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le\OneDrive\Old\Documentos\Home Office\Home Office\03 Laboratórios COVID\Arquivos para Licitação - Obras\"/>
    </mc:Choice>
  </mc:AlternateContent>
  <xr:revisionPtr revIDLastSave="0" documentId="13_ncr:1_{EC05D5AB-0C39-4296-A420-C5C15BCE1931}" xr6:coauthVersionLast="45" xr6:coauthVersionMax="45" xr10:uidLastSave="{00000000-0000-0000-0000-000000000000}"/>
  <bookViews>
    <workbookView xWindow="-120" yWindow="-120" windowWidth="38640" windowHeight="15990" xr2:uid="{A1DDC813-5F06-4901-9152-D3E8CB70349E}"/>
  </bookViews>
  <sheets>
    <sheet name="PLANILHA PROPOSTA" sheetId="1" r:id="rId1"/>
  </sheets>
  <externalReferences>
    <externalReference r:id="rId2"/>
  </externalReferences>
  <definedNames>
    <definedName name="_xlnm._FilterDatabase" localSheetId="0" hidden="1">'PLANILHA PROPOSTA'!$A$8:$L$320</definedName>
    <definedName name="JR_PAGE_ANCHOR_0_1" localSheetId="0">'PLANILHA PROPOSTA'!$A$5</definedName>
    <definedName name="JR_PAGE_ANCHOR_0_1">#REF!</definedName>
    <definedName name="JR_PAGE_ANCHOR_1_1">#REF!</definedName>
    <definedName name="JR_PAGE_ANCHOR_2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8_1">[1]CRONOGRAMA!#REF!</definedName>
    <definedName name="JR_PAGE_ANCHOR_9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0" i="1" l="1"/>
  <c r="K240" i="1" s="1"/>
  <c r="J241" i="1"/>
  <c r="K241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L250" i="1" s="1"/>
  <c r="J251" i="1"/>
  <c r="K251" i="1" s="1"/>
  <c r="J252" i="1"/>
  <c r="L252" i="1" s="1"/>
  <c r="J255" i="1"/>
  <c r="K255" i="1" s="1"/>
  <c r="J256" i="1"/>
  <c r="K256" i="1" s="1"/>
  <c r="J257" i="1"/>
  <c r="K257" i="1" s="1"/>
  <c r="J258" i="1"/>
  <c r="L258" i="1" s="1"/>
  <c r="J259" i="1"/>
  <c r="K259" i="1" s="1"/>
  <c r="J260" i="1"/>
  <c r="L260" i="1" s="1"/>
  <c r="J261" i="1"/>
  <c r="K261" i="1" s="1"/>
  <c r="J262" i="1"/>
  <c r="K262" i="1" s="1"/>
  <c r="J263" i="1"/>
  <c r="K263" i="1" s="1"/>
  <c r="J264" i="1"/>
  <c r="L264" i="1" s="1"/>
  <c r="J266" i="1"/>
  <c r="L266" i="1" s="1"/>
  <c r="J267" i="1"/>
  <c r="K267" i="1" s="1"/>
  <c r="J269" i="1"/>
  <c r="K269" i="1" s="1"/>
  <c r="J270" i="1"/>
  <c r="L270" i="1" s="1"/>
  <c r="J271" i="1"/>
  <c r="K271" i="1" s="1"/>
  <c r="J272" i="1"/>
  <c r="L272" i="1" s="1"/>
  <c r="J273" i="1"/>
  <c r="K273" i="1" s="1"/>
  <c r="J274" i="1"/>
  <c r="L274" i="1" s="1"/>
  <c r="J275" i="1"/>
  <c r="K275" i="1" s="1"/>
  <c r="J276" i="1"/>
  <c r="L276" i="1" s="1"/>
  <c r="J277" i="1"/>
  <c r="K277" i="1" s="1"/>
  <c r="J278" i="1"/>
  <c r="K278" i="1" s="1"/>
  <c r="J279" i="1"/>
  <c r="K279" i="1" s="1"/>
  <c r="J280" i="1"/>
  <c r="L280" i="1" s="1"/>
  <c r="J281" i="1"/>
  <c r="K281" i="1" s="1"/>
  <c r="J282" i="1"/>
  <c r="L282" i="1" s="1"/>
  <c r="J283" i="1"/>
  <c r="K283" i="1" s="1"/>
  <c r="J284" i="1"/>
  <c r="L284" i="1" s="1"/>
  <c r="J285" i="1"/>
  <c r="K285" i="1" s="1"/>
  <c r="J286" i="1"/>
  <c r="K286" i="1" s="1"/>
  <c r="J287" i="1"/>
  <c r="K287" i="1" s="1"/>
  <c r="J288" i="1"/>
  <c r="L288" i="1" s="1"/>
  <c r="J289" i="1"/>
  <c r="K289" i="1" s="1"/>
  <c r="J290" i="1"/>
  <c r="L290" i="1" s="1"/>
  <c r="J291" i="1"/>
  <c r="K291" i="1" s="1"/>
  <c r="J292" i="1"/>
  <c r="L292" i="1" s="1"/>
  <c r="J293" i="1"/>
  <c r="K293" i="1" s="1"/>
  <c r="J294" i="1"/>
  <c r="K294" i="1" s="1"/>
  <c r="J295" i="1"/>
  <c r="K295" i="1" s="1"/>
  <c r="J296" i="1"/>
  <c r="L296" i="1" s="1"/>
  <c r="J298" i="1"/>
  <c r="L298" i="1" s="1"/>
  <c r="J299" i="1"/>
  <c r="K299" i="1" s="1"/>
  <c r="J300" i="1"/>
  <c r="L300" i="1" s="1"/>
  <c r="J301" i="1"/>
  <c r="K301" i="1" s="1"/>
  <c r="J302" i="1"/>
  <c r="K302" i="1" s="1"/>
  <c r="J303" i="1"/>
  <c r="K303" i="1" s="1"/>
  <c r="J304" i="1"/>
  <c r="L304" i="1" s="1"/>
  <c r="J305" i="1"/>
  <c r="K305" i="1" s="1"/>
  <c r="J306" i="1"/>
  <c r="L306" i="1" s="1"/>
  <c r="J307" i="1"/>
  <c r="K307" i="1" s="1"/>
  <c r="J308" i="1"/>
  <c r="L308" i="1" s="1"/>
  <c r="J309" i="1"/>
  <c r="K309" i="1" s="1"/>
  <c r="J310" i="1"/>
  <c r="K310" i="1" s="1"/>
  <c r="J311" i="1"/>
  <c r="K311" i="1" s="1"/>
  <c r="J313" i="1"/>
  <c r="K313" i="1" s="1"/>
  <c r="J314" i="1"/>
  <c r="L314" i="1" s="1"/>
  <c r="J315" i="1"/>
  <c r="K315" i="1" s="1"/>
  <c r="J316" i="1"/>
  <c r="L316" i="1" s="1"/>
  <c r="J11" i="1"/>
  <c r="K11" i="1" s="1"/>
  <c r="J12" i="1"/>
  <c r="K12" i="1" s="1"/>
  <c r="J13" i="1"/>
  <c r="L13" i="1" s="1"/>
  <c r="J14" i="1"/>
  <c r="K14" i="1" s="1"/>
  <c r="J15" i="1"/>
  <c r="K15" i="1" s="1"/>
  <c r="J17" i="1"/>
  <c r="L17" i="1" s="1"/>
  <c r="J18" i="1"/>
  <c r="K18" i="1" s="1"/>
  <c r="J19" i="1"/>
  <c r="K19" i="1" s="1"/>
  <c r="J20" i="1"/>
  <c r="K20" i="1" s="1"/>
  <c r="J22" i="1"/>
  <c r="K22" i="1" s="1"/>
  <c r="J23" i="1"/>
  <c r="K23" i="1" s="1"/>
  <c r="J24" i="1"/>
  <c r="K24" i="1" s="1"/>
  <c r="J26" i="1"/>
  <c r="L26" i="1" s="1"/>
  <c r="J27" i="1"/>
  <c r="K27" i="1" s="1"/>
  <c r="J28" i="1"/>
  <c r="K28" i="1" s="1"/>
  <c r="J29" i="1"/>
  <c r="L29" i="1" s="1"/>
  <c r="J30" i="1"/>
  <c r="L30" i="1" s="1"/>
  <c r="J31" i="1"/>
  <c r="K31" i="1" s="1"/>
  <c r="J32" i="1"/>
  <c r="K32" i="1" s="1"/>
  <c r="J33" i="1"/>
  <c r="K33" i="1" s="1"/>
  <c r="J34" i="1"/>
  <c r="K34" i="1" s="1"/>
  <c r="J35" i="1"/>
  <c r="K35" i="1" s="1"/>
  <c r="J37" i="1"/>
  <c r="L37" i="1" s="1"/>
  <c r="J38" i="1"/>
  <c r="K38" i="1" s="1"/>
  <c r="J39" i="1"/>
  <c r="K39" i="1" s="1"/>
  <c r="J40" i="1"/>
  <c r="K40" i="1" s="1"/>
  <c r="J41" i="1"/>
  <c r="K41" i="1" s="1"/>
  <c r="J42" i="1"/>
  <c r="L42" i="1" s="1"/>
  <c r="J43" i="1"/>
  <c r="K43" i="1" s="1"/>
  <c r="J44" i="1"/>
  <c r="K44" i="1" s="1"/>
  <c r="J46" i="1"/>
  <c r="L46" i="1" s="1"/>
  <c r="J47" i="1"/>
  <c r="K47" i="1" s="1"/>
  <c r="J49" i="1"/>
  <c r="L49" i="1" s="1"/>
  <c r="J50" i="1"/>
  <c r="K50" i="1" s="1"/>
  <c r="J51" i="1"/>
  <c r="K51" i="1" s="1"/>
  <c r="J52" i="1"/>
  <c r="K52" i="1" s="1"/>
  <c r="J53" i="1"/>
  <c r="L53" i="1" s="1"/>
  <c r="J55" i="1"/>
  <c r="K55" i="1" s="1"/>
  <c r="J56" i="1"/>
  <c r="K56" i="1" s="1"/>
  <c r="J57" i="1"/>
  <c r="L57" i="1" s="1"/>
  <c r="J58" i="1"/>
  <c r="K58" i="1" s="1"/>
  <c r="J60" i="1"/>
  <c r="K60" i="1" s="1"/>
  <c r="J61" i="1"/>
  <c r="L61" i="1" s="1"/>
  <c r="J62" i="1"/>
  <c r="K62" i="1" s="1"/>
  <c r="J63" i="1"/>
  <c r="K63" i="1" s="1"/>
  <c r="J65" i="1"/>
  <c r="L65" i="1" s="1"/>
  <c r="J67" i="1"/>
  <c r="K67" i="1" s="1"/>
  <c r="J68" i="1"/>
  <c r="K68" i="1" s="1"/>
  <c r="J70" i="1"/>
  <c r="K70" i="1" s="1"/>
  <c r="J71" i="1"/>
  <c r="K71" i="1" s="1"/>
  <c r="J72" i="1"/>
  <c r="K72" i="1" s="1"/>
  <c r="J73" i="1"/>
  <c r="L73" i="1" s="1"/>
  <c r="J74" i="1"/>
  <c r="K74" i="1" s="1"/>
  <c r="J75" i="1"/>
  <c r="K75" i="1" s="1"/>
  <c r="J76" i="1"/>
  <c r="K76" i="1" s="1"/>
  <c r="J77" i="1"/>
  <c r="L77" i="1" s="1"/>
  <c r="J78" i="1"/>
  <c r="K78" i="1" s="1"/>
  <c r="J79" i="1"/>
  <c r="K79" i="1" s="1"/>
  <c r="J80" i="1"/>
  <c r="K80" i="1" s="1"/>
  <c r="J82" i="1"/>
  <c r="K82" i="1" s="1"/>
  <c r="J83" i="1"/>
  <c r="K83" i="1" s="1"/>
  <c r="J84" i="1"/>
  <c r="K84" i="1" s="1"/>
  <c r="J85" i="1"/>
  <c r="L85" i="1" s="1"/>
  <c r="J86" i="1"/>
  <c r="K86" i="1" s="1"/>
  <c r="J87" i="1"/>
  <c r="L87" i="1" s="1"/>
  <c r="J88" i="1"/>
  <c r="K88" i="1" s="1"/>
  <c r="J89" i="1"/>
  <c r="L89" i="1" s="1"/>
  <c r="J90" i="1"/>
  <c r="K90" i="1" s="1"/>
  <c r="J91" i="1"/>
  <c r="K91" i="1" s="1"/>
  <c r="J92" i="1"/>
  <c r="K92" i="1" s="1"/>
  <c r="J93" i="1"/>
  <c r="L93" i="1" s="1"/>
  <c r="J94" i="1"/>
  <c r="K94" i="1" s="1"/>
  <c r="J95" i="1"/>
  <c r="K95" i="1" s="1"/>
  <c r="J96" i="1"/>
  <c r="K96" i="1" s="1"/>
  <c r="J97" i="1"/>
  <c r="L97" i="1" s="1"/>
  <c r="J98" i="1"/>
  <c r="K98" i="1" s="1"/>
  <c r="J99" i="1"/>
  <c r="K99" i="1" s="1"/>
  <c r="J100" i="1"/>
  <c r="K100" i="1" s="1"/>
  <c r="J101" i="1"/>
  <c r="L101" i="1" s="1"/>
  <c r="J103" i="1"/>
  <c r="L103" i="1" s="1"/>
  <c r="J104" i="1"/>
  <c r="K104" i="1" s="1"/>
  <c r="J105" i="1"/>
  <c r="L105" i="1" s="1"/>
  <c r="J106" i="1"/>
  <c r="L106" i="1" s="1"/>
  <c r="J107" i="1"/>
  <c r="K107" i="1" s="1"/>
  <c r="J108" i="1"/>
  <c r="K108" i="1" s="1"/>
  <c r="J109" i="1"/>
  <c r="L109" i="1" s="1"/>
  <c r="J110" i="1"/>
  <c r="L110" i="1" s="1"/>
  <c r="J112" i="1"/>
  <c r="K112" i="1" s="1"/>
  <c r="J113" i="1"/>
  <c r="L113" i="1" s="1"/>
  <c r="J114" i="1"/>
  <c r="K114" i="1" s="1"/>
  <c r="J115" i="1"/>
  <c r="K115" i="1" s="1"/>
  <c r="J116" i="1"/>
  <c r="K116" i="1" s="1"/>
  <c r="J117" i="1"/>
  <c r="L117" i="1" s="1"/>
  <c r="J118" i="1"/>
  <c r="K118" i="1" s="1"/>
  <c r="J119" i="1"/>
  <c r="K119" i="1" s="1"/>
  <c r="J120" i="1"/>
  <c r="K120" i="1" s="1"/>
  <c r="J121" i="1"/>
  <c r="L121" i="1" s="1"/>
  <c r="J122" i="1"/>
  <c r="L122" i="1" s="1"/>
  <c r="J123" i="1"/>
  <c r="K123" i="1" s="1"/>
  <c r="J124" i="1"/>
  <c r="K124" i="1" s="1"/>
  <c r="J125" i="1"/>
  <c r="L125" i="1" s="1"/>
  <c r="J126" i="1"/>
  <c r="K126" i="1" s="1"/>
  <c r="J127" i="1"/>
  <c r="K127" i="1" s="1"/>
  <c r="J128" i="1"/>
  <c r="K128" i="1" s="1"/>
  <c r="J129" i="1"/>
  <c r="L129" i="1" s="1"/>
  <c r="J130" i="1"/>
  <c r="K130" i="1" s="1"/>
  <c r="J131" i="1"/>
  <c r="K131" i="1" s="1"/>
  <c r="J132" i="1"/>
  <c r="K132" i="1" s="1"/>
  <c r="J133" i="1"/>
  <c r="L133" i="1" s="1"/>
  <c r="J134" i="1"/>
  <c r="K134" i="1" s="1"/>
  <c r="J135" i="1"/>
  <c r="K135" i="1" s="1"/>
  <c r="J136" i="1"/>
  <c r="K136" i="1" s="1"/>
  <c r="J137" i="1"/>
  <c r="L137" i="1" s="1"/>
  <c r="J138" i="1"/>
  <c r="K138" i="1" s="1"/>
  <c r="J139" i="1"/>
  <c r="K139" i="1" s="1"/>
  <c r="J140" i="1"/>
  <c r="K140" i="1" s="1"/>
  <c r="J141" i="1"/>
  <c r="L141" i="1" s="1"/>
  <c r="J142" i="1"/>
  <c r="K142" i="1" s="1"/>
  <c r="J143" i="1"/>
  <c r="K143" i="1" s="1"/>
  <c r="J144" i="1"/>
  <c r="K144" i="1" s="1"/>
  <c r="J145" i="1"/>
  <c r="L145" i="1" s="1"/>
  <c r="J146" i="1"/>
  <c r="K146" i="1" s="1"/>
  <c r="J147" i="1"/>
  <c r="K147" i="1" s="1"/>
  <c r="J148" i="1"/>
  <c r="K148" i="1" s="1"/>
  <c r="J149" i="1"/>
  <c r="L149" i="1" s="1"/>
  <c r="J150" i="1"/>
  <c r="K150" i="1" s="1"/>
  <c r="J151" i="1"/>
  <c r="L151" i="1" s="1"/>
  <c r="J152" i="1"/>
  <c r="K152" i="1" s="1"/>
  <c r="J153" i="1"/>
  <c r="L153" i="1" s="1"/>
  <c r="J154" i="1"/>
  <c r="K154" i="1" s="1"/>
  <c r="J155" i="1"/>
  <c r="K155" i="1" s="1"/>
  <c r="J156" i="1"/>
  <c r="K156" i="1" s="1"/>
  <c r="J157" i="1"/>
  <c r="L157" i="1" s="1"/>
  <c r="J158" i="1"/>
  <c r="K158" i="1" s="1"/>
  <c r="J159" i="1"/>
  <c r="K159" i="1" s="1"/>
  <c r="J160" i="1"/>
  <c r="K160" i="1" s="1"/>
  <c r="J161" i="1"/>
  <c r="L161" i="1" s="1"/>
  <c r="J162" i="1"/>
  <c r="K162" i="1" s="1"/>
  <c r="J163" i="1"/>
  <c r="K163" i="1" s="1"/>
  <c r="J164" i="1"/>
  <c r="K164" i="1" s="1"/>
  <c r="J165" i="1"/>
  <c r="L165" i="1" s="1"/>
  <c r="J166" i="1"/>
  <c r="L166" i="1" s="1"/>
  <c r="J167" i="1"/>
  <c r="L167" i="1" s="1"/>
  <c r="J168" i="1"/>
  <c r="K168" i="1" s="1"/>
  <c r="J169" i="1"/>
  <c r="L169" i="1" s="1"/>
  <c r="J170" i="1"/>
  <c r="L170" i="1" s="1"/>
  <c r="J171" i="1"/>
  <c r="K171" i="1" s="1"/>
  <c r="J172" i="1"/>
  <c r="K172" i="1" s="1"/>
  <c r="J173" i="1"/>
  <c r="L173" i="1" s="1"/>
  <c r="J174" i="1"/>
  <c r="L174" i="1" s="1"/>
  <c r="J175" i="1"/>
  <c r="K175" i="1" s="1"/>
  <c r="J176" i="1"/>
  <c r="K176" i="1" s="1"/>
  <c r="J177" i="1"/>
  <c r="L177" i="1" s="1"/>
  <c r="J178" i="1"/>
  <c r="K178" i="1" s="1"/>
  <c r="J179" i="1"/>
  <c r="K179" i="1" s="1"/>
  <c r="J180" i="1"/>
  <c r="K180" i="1" s="1"/>
  <c r="J181" i="1"/>
  <c r="L181" i="1" s="1"/>
  <c r="J182" i="1"/>
  <c r="K182" i="1" s="1"/>
  <c r="J183" i="1"/>
  <c r="K183" i="1" s="1"/>
  <c r="J184" i="1"/>
  <c r="K184" i="1" s="1"/>
  <c r="J185" i="1"/>
  <c r="L185" i="1" s="1"/>
  <c r="J187" i="1"/>
  <c r="K187" i="1" s="1"/>
  <c r="J188" i="1"/>
  <c r="K188" i="1" s="1"/>
  <c r="J189" i="1"/>
  <c r="L189" i="1" s="1"/>
  <c r="J190" i="1"/>
  <c r="L190" i="1" s="1"/>
  <c r="J191" i="1"/>
  <c r="K191" i="1" s="1"/>
  <c r="J192" i="1"/>
  <c r="K192" i="1" s="1"/>
  <c r="J193" i="1"/>
  <c r="L193" i="1" s="1"/>
  <c r="J194" i="1"/>
  <c r="K194" i="1" s="1"/>
  <c r="J195" i="1"/>
  <c r="K195" i="1" s="1"/>
  <c r="J196" i="1"/>
  <c r="L196" i="1" s="1"/>
  <c r="J197" i="1"/>
  <c r="L197" i="1" s="1"/>
  <c r="J198" i="1"/>
  <c r="L198" i="1" s="1"/>
  <c r="J199" i="1"/>
  <c r="K199" i="1" s="1"/>
  <c r="J201" i="1"/>
  <c r="L201" i="1" s="1"/>
  <c r="J202" i="1"/>
  <c r="K202" i="1" s="1"/>
  <c r="J203" i="1"/>
  <c r="K203" i="1" s="1"/>
  <c r="J204" i="1"/>
  <c r="K204" i="1" s="1"/>
  <c r="J205" i="1"/>
  <c r="L205" i="1" s="1"/>
  <c r="J206" i="1"/>
  <c r="K206" i="1" s="1"/>
  <c r="J207" i="1"/>
  <c r="K207" i="1" s="1"/>
  <c r="J208" i="1"/>
  <c r="K208" i="1" s="1"/>
  <c r="J209" i="1"/>
  <c r="L209" i="1" s="1"/>
  <c r="J210" i="1"/>
  <c r="K210" i="1" s="1"/>
  <c r="J211" i="1"/>
  <c r="K211" i="1" s="1"/>
  <c r="J212" i="1"/>
  <c r="K212" i="1" s="1"/>
  <c r="J213" i="1"/>
  <c r="L213" i="1" s="1"/>
  <c r="J214" i="1"/>
  <c r="K214" i="1" s="1"/>
  <c r="J215" i="1"/>
  <c r="K215" i="1" s="1"/>
  <c r="J216" i="1"/>
  <c r="K216" i="1" s="1"/>
  <c r="J217" i="1"/>
  <c r="L217" i="1" s="1"/>
  <c r="J218" i="1"/>
  <c r="K218" i="1" s="1"/>
  <c r="J219" i="1"/>
  <c r="K219" i="1" s="1"/>
  <c r="J220" i="1"/>
  <c r="K220" i="1" s="1"/>
  <c r="J221" i="1"/>
  <c r="L221" i="1" s="1"/>
  <c r="J222" i="1"/>
  <c r="K222" i="1" s="1"/>
  <c r="J223" i="1"/>
  <c r="L223" i="1" s="1"/>
  <c r="J224" i="1"/>
  <c r="K224" i="1" s="1"/>
  <c r="J225" i="1"/>
  <c r="L225" i="1" s="1"/>
  <c r="J227" i="1"/>
  <c r="K227" i="1" s="1"/>
  <c r="J228" i="1"/>
  <c r="K228" i="1" s="1"/>
  <c r="J229" i="1"/>
  <c r="L229" i="1" s="1"/>
  <c r="J232" i="1"/>
  <c r="K232" i="1" s="1"/>
  <c r="J233" i="1"/>
  <c r="L233" i="1" s="1"/>
  <c r="J234" i="1"/>
  <c r="K234" i="1" s="1"/>
  <c r="J235" i="1"/>
  <c r="K235" i="1" s="1"/>
  <c r="J236" i="1"/>
  <c r="K236" i="1" s="1"/>
  <c r="J237" i="1"/>
  <c r="L237" i="1" s="1"/>
  <c r="J238" i="1"/>
  <c r="K238" i="1" s="1"/>
  <c r="J239" i="1"/>
  <c r="L239" i="1" s="1"/>
  <c r="J10" i="1"/>
  <c r="L10" i="1" s="1"/>
  <c r="H316" i="1"/>
  <c r="H315" i="1"/>
  <c r="H314" i="1"/>
  <c r="H313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7" i="1"/>
  <c r="H266" i="1"/>
  <c r="H264" i="1"/>
  <c r="H263" i="1"/>
  <c r="H262" i="1"/>
  <c r="H261" i="1"/>
  <c r="H260" i="1"/>
  <c r="H259" i="1"/>
  <c r="H258" i="1"/>
  <c r="H257" i="1"/>
  <c r="H256" i="1"/>
  <c r="H255" i="1"/>
  <c r="H252" i="1"/>
  <c r="H319" i="1" s="1"/>
  <c r="H251" i="1"/>
  <c r="H250" i="1"/>
  <c r="H249" i="1"/>
  <c r="H248" i="1"/>
  <c r="H247" i="1"/>
  <c r="H246" i="1"/>
  <c r="H245" i="1"/>
  <c r="H244" i="1"/>
  <c r="H243" i="1"/>
  <c r="H241" i="1"/>
  <c r="H240" i="1"/>
  <c r="H239" i="1"/>
  <c r="H238" i="1"/>
  <c r="H237" i="1"/>
  <c r="H236" i="1"/>
  <c r="H235" i="1"/>
  <c r="H234" i="1"/>
  <c r="H233" i="1"/>
  <c r="H232" i="1"/>
  <c r="H229" i="1"/>
  <c r="H228" i="1"/>
  <c r="H227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5" i="1"/>
  <c r="H63" i="1"/>
  <c r="H62" i="1"/>
  <c r="H61" i="1"/>
  <c r="H60" i="1"/>
  <c r="H58" i="1"/>
  <c r="H57" i="1"/>
  <c r="H56" i="1"/>
  <c r="H55" i="1"/>
  <c r="H53" i="1"/>
  <c r="H52" i="1"/>
  <c r="H51" i="1"/>
  <c r="H50" i="1"/>
  <c r="H49" i="1"/>
  <c r="H47" i="1"/>
  <c r="H46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0" i="1"/>
  <c r="H19" i="1"/>
  <c r="H18" i="1"/>
  <c r="H17" i="1"/>
  <c r="H15" i="1"/>
  <c r="H14" i="1"/>
  <c r="H13" i="1"/>
  <c r="H12" i="1"/>
  <c r="H11" i="1"/>
  <c r="H10" i="1"/>
  <c r="K141" i="1" l="1"/>
  <c r="L286" i="1"/>
  <c r="L234" i="1"/>
  <c r="L62" i="1"/>
  <c r="L18" i="1"/>
  <c r="K87" i="1"/>
  <c r="K189" i="1"/>
  <c r="K93" i="1"/>
  <c r="L212" i="1"/>
  <c r="L132" i="1"/>
  <c r="K30" i="1"/>
  <c r="K46" i="1"/>
  <c r="K137" i="1"/>
  <c r="K37" i="1"/>
  <c r="K157" i="1"/>
  <c r="K122" i="1"/>
  <c r="L76" i="1"/>
  <c r="L70" i="1"/>
  <c r="K121" i="1"/>
  <c r="K89" i="1"/>
  <c r="K306" i="1"/>
  <c r="L259" i="1"/>
  <c r="L183" i="1"/>
  <c r="K177" i="1"/>
  <c r="L140" i="1"/>
  <c r="L249" i="1"/>
  <c r="L206" i="1"/>
  <c r="K73" i="1"/>
  <c r="L47" i="1"/>
  <c r="L281" i="1"/>
  <c r="K274" i="1"/>
  <c r="K26" i="1"/>
  <c r="K250" i="1"/>
  <c r="K239" i="1"/>
  <c r="L215" i="1"/>
  <c r="L194" i="1"/>
  <c r="L68" i="1"/>
  <c r="K61" i="1"/>
  <c r="K264" i="1"/>
  <c r="L162" i="1"/>
  <c r="L108" i="1"/>
  <c r="L257" i="1"/>
  <c r="L214" i="1"/>
  <c r="L210" i="1"/>
  <c r="K198" i="1"/>
  <c r="K167" i="1"/>
  <c r="K290" i="1"/>
  <c r="K185" i="1"/>
  <c r="L92" i="1"/>
  <c r="K13" i="1"/>
  <c r="L204" i="1"/>
  <c r="K197" i="1"/>
  <c r="L172" i="1"/>
  <c r="K166" i="1"/>
  <c r="L154" i="1"/>
  <c r="K106" i="1"/>
  <c r="K77" i="1"/>
  <c r="K57" i="1"/>
  <c r="K49" i="1"/>
  <c r="L28" i="1"/>
  <c r="L310" i="1"/>
  <c r="K282" i="1"/>
  <c r="K276" i="1"/>
  <c r="K225" i="1"/>
  <c r="K213" i="1"/>
  <c r="K209" i="1"/>
  <c r="K190" i="1"/>
  <c r="L33" i="1"/>
  <c r="L294" i="1"/>
  <c r="L143" i="1"/>
  <c r="L79" i="1"/>
  <c r="L58" i="1"/>
  <c r="K229" i="1"/>
  <c r="K223" i="1"/>
  <c r="K181" i="1"/>
  <c r="L175" i="1"/>
  <c r="K170" i="1"/>
  <c r="L135" i="1"/>
  <c r="L130" i="1"/>
  <c r="K125" i="1"/>
  <c r="K103" i="1"/>
  <c r="L71" i="1"/>
  <c r="K53" i="1"/>
  <c r="L34" i="1"/>
  <c r="L14" i="1"/>
  <c r="K314" i="1"/>
  <c r="K272" i="1"/>
  <c r="L251" i="1"/>
  <c r="L228" i="1"/>
  <c r="L207" i="1"/>
  <c r="L202" i="1"/>
  <c r="K174" i="1"/>
  <c r="L158" i="1"/>
  <c r="L142" i="1"/>
  <c r="L138" i="1"/>
  <c r="L134" i="1"/>
  <c r="L119" i="1"/>
  <c r="L90" i="1"/>
  <c r="L78" i="1"/>
  <c r="L74" i="1"/>
  <c r="K153" i="1"/>
  <c r="K113" i="1"/>
  <c r="L94" i="1"/>
  <c r="L44" i="1"/>
  <c r="L38" i="1"/>
  <c r="K29" i="1"/>
  <c r="K17" i="1"/>
  <c r="K298" i="1"/>
  <c r="L275" i="1"/>
  <c r="K270" i="1"/>
  <c r="L243" i="1"/>
  <c r="L238" i="1"/>
  <c r="L126" i="1"/>
  <c r="L98" i="1"/>
  <c r="L55" i="1"/>
  <c r="L31" i="1"/>
  <c r="L15" i="1"/>
  <c r="L278" i="1"/>
  <c r="L156" i="1"/>
  <c r="K151" i="1"/>
  <c r="K117" i="1"/>
  <c r="K110" i="1"/>
  <c r="K42" i="1"/>
  <c r="L20" i="1"/>
  <c r="L302" i="1"/>
  <c r="L289" i="1"/>
  <c r="L267" i="1"/>
  <c r="K252" i="1"/>
  <c r="K319" i="1" s="1"/>
  <c r="L319" i="1" s="1"/>
  <c r="L222" i="1"/>
  <c r="L218" i="1"/>
  <c r="L199" i="1"/>
  <c r="L191" i="1"/>
  <c r="L188" i="1"/>
  <c r="K173" i="1"/>
  <c r="K169" i="1"/>
  <c r="L150" i="1"/>
  <c r="L146" i="1"/>
  <c r="L127" i="1"/>
  <c r="L124" i="1"/>
  <c r="K109" i="1"/>
  <c r="K105" i="1"/>
  <c r="L86" i="1"/>
  <c r="L82" i="1"/>
  <c r="L63" i="1"/>
  <c r="L60" i="1"/>
  <c r="L41" i="1"/>
  <c r="L23" i="1"/>
  <c r="L12" i="1"/>
  <c r="L273" i="1"/>
  <c r="K260" i="1"/>
  <c r="L246" i="1"/>
  <c r="K237" i="1"/>
  <c r="K233" i="1"/>
  <c r="L180" i="1"/>
  <c r="K165" i="1"/>
  <c r="K161" i="1"/>
  <c r="L116" i="1"/>
  <c r="K101" i="1"/>
  <c r="K97" i="1"/>
  <c r="L52" i="1"/>
  <c r="L313" i="1"/>
  <c r="L305" i="1"/>
  <c r="L236" i="1"/>
  <c r="K221" i="1"/>
  <c r="K217" i="1"/>
  <c r="L164" i="1"/>
  <c r="K149" i="1"/>
  <c r="K145" i="1"/>
  <c r="L100" i="1"/>
  <c r="K85" i="1"/>
  <c r="L22" i="1"/>
  <c r="K316" i="1"/>
  <c r="K308" i="1"/>
  <c r="K304" i="1"/>
  <c r="K300" i="1"/>
  <c r="K296" i="1"/>
  <c r="K292" i="1"/>
  <c r="K288" i="1"/>
  <c r="K284" i="1"/>
  <c r="K280" i="1"/>
  <c r="L241" i="1"/>
  <c r="L182" i="1"/>
  <c r="L178" i="1"/>
  <c r="L159" i="1"/>
  <c r="L118" i="1"/>
  <c r="L114" i="1"/>
  <c r="L95" i="1"/>
  <c r="L50" i="1"/>
  <c r="L39" i="1"/>
  <c r="L262" i="1"/>
  <c r="K258" i="1"/>
  <c r="L244" i="1"/>
  <c r="L220" i="1"/>
  <c r="K205" i="1"/>
  <c r="K201" i="1"/>
  <c r="K193" i="1"/>
  <c r="L148" i="1"/>
  <c r="K133" i="1"/>
  <c r="K129" i="1"/>
  <c r="L84" i="1"/>
  <c r="K65" i="1"/>
  <c r="L315" i="1"/>
  <c r="L311" i="1"/>
  <c r="L307" i="1"/>
  <c r="L303" i="1"/>
  <c r="L299" i="1"/>
  <c r="L295" i="1"/>
  <c r="L291" i="1"/>
  <c r="L287" i="1"/>
  <c r="L283" i="1"/>
  <c r="K266" i="1"/>
  <c r="L279" i="1"/>
  <c r="L271" i="1"/>
  <c r="L263" i="1"/>
  <c r="L255" i="1"/>
  <c r="L247" i="1"/>
  <c r="L256" i="1"/>
  <c r="L248" i="1"/>
  <c r="L240" i="1"/>
  <c r="L309" i="1"/>
  <c r="L301" i="1"/>
  <c r="L293" i="1"/>
  <c r="L285" i="1"/>
  <c r="L277" i="1"/>
  <c r="L269" i="1"/>
  <c r="L261" i="1"/>
  <c r="L245" i="1"/>
  <c r="K196" i="1"/>
  <c r="L235" i="1"/>
  <c r="L227" i="1"/>
  <c r="L219" i="1"/>
  <c r="L211" i="1"/>
  <c r="L203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1" i="1"/>
  <c r="L43" i="1"/>
  <c r="L35" i="1"/>
  <c r="L27" i="1"/>
  <c r="L19" i="1"/>
  <c r="L11" i="1"/>
  <c r="L195" i="1"/>
  <c r="L232" i="1"/>
  <c r="L224" i="1"/>
  <c r="L216" i="1"/>
  <c r="L208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56" i="1"/>
  <c r="L40" i="1"/>
  <c r="L32" i="1"/>
  <c r="L24" i="1"/>
  <c r="K10" i="1"/>
  <c r="H317" i="1"/>
  <c r="K317" i="1" l="1"/>
  <c r="H318" i="1"/>
  <c r="H320" i="1" s="1"/>
  <c r="L317" i="1" l="1"/>
  <c r="K318" i="1"/>
  <c r="K320" i="1" s="1"/>
  <c r="L320" i="1" s="1"/>
  <c r="L318" i="1" l="1"/>
  <c r="L6" i="1"/>
</calcChain>
</file>

<file path=xl/sharedStrings.xml><?xml version="1.0" encoding="utf-8"?>
<sst xmlns="http://schemas.openxmlformats.org/spreadsheetml/2006/main" count="1494" uniqueCount="908">
  <si>
    <t>UNIVERSIDADE FEDERAL DO SUL DA BAHIA</t>
  </si>
  <si>
    <t>BDI SERVIÇO:</t>
  </si>
  <si>
    <r>
      <t xml:space="preserve">CNPJ: </t>
    </r>
    <r>
      <rPr>
        <sz val="10"/>
        <rFont val="Arial"/>
        <family val="2"/>
      </rPr>
      <t>18.560.547/001-07</t>
    </r>
  </si>
  <si>
    <r>
      <t xml:space="preserve">OBRA: </t>
    </r>
    <r>
      <rPr>
        <sz val="10"/>
        <rFont val="Arial"/>
        <family val="2"/>
      </rPr>
      <t>LABORATÓRIO DE BIOLOGIA MOLECULAR - CSC</t>
    </r>
  </si>
  <si>
    <t>BDI DIFERENCIADO:</t>
  </si>
  <si>
    <r>
      <t xml:space="preserve">DATA: </t>
    </r>
    <r>
      <rPr>
        <sz val="10"/>
        <rFont val="Arial"/>
        <family val="2"/>
      </rPr>
      <t>28/11/2020</t>
    </r>
  </si>
  <si>
    <t>PLANILHA ORÇAMENTÁRIA</t>
  </si>
  <si>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</si>
  <si>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</si>
  <si>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</si>
  <si>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FONTE</t>
    </r>
  </si>
  <si>
    <r>
      <rPr>
        <b/>
        <sz val="9"/>
        <rFont val="Arial"/>
        <family val="2"/>
      </rPr>
      <t>UND</t>
    </r>
  </si>
  <si>
    <r>
      <rPr>
        <b/>
        <sz val="9"/>
        <rFont val="Arial"/>
        <family val="2"/>
      </rPr>
      <t>QUANTIDADE</t>
    </r>
  </si>
  <si>
    <r>
      <rPr>
        <b/>
        <sz val="9"/>
        <rFont val="Arial"/>
        <family val="2"/>
      </rPr>
      <t>PREÇO
UNITÁRIO R$</t>
    </r>
  </si>
  <si>
    <r>
      <rPr>
        <b/>
        <sz val="9"/>
        <rFont val="Arial"/>
        <family val="2"/>
      </rPr>
      <t>PREÇO
TOTAL R$</t>
    </r>
  </si>
  <si>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</si>
  <si>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SERVIÇOS PRELIMINARES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</si>
  <si>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</si>
  <si>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98525</t>
    </r>
  </si>
  <si>
    <r>
      <rPr>
        <sz val="9"/>
        <rFont val="Arial"/>
        <family val="2"/>
      </rPr>
      <t>LIMPEZA MECANIZADA DE CAMADA VEGETAL, VEGETAÇÃO E PEQUENAS ÁRVORES (DIÂMETRO DE TRONCO MENOR QUE 0,20 M), COM TRATOR DE ESTEIRAS.AF_05/2018</t>
    </r>
  </si>
  <si>
    <r>
      <rPr>
        <sz val="9"/>
        <rFont val="Arial"/>
        <family val="2"/>
      </rPr>
      <t>SINAPI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</si>
  <si>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</si>
  <si>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1.2</t>
    </r>
  </si>
  <si>
    <r>
      <rPr>
        <sz val="9"/>
        <rFont val="Arial"/>
        <family val="2"/>
      </rPr>
      <t>99059</t>
    </r>
  </si>
  <si>
    <r>
      <rPr>
        <sz val="9"/>
        <rFont val="Arial"/>
        <family val="2"/>
      </rPr>
      <t>LOCACAO CONVENCIONAL DE OBRA, UTILIZANDO GABARITO DE TÁBUAS CORRIDAS PONTALETADAS A CADA 2,00M - 2 UTILIZAÇÕES. AF_10/2018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</si>
  <si>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</si>
  <si>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>1.3</t>
    </r>
  </si>
  <si>
    <r>
      <rPr>
        <sz val="9"/>
        <rFont val="Arial"/>
        <family val="2"/>
      </rPr>
      <t>98459</t>
    </r>
  </si>
  <si>
    <r>
      <rPr>
        <sz val="9"/>
        <rFont val="Arial"/>
        <family val="2"/>
      </rPr>
      <t>TAPUME COM TELHA METÁLICA. AF_05/2018</t>
    </r>
  </si>
  <si>
    <r>
      <rPr>
        <sz val="9"/>
        <rFont val="Arial"/>
        <family val="2"/>
      </rPr>
      <t>1.4</t>
    </r>
  </si>
  <si>
    <r>
      <rPr>
        <sz val="9"/>
        <rFont val="Arial"/>
        <family val="2"/>
      </rPr>
      <t>UFSB-CIV0-S00051</t>
    </r>
  </si>
  <si>
    <r>
      <rPr>
        <sz val="9"/>
        <rFont val="Arial"/>
        <family val="2"/>
      </rPr>
      <t>PLACA DE OBRA (PARA CONSTRUCAO CIVIL) EM CHAPA GALVANIZADA - FORNECIMENTO E INSTALAÇÃO</t>
    </r>
  </si>
  <si>
    <r>
      <rPr>
        <sz val="9"/>
        <rFont val="Arial"/>
        <family val="2"/>
      </rPr>
      <t>PRÓPRIA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</si>
  <si>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</si>
  <si>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1.5</t>
    </r>
  </si>
  <si>
    <r>
      <rPr>
        <sz val="9"/>
        <rFont val="Arial"/>
        <family val="2"/>
      </rPr>
      <t>UFSB-CIV-S09416</t>
    </r>
  </si>
  <si>
    <r>
      <rPr>
        <sz val="9"/>
        <rFont val="Arial"/>
        <family val="2"/>
      </rPr>
      <t>Instalação provisória de energia elétrica, aerea, trifasica, em poste galvanizado, exclusive fornecimento do medidor</t>
    </r>
  </si>
  <si>
    <r>
      <rPr>
        <sz val="9"/>
        <rFont val="Arial"/>
        <family val="2"/>
      </rPr>
      <t>un</t>
    </r>
  </si>
  <si>
    <r>
      <rPr>
        <sz val="9"/>
        <rFont val="Arial"/>
        <family val="2"/>
      </rPr>
      <t>1.6</t>
    </r>
  </si>
  <si>
    <r>
      <rPr>
        <sz val="9"/>
        <rFont val="Arial"/>
        <family val="2"/>
      </rPr>
      <t>UFSB-HID-93214</t>
    </r>
  </si>
  <si>
    <r>
      <rPr>
        <sz val="9"/>
        <rFont val="Arial"/>
        <family val="2"/>
      </rPr>
      <t>LIGAÇÃO PROVISÓRIA DE ÁGUA ATRAVÉS DE MANGUEIRA, ATÉ 50 M, INCLUI RESERVATÓRIO DE ÁGUA (1000 LITROS) EM CANTEIRO DE OBRA (EXCETO APOIO EM ESTRUTURA DE MADEIRA).</t>
    </r>
  </si>
  <si>
    <r>
      <rPr>
        <sz val="9"/>
        <rFont val="Arial"/>
        <family val="2"/>
      </rPr>
      <t>UN</t>
    </r>
  </si>
  <si>
    <r>
      <rPr>
        <b/>
        <sz val="9"/>
        <rFont val="Arial"/>
        <family val="2"/>
      </rPr>
      <t>2</t>
    </r>
  </si>
  <si>
    <r>
      <rPr>
        <b/>
        <sz val="9"/>
        <rFont val="Arial"/>
        <family val="2"/>
      </rPr>
      <t>GERENCIAMENTO DE OBRAS / FISCALIZAÇÃO</t>
    </r>
  </si>
  <si>
    <r>
      <rPr>
        <sz val="9"/>
        <rFont val="Arial"/>
        <family val="2"/>
      </rPr>
      <t>2.1</t>
    </r>
  </si>
  <si>
    <r>
      <rPr>
        <sz val="9"/>
        <rFont val="Arial"/>
        <family val="2"/>
      </rPr>
      <t>UFSB-ADM-001</t>
    </r>
  </si>
  <si>
    <r>
      <rPr>
        <sz val="9"/>
        <rFont val="Arial"/>
        <family val="2"/>
      </rPr>
      <t>ADMINISTRAÇÃO LOCAL DE OBRAS COM ENGENHEIRO PLENO (8 HORAS SEMANAIS), ENCARREGADO, ALMOXARIFE E VIGILÂNCIA</t>
    </r>
  </si>
  <si>
    <r>
      <rPr>
        <sz val="9"/>
        <rFont val="Arial"/>
        <family val="2"/>
      </rPr>
      <t>MES</t>
    </r>
  </si>
  <si>
    <r>
      <rPr>
        <sz val="9"/>
        <rFont val="Arial"/>
        <family val="2"/>
      </rPr>
      <t>2.2</t>
    </r>
  </si>
  <si>
    <r>
      <rPr>
        <sz val="9"/>
        <rFont val="Arial"/>
        <family val="2"/>
      </rPr>
      <t>016690</t>
    </r>
  </si>
  <si>
    <r>
      <rPr>
        <sz val="9"/>
        <rFont val="Arial"/>
        <family val="2"/>
      </rPr>
      <t>ATESTADO PCMAT (NR18)</t>
    </r>
  </si>
  <si>
    <r>
      <rPr>
        <sz val="9"/>
        <rFont val="Arial"/>
        <family val="2"/>
      </rPr>
      <t>SBC</t>
    </r>
  </si>
  <si>
    <r>
      <rPr>
        <sz val="9"/>
        <rFont val="Arial"/>
        <family val="2"/>
      </rPr>
      <t>2.3</t>
    </r>
  </si>
  <si>
    <r>
      <rPr>
        <sz val="9"/>
        <rFont val="Arial"/>
        <family val="2"/>
      </rPr>
      <t>016691</t>
    </r>
  </si>
  <si>
    <r>
      <rPr>
        <sz val="9"/>
        <rFont val="Arial"/>
        <family val="2"/>
      </rPr>
      <t>ATESTADO PCMSO (NR7)- ANUAL</t>
    </r>
  </si>
  <si>
    <r>
      <rPr>
        <sz val="9"/>
        <rFont val="Arial"/>
        <family val="2"/>
      </rPr>
      <t>2.4</t>
    </r>
  </si>
  <si>
    <r>
      <rPr>
        <sz val="9"/>
        <rFont val="Arial"/>
        <family val="2"/>
      </rPr>
      <t>S10832</t>
    </r>
  </si>
  <si>
    <r>
      <rPr>
        <sz val="9"/>
        <rFont val="Arial"/>
        <family val="2"/>
      </rPr>
      <t>As Built</t>
    </r>
  </si>
  <si>
    <r>
      <rPr>
        <sz val="9"/>
        <rFont val="Arial"/>
        <family val="2"/>
      </rPr>
      <t>ORSE</t>
    </r>
  </si>
  <si>
    <r>
      <rPr>
        <b/>
        <sz val="9"/>
        <rFont val="Arial"/>
        <family val="2"/>
      </rPr>
      <t>3</t>
    </r>
  </si>
  <si>
    <r>
      <rPr>
        <b/>
        <sz val="9"/>
        <rFont val="Arial"/>
        <family val="2"/>
      </rPr>
      <t>MOVIMENTO DE TERRA</t>
    </r>
  </si>
  <si>
    <r>
      <rPr>
        <sz val="9"/>
        <rFont val="Arial"/>
        <family val="2"/>
      </rPr>
      <t>3.1</t>
    </r>
  </si>
  <si>
    <r>
      <rPr>
        <sz val="9"/>
        <rFont val="Arial"/>
        <family val="2"/>
      </rPr>
      <t>96521</t>
    </r>
  </si>
  <si>
    <r>
      <rPr>
        <sz val="9"/>
        <rFont val="Arial"/>
        <family val="2"/>
      </rPr>
      <t>ESCAVAÇÃO MECANIZADA PARA BLOCO DE COROAMENTO OU SAPATA, COM PREVISÃO DE FÔRMA, COM RETROESCAVADEIRA. AF_06/2017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</si>
  <si>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</si>
  <si>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3.2</t>
    </r>
  </si>
  <si>
    <r>
      <rPr>
        <sz val="9"/>
        <rFont val="Arial"/>
        <family val="2"/>
      </rPr>
      <t>96525</t>
    </r>
  </si>
  <si>
    <r>
      <rPr>
        <sz val="9"/>
        <rFont val="Arial"/>
        <family val="2"/>
      </rPr>
      <t>ESCAVAÇÃO MECANIZADA PARA VIGA BALDRAME, COM PREVISÃO DE FÔRMA, COM MINI-ESCAVADEIRA. AF_06/2017</t>
    </r>
  </si>
  <si>
    <r>
      <rPr>
        <sz val="9"/>
        <rFont val="Arial"/>
        <family val="2"/>
      </rPr>
      <t>3.3</t>
    </r>
  </si>
  <si>
    <r>
      <rPr>
        <sz val="9"/>
        <rFont val="Arial"/>
        <family val="2"/>
      </rPr>
      <t>93382</t>
    </r>
  </si>
  <si>
    <r>
      <rPr>
        <sz val="9"/>
        <rFont val="Arial"/>
        <family val="2"/>
      </rPr>
      <t>REATERRO MANUAL DE VALAS COM COMPACTAÇÃO MECANIZADA. AF_04/2016</t>
    </r>
  </si>
  <si>
    <r>
      <rPr>
        <b/>
        <sz val="9"/>
        <rFont val="Arial"/>
        <family val="2"/>
      </rPr>
      <t>4</t>
    </r>
  </si>
  <si>
    <r>
      <rPr>
        <b/>
        <sz val="9"/>
        <rFont val="Arial"/>
        <family val="2"/>
      </rPr>
      <t>INFRA-ESTRUTURA / FUNDAÇÕES SIMPLES</t>
    </r>
  </si>
  <si>
    <r>
      <rPr>
        <sz val="9"/>
        <rFont val="Arial"/>
        <family val="2"/>
      </rPr>
      <t>4.1</t>
    </r>
  </si>
  <si>
    <r>
      <rPr>
        <sz val="9"/>
        <rFont val="Arial"/>
        <family val="2"/>
      </rPr>
      <t>96617</t>
    </r>
  </si>
  <si>
    <r>
      <rPr>
        <sz val="9"/>
        <rFont val="Arial"/>
        <family val="2"/>
      </rPr>
      <t>LASTRO DE CONCRETO MAGRO, APLICADO EM BLOCOS DE COROAMENTO OU SAPATAS, ESPESSURA DE 3 CM. AF_08/2017</t>
    </r>
  </si>
  <si>
    <r>
      <rPr>
        <sz val="9"/>
        <rFont val="Arial"/>
        <family val="2"/>
      </rPr>
      <t>4.2</t>
    </r>
  </si>
  <si>
    <r>
      <rPr>
        <sz val="9"/>
        <rFont val="Arial"/>
        <family val="2"/>
      </rPr>
      <t>96532</t>
    </r>
  </si>
  <si>
    <r>
      <rPr>
        <sz val="9"/>
        <rFont val="Arial"/>
        <family val="2"/>
      </rPr>
      <t>FABRICAÇÃO, MONTAGEM E DESMONTAGEM DE FÔRMA PARA SAPATA, EM MADEIRA SERRADA, E=25 MM, 2 UTILIZAÇÕES. AF_06/2017</t>
    </r>
  </si>
  <si>
    <r>
      <rPr>
        <sz val="9"/>
        <rFont val="Arial"/>
        <family val="2"/>
      </rPr>
      <t>4.3</t>
    </r>
  </si>
  <si>
    <r>
      <rPr>
        <sz val="9"/>
        <rFont val="Arial"/>
        <family val="2"/>
      </rPr>
      <t>96533</t>
    </r>
  </si>
  <si>
    <r>
      <rPr>
        <sz val="9"/>
        <rFont val="Arial"/>
        <family val="2"/>
      </rPr>
      <t>FABRICAÇÃO, MONTAGEM E DESMONTAGEM DE FÔRMA PARA VIGA BALDRAME, EM MADEIRA SERRADA, E=25 MM, 2 UTILIZAÇÕES. AF_06/2017</t>
    </r>
  </si>
  <si>
    <r>
      <rPr>
        <sz val="9"/>
        <rFont val="Arial"/>
        <family val="2"/>
      </rPr>
      <t>4.4</t>
    </r>
  </si>
  <si>
    <r>
      <rPr>
        <sz val="9"/>
        <rFont val="Arial"/>
        <family val="2"/>
      </rPr>
      <t>96546</t>
    </r>
  </si>
  <si>
    <r>
      <rPr>
        <sz val="9"/>
        <rFont val="Arial"/>
        <family val="2"/>
      </rPr>
      <t>ARMAÇÃO DE BLOCO, VIGA BALDRAME OU SAPATA UTILIZANDO AÇO CA-50 DE 10 MM - MONTAGEM. AF_06/2017</t>
    </r>
  </si>
  <si>
    <r>
      <rPr>
        <sz val="9"/>
        <rFont val="Arial"/>
        <family val="2"/>
      </rPr>
      <t>KG</t>
    </r>
  </si>
  <si>
    <r>
      <rPr>
        <sz val="9"/>
        <rFont val="Arial"/>
        <family val="2"/>
      </rPr>
      <t>4.5</t>
    </r>
  </si>
  <si>
    <r>
      <rPr>
        <sz val="9"/>
        <rFont val="Arial"/>
        <family val="2"/>
      </rPr>
      <t>96543</t>
    </r>
  </si>
  <si>
    <r>
      <rPr>
        <sz val="9"/>
        <rFont val="Arial"/>
        <family val="2"/>
      </rPr>
      <t>ARMAÇÃO DE BLOCO, VIGA BALDRAME E SAPATA UTILIZANDO AÇO CA-60 DE 5 MM - MONTAGEM. AF_06/2017</t>
    </r>
  </si>
  <si>
    <r>
      <rPr>
        <sz val="9"/>
        <rFont val="Arial"/>
        <family val="2"/>
      </rPr>
      <t>4.6</t>
    </r>
  </si>
  <si>
    <r>
      <rPr>
        <sz val="9"/>
        <rFont val="Arial"/>
        <family val="2"/>
      </rPr>
      <t>100576</t>
    </r>
  </si>
  <si>
    <r>
      <rPr>
        <sz val="9"/>
        <rFont val="Arial"/>
        <family val="2"/>
      </rPr>
      <t>REGULARIZAÇÃO E COMPACTAÇÃO DE SUBLEITO DE SOLO PREDOMINANTEMENTE ARGILOSO. AF_11/2019</t>
    </r>
  </si>
  <si>
    <r>
      <rPr>
        <sz val="9"/>
        <rFont val="Arial"/>
        <family val="2"/>
      </rPr>
      <t>4.7</t>
    </r>
  </si>
  <si>
    <r>
      <rPr>
        <sz val="9"/>
        <rFont val="Arial"/>
        <family val="2"/>
      </rPr>
      <t>92783</t>
    </r>
  </si>
  <si>
    <r>
      <rPr>
        <sz val="9"/>
        <rFont val="Arial"/>
        <family val="2"/>
      </rPr>
      <t>ARMAÇÃO DE LAJE DE UMA ESTRUTURA CONVENCIONAL DE CONCRETO ARMADO EM UMA EDIFICAÇÃO TÉRREA OU SOBRADO UTILIZANDO AÇO CA-60 DE 4,2 MM - MONTAGEM. AF_12/2015</t>
    </r>
  </si>
  <si>
    <r>
      <rPr>
        <sz val="9"/>
        <rFont val="Arial"/>
        <family val="2"/>
      </rPr>
      <t>4.8</t>
    </r>
  </si>
  <si>
    <r>
      <rPr>
        <sz val="9"/>
        <rFont val="Arial"/>
        <family val="2"/>
      </rPr>
      <t>96555</t>
    </r>
  </si>
  <si>
    <r>
      <rPr>
        <sz val="9"/>
        <rFont val="Arial"/>
        <family val="2"/>
      </rPr>
      <t>CONCRETAGEM DE BLOCOS DE COROAMENTO E VIGAS BALDRAME, FCK 30 MPA, COM USO DE JERICA ? LANÇAMENTO, ADENSAMENTO E ACABAMENTO. AF_06/2017</t>
    </r>
  </si>
  <si>
    <r>
      <rPr>
        <sz val="9"/>
        <rFont val="Arial"/>
        <family val="2"/>
      </rPr>
      <t>4.9</t>
    </r>
  </si>
  <si>
    <r>
      <rPr>
        <sz val="9"/>
        <rFont val="Arial"/>
        <family val="2"/>
      </rPr>
      <t>101747</t>
    </r>
  </si>
  <si>
    <r>
      <rPr>
        <sz val="9"/>
        <rFont val="Arial"/>
        <family val="2"/>
      </rPr>
      <t>PISO EM CONCRETO 20 MPA PREPARO MECÂNICO, ESPESSURA 7CM. AF_09/2020</t>
    </r>
  </si>
  <si>
    <r>
      <rPr>
        <sz val="9"/>
        <rFont val="Arial"/>
        <family val="2"/>
      </rPr>
      <t>4.10</t>
    </r>
  </si>
  <si>
    <r>
      <rPr>
        <sz val="9"/>
        <rFont val="Arial"/>
        <family val="2"/>
      </rPr>
      <t>00007156</t>
    </r>
  </si>
  <si>
    <r>
      <rPr>
        <sz val="9"/>
        <rFont val="Arial"/>
        <family val="2"/>
      </rPr>
      <t>TELA DE ACO SOLDADA NERVURADA, CA-60, Q-196, (3,11 KG/M2), DIAMETRO DO FIO = 5,0 MM, LARGURA = 2,45 M, ESPACAMENTO DA MALHA = 10 X 10 CM</t>
    </r>
  </si>
  <si>
    <r>
      <rPr>
        <b/>
        <sz val="9"/>
        <rFont val="Arial"/>
        <family val="2"/>
      </rPr>
      <t>5</t>
    </r>
  </si>
  <si>
    <r>
      <rPr>
        <b/>
        <sz val="9"/>
        <rFont val="Arial"/>
        <family val="2"/>
      </rPr>
      <t>SUPERESTRUTURA</t>
    </r>
  </si>
  <si>
    <r>
      <rPr>
        <sz val="9"/>
        <rFont val="Arial"/>
        <family val="2"/>
      </rPr>
      <t>5.1</t>
    </r>
  </si>
  <si>
    <r>
      <rPr>
        <sz val="9"/>
        <rFont val="Arial"/>
        <family val="2"/>
      </rPr>
      <t>92419</t>
    </r>
  </si>
  <si>
    <r>
      <rPr>
        <sz val="9"/>
        <rFont val="Arial"/>
        <family val="2"/>
      </rPr>
      <t>MONTAGEM E DESMONTAGEM DE FÔRMA DE PILARES RETANGULARES E ESTRUTURAS SIMILARES, PÉ-DIREITO SIMPLES, EM CHAPA DE MADEIRA COMPENSADA RESINADA, 4 UTILIZAÇÕES. AF_09/2020</t>
    </r>
  </si>
  <si>
    <r>
      <rPr>
        <sz val="9"/>
        <rFont val="Arial"/>
        <family val="2"/>
      </rPr>
      <t>5.2</t>
    </r>
  </si>
  <si>
    <r>
      <rPr>
        <sz val="9"/>
        <rFont val="Arial"/>
        <family val="2"/>
      </rPr>
      <t>92447</t>
    </r>
  </si>
  <si>
    <r>
      <rPr>
        <sz val="9"/>
        <rFont val="Arial"/>
        <family val="2"/>
      </rPr>
      <t>MONTAGEM E DESMONTAGEM DE FÔRMA DE VIGA, ESCORAMENTO COM PONTALETE DE MADEIRA, PÉ-DIREITO SIMPLES, EM MADEIRA SERRADA, 2 UTILIZAÇÕES. AF_09/2020</t>
    </r>
  </si>
  <si>
    <r>
      <rPr>
        <sz val="9"/>
        <rFont val="Arial"/>
        <family val="2"/>
      </rPr>
      <t>5.3</t>
    </r>
  </si>
  <si>
    <r>
      <rPr>
        <sz val="9"/>
        <rFont val="Arial"/>
        <family val="2"/>
      </rPr>
      <t>92778</t>
    </r>
  </si>
  <si>
    <r>
      <rPr>
        <sz val="9"/>
        <rFont val="Arial"/>
        <family val="2"/>
      </rPr>
      <t>ARMAÇÃO DE PILAR OU VIGA DE UMA ESTRUTURA CONVENCIONAL DE CONCRETO ARMADO EM UMA EDIFICAÇÃO TÉRREA OU SOBRADO UTILIZANDO AÇO CA-50 DE 10,0 MM - MONTAGEM. AF_12/2015</t>
    </r>
  </si>
  <si>
    <r>
      <rPr>
        <sz val="9"/>
        <rFont val="Arial"/>
        <family val="2"/>
      </rPr>
      <t>5.4</t>
    </r>
  </si>
  <si>
    <r>
      <rPr>
        <sz val="9"/>
        <rFont val="Arial"/>
        <family val="2"/>
      </rPr>
      <t>92777</t>
    </r>
  </si>
  <si>
    <r>
      <rPr>
        <sz val="9"/>
        <rFont val="Arial"/>
        <family val="2"/>
      </rPr>
      <t>ARMAÇÃO DE PILAR OU VIGA DE UMA ESTRUTURA CONVENCIONAL DE CONCRETO ARMADO EM UMA EDIFICAÇÃO TÉRREA OU SOBRADO UTILIZANDO AÇO CA-50 DE 8,0 MM - MONTAGEM. AF_12/2015</t>
    </r>
  </si>
  <si>
    <r>
      <rPr>
        <sz val="9"/>
        <rFont val="Arial"/>
        <family val="2"/>
      </rPr>
      <t>5.5</t>
    </r>
  </si>
  <si>
    <r>
      <rPr>
        <sz val="9"/>
        <rFont val="Arial"/>
        <family val="2"/>
      </rPr>
      <t>92775</t>
    </r>
  </si>
  <si>
    <r>
      <rPr>
        <sz val="9"/>
        <rFont val="Arial"/>
        <family val="2"/>
      </rPr>
      <t>ARMAÇÃO DE PILAR OU VIGA DE UMA ESTRUTURA CONVENCIONAL DE CONCRETO ARMADO EM UMA EDIFICAÇÃO TÉRREA OU SOBRADO UTILIZANDO AÇO CA-60 DE 5,0 MM - MONTAGEM. AF_12/2015</t>
    </r>
  </si>
  <si>
    <r>
      <rPr>
        <sz val="9"/>
        <rFont val="Arial"/>
        <family val="2"/>
      </rPr>
      <t>5.6</t>
    </r>
  </si>
  <si>
    <r>
      <rPr>
        <sz val="9"/>
        <rFont val="Arial"/>
        <family val="2"/>
      </rPr>
      <t>5.7</t>
    </r>
  </si>
  <si>
    <r>
      <rPr>
        <sz val="9"/>
        <rFont val="Arial"/>
        <family val="2"/>
      </rPr>
      <t>94966</t>
    </r>
  </si>
  <si>
    <r>
      <rPr>
        <sz val="9"/>
        <rFont val="Arial"/>
        <family val="2"/>
      </rPr>
      <t>CONCRETO FCK = 30MPA, TRAÇO 1:2,1:2,5 (CIMENTO/ AREIA MÉDIA/ BRITA 1) - PREPARO MECÂNICO COM BETONEIRA 400 L. AF_07/2016</t>
    </r>
  </si>
  <si>
    <r>
      <rPr>
        <sz val="9"/>
        <rFont val="Arial"/>
        <family val="2"/>
      </rPr>
      <t>5.8</t>
    </r>
  </si>
  <si>
    <r>
      <rPr>
        <sz val="9"/>
        <rFont val="Arial"/>
        <family val="2"/>
      </rPr>
      <t>92873</t>
    </r>
  </si>
  <si>
    <r>
      <rPr>
        <sz val="9"/>
        <rFont val="Arial"/>
        <family val="2"/>
      </rPr>
      <t>LANÇAMENTO COM USO DE BALDES, ADENSAMENTO E ACABAMENTO DE CONCRETO EM ESTRUTURAS. AF_12/2015</t>
    </r>
  </si>
  <si>
    <r>
      <rPr>
        <b/>
        <sz val="9"/>
        <rFont val="Arial"/>
        <family val="2"/>
      </rPr>
      <t>6</t>
    </r>
  </si>
  <si>
    <r>
      <rPr>
        <b/>
        <sz val="9"/>
        <rFont val="Arial"/>
        <family val="2"/>
      </rPr>
      <t>ALVENARIA/VEDAÇÃO/DIVISÓRIA</t>
    </r>
  </si>
  <si>
    <r>
      <rPr>
        <sz val="9"/>
        <rFont val="Arial"/>
        <family val="2"/>
      </rPr>
      <t>6.1</t>
    </r>
  </si>
  <si>
    <r>
      <rPr>
        <sz val="9"/>
        <rFont val="Arial"/>
        <family val="2"/>
      </rPr>
      <t>87520</t>
    </r>
  </si>
  <si>
    <r>
      <rPr>
        <sz val="9"/>
        <rFont val="Arial"/>
        <family val="2"/>
      </rPr>
      <t>ALVENARIA DE VEDAÇÃO DE BLOCOS CERÂMICOS FURADOS NA HORIZONTAL DE 9X19X19CM (ESPESSURA 9CM) DE PAREDES COM ÁREA LÍQUIDA MAIOR OU IGUAL A 6M² COM VÃOS E ARGAMASSA DE ASSENTAMENTO COM PREPARO MANUAL. AF_06/2014</t>
    </r>
  </si>
  <si>
    <r>
      <rPr>
        <sz val="9"/>
        <rFont val="Arial"/>
        <family val="2"/>
      </rPr>
      <t>6.2</t>
    </r>
  </si>
  <si>
    <r>
      <rPr>
        <sz val="9"/>
        <rFont val="Arial"/>
        <family val="2"/>
      </rPr>
      <t>96366</t>
    </r>
  </si>
  <si>
    <r>
      <rPr>
        <sz val="9"/>
        <rFont val="Arial"/>
        <family val="2"/>
      </rPr>
      <t>PAREDE COM PLACAS DE GESSO ACARTONADO (DRYWALL), PARA USO INTERNO, COM DUAS FACES DUPLAS E ESTRUTURA METÁLICA COM GUIAS SIMPLES, SEM VÃOS. AF_06/2017_P</t>
    </r>
  </si>
  <si>
    <r>
      <rPr>
        <b/>
        <sz val="9"/>
        <rFont val="Arial"/>
        <family val="2"/>
      </rPr>
      <t>7</t>
    </r>
  </si>
  <si>
    <r>
      <rPr>
        <b/>
        <sz val="9"/>
        <rFont val="Arial"/>
        <family val="2"/>
      </rPr>
      <t>VERGAS E CHAPIM</t>
    </r>
  </si>
  <si>
    <r>
      <rPr>
        <sz val="9"/>
        <rFont val="Arial"/>
        <family val="2"/>
      </rPr>
      <t>7.1</t>
    </r>
  </si>
  <si>
    <r>
      <rPr>
        <sz val="9"/>
        <rFont val="Arial"/>
        <family val="2"/>
      </rPr>
      <t>93184</t>
    </r>
  </si>
  <si>
    <r>
      <rPr>
        <sz val="9"/>
        <rFont val="Arial"/>
        <family val="2"/>
      </rPr>
      <t>VERGA PRÉ-MOLDADA PARA PORTAS COM ATÉ 1,5 M DE VÃO. AF_03/2016</t>
    </r>
  </si>
  <si>
    <r>
      <rPr>
        <sz val="9"/>
        <rFont val="Arial"/>
        <family val="2"/>
      </rPr>
      <t>7.2</t>
    </r>
  </si>
  <si>
    <r>
      <rPr>
        <sz val="9"/>
        <rFont val="Arial"/>
        <family val="2"/>
      </rPr>
      <t>93182</t>
    </r>
  </si>
  <si>
    <r>
      <rPr>
        <sz val="9"/>
        <rFont val="Arial"/>
        <family val="2"/>
      </rPr>
      <t>VERGA PRÉ-MOLDADA PARA JANELAS COM ATÉ 1,5 M DE VÃO. AF_03/2016</t>
    </r>
  </si>
  <si>
    <r>
      <rPr>
        <sz val="9"/>
        <rFont val="Arial"/>
        <family val="2"/>
      </rPr>
      <t>7.3</t>
    </r>
  </si>
  <si>
    <r>
      <rPr>
        <sz val="9"/>
        <rFont val="Arial"/>
        <family val="2"/>
      </rPr>
      <t>93183</t>
    </r>
  </si>
  <si>
    <r>
      <rPr>
        <sz val="9"/>
        <rFont val="Arial"/>
        <family val="2"/>
      </rPr>
      <t>VERGA PRÉ-MOLDADA PARA JANELAS COM MAIS DE 1,5 M DE VÃO. AF_03/2016</t>
    </r>
  </si>
  <si>
    <r>
      <rPr>
        <sz val="9"/>
        <rFont val="Arial"/>
        <family val="2"/>
      </rPr>
      <t>7.4</t>
    </r>
  </si>
  <si>
    <r>
      <rPr>
        <sz val="9"/>
        <rFont val="Arial"/>
        <family val="2"/>
      </rPr>
      <t>93194</t>
    </r>
  </si>
  <si>
    <r>
      <rPr>
        <sz val="9"/>
        <rFont val="Arial"/>
        <family val="2"/>
      </rPr>
      <t>CONTRAVERGA PRÉ-MOLDADA PARA VÃOS DE ATÉ 1,5 M DE COMPRIMENTO. AF_03/2016</t>
    </r>
  </si>
  <si>
    <r>
      <rPr>
        <sz val="9"/>
        <rFont val="Arial"/>
        <family val="2"/>
      </rPr>
      <t>7.5</t>
    </r>
  </si>
  <si>
    <r>
      <rPr>
        <sz val="9"/>
        <rFont val="Arial"/>
        <family val="2"/>
      </rPr>
      <t>93195</t>
    </r>
  </si>
  <si>
    <r>
      <rPr>
        <sz val="9"/>
        <rFont val="Arial"/>
        <family val="2"/>
      </rPr>
      <t>CONTRAVERGA PRÉ-MOLDADA PARA VÃOS DE MAIS DE 1,5 M DE COMPRIMENTO. AF_03/2016</t>
    </r>
  </si>
  <si>
    <r>
      <rPr>
        <b/>
        <sz val="9"/>
        <rFont val="Arial"/>
        <family val="2"/>
      </rPr>
      <t>8</t>
    </r>
  </si>
  <si>
    <r>
      <rPr>
        <b/>
        <sz val="9"/>
        <rFont val="Arial"/>
        <family val="2"/>
      </rPr>
      <t>COBERTURA</t>
    </r>
  </si>
  <si>
    <r>
      <rPr>
        <sz val="9"/>
        <rFont val="Arial"/>
        <family val="2"/>
      </rPr>
      <t>8.1</t>
    </r>
  </si>
  <si>
    <r>
      <rPr>
        <sz val="9"/>
        <rFont val="Arial"/>
        <family val="2"/>
      </rPr>
      <t>92575</t>
    </r>
  </si>
  <si>
    <r>
      <rPr>
        <sz val="9"/>
        <rFont val="Arial"/>
        <family val="2"/>
      </rPr>
      <t>TRAMA DE AÇO COMPOSTA POR RIPAS E CAIBROS PARA TELHADOS DE ATÉ 2 ÁGUAS, INCLUSO TRANSPORTE VERTICAL. AF_07/2019</t>
    </r>
  </si>
  <si>
    <r>
      <rPr>
        <sz val="9"/>
        <rFont val="Arial"/>
        <family val="2"/>
      </rPr>
      <t>8.2</t>
    </r>
  </si>
  <si>
    <r>
      <rPr>
        <sz val="9"/>
        <rFont val="Arial"/>
        <family val="2"/>
      </rPr>
      <t>94216</t>
    </r>
  </si>
  <si>
    <r>
      <rPr>
        <sz val="9"/>
        <rFont val="Arial"/>
        <family val="2"/>
      </rPr>
      <t>TELHAMENTO COM TELHA METÁLICA TERMOACÚSTICA E = 30 MM, COM ATÉ 2 ÁGUAS, INCLUSO IÇAMENTO. AF_07/2019</t>
    </r>
  </si>
  <si>
    <r>
      <rPr>
        <sz val="9"/>
        <rFont val="Arial"/>
        <family val="2"/>
      </rPr>
      <t>8.3</t>
    </r>
  </si>
  <si>
    <r>
      <rPr>
        <sz val="9"/>
        <rFont val="Arial"/>
        <family val="2"/>
      </rPr>
      <t>94231</t>
    </r>
  </si>
  <si>
    <r>
      <rPr>
        <sz val="9"/>
        <rFont val="Arial"/>
        <family val="2"/>
      </rPr>
      <t>RUFO EM CHAPA DE AÇO GALVANIZADO NÚMERO 24, CORTE DE 25 CM, INCLUSO TRANSPORTE VERTICAL. AF_07/2019</t>
    </r>
  </si>
  <si>
    <r>
      <rPr>
        <sz val="9"/>
        <rFont val="Arial"/>
        <family val="2"/>
      </rPr>
      <t>8.4</t>
    </r>
  </si>
  <si>
    <r>
      <rPr>
        <sz val="9"/>
        <rFont val="Arial"/>
        <family val="2"/>
      </rPr>
      <t>UFSB-CIV-S08707</t>
    </r>
  </si>
  <si>
    <r>
      <rPr>
        <sz val="9"/>
        <rFont val="Arial"/>
        <family val="2"/>
      </rPr>
      <t>Chapim de mármore branco, c/ largura = 22 cm, esp = 2 cm</t>
    </r>
  </si>
  <si>
    <r>
      <rPr>
        <sz val="9"/>
        <rFont val="Arial"/>
        <family val="2"/>
      </rPr>
      <t>m</t>
    </r>
  </si>
  <si>
    <r>
      <rPr>
        <b/>
        <sz val="9"/>
        <rFont val="Arial"/>
        <family val="2"/>
      </rPr>
      <t>9</t>
    </r>
  </si>
  <si>
    <r>
      <rPr>
        <b/>
        <sz val="9"/>
        <rFont val="Arial"/>
        <family val="2"/>
      </rPr>
      <t>REVESTIMENTOS</t>
    </r>
  </si>
  <si>
    <r>
      <rPr>
        <sz val="9"/>
        <rFont val="Arial"/>
        <family val="2"/>
      </rPr>
      <t>9.1</t>
    </r>
  </si>
  <si>
    <r>
      <rPr>
        <sz val="9"/>
        <rFont val="Arial"/>
        <family val="2"/>
      </rPr>
      <t>87905</t>
    </r>
  </si>
  <si>
    <r>
      <rPr>
        <sz val="9"/>
        <rFont val="Arial"/>
        <family val="2"/>
      </rPr>
      <t>CHAPISCO APLICADO EM ALVENARIA (COM PRESENÇA DE VÃOS) E ESTRUTURAS DE CONCRETO DE FACHADA, COM COLHER DE PEDREIRO. ARGAMASSA TRAÇO 1:3 COM PREPARO EM BETONEIRA 400L. AF_06/2014</t>
    </r>
  </si>
  <si>
    <r>
      <rPr>
        <sz val="9"/>
        <rFont val="Arial"/>
        <family val="2"/>
      </rPr>
      <t>9.2</t>
    </r>
  </si>
  <si>
    <r>
      <rPr>
        <sz val="9"/>
        <rFont val="Arial"/>
        <family val="2"/>
      </rPr>
      <t>87775</t>
    </r>
  </si>
  <si>
    <r>
      <rPr>
        <sz val="9"/>
        <rFont val="Arial"/>
        <family val="2"/>
      </rPr>
      <t>EMBOÇO OU MASSA ÚNICA EM ARGAMASSA TRAÇO 1:2:8, PREPARO MECÂNICO COM BETONEIRA 400 L, APLICADA MANUALMENTE EM PANOS DE FACHADA COM PRESENÇA DE VÃOS, ESPESSURA DE 25 MM. AF_06/2014</t>
    </r>
  </si>
  <si>
    <r>
      <rPr>
        <sz val="9"/>
        <rFont val="Arial"/>
        <family val="2"/>
      </rPr>
      <t>9.3</t>
    </r>
  </si>
  <si>
    <r>
      <rPr>
        <sz val="9"/>
        <rFont val="Arial"/>
        <family val="2"/>
      </rPr>
      <t>87531</t>
    </r>
  </si>
  <si>
    <r>
      <rPr>
        <sz val="9"/>
        <rFont val="Arial"/>
        <family val="2"/>
      </rPr>
      <t>EMBOÇO, PARA RECEBIMENTO DE CERÂMICA, EM ARGAMASSA TRAÇO 1:2:8, PREPARO MECÂNICO COM BETONEIRA 400L, APLICADO MANUALMENTE EM FACES INTERNAS DE PAREDES, PARA AMBIENTE COM ÁREA ENTRE 5M2 E 10M2, ESPESSURA DE 20MM, COM EXECUÇÃO DE TALISCAS. AF_06/2014</t>
    </r>
  </si>
  <si>
    <r>
      <rPr>
        <sz val="9"/>
        <rFont val="Arial"/>
        <family val="2"/>
      </rPr>
      <t>9.4</t>
    </r>
  </si>
  <si>
    <r>
      <rPr>
        <sz val="9"/>
        <rFont val="Arial"/>
        <family val="2"/>
      </rPr>
      <t>UFSB-CIV-200</t>
    </r>
  </si>
  <si>
    <r>
      <rPr>
        <sz val="9"/>
        <rFont val="Arial"/>
        <family val="2"/>
      </rPr>
      <t>Revestimento cerâmico para piso ou parede, 30 x 60 cm, porcelanato, linha white home, antártida, Portobello ou similar, aplicado com argamassa industrializada ac-i, rejuntado, exclusive regularização de base ou emboço</t>
    </r>
  </si>
  <si>
    <r>
      <rPr>
        <b/>
        <sz val="9"/>
        <rFont val="Arial"/>
        <family val="2"/>
      </rPr>
      <t>10</t>
    </r>
  </si>
  <si>
    <r>
      <rPr>
        <b/>
        <sz val="9"/>
        <rFont val="Arial"/>
        <family val="2"/>
      </rPr>
      <t>FORRO</t>
    </r>
  </si>
  <si>
    <r>
      <rPr>
        <sz val="9"/>
        <rFont val="Arial"/>
        <family val="2"/>
      </rPr>
      <t>10.1</t>
    </r>
  </si>
  <si>
    <r>
      <rPr>
        <sz val="9"/>
        <rFont val="Arial"/>
        <family val="2"/>
      </rPr>
      <t>96114</t>
    </r>
  </si>
  <si>
    <r>
      <rPr>
        <sz val="9"/>
        <rFont val="Arial"/>
        <family val="2"/>
      </rPr>
      <t>FORRO EM DRYWALL, PARA AMBIENTES COMERCIAIS, INCLUSIVE ESTRUTURA DE FIXAÇÃO. AF_05/2017_P</t>
    </r>
  </si>
  <si>
    <r>
      <rPr>
        <b/>
        <sz val="9"/>
        <rFont val="Arial"/>
        <family val="2"/>
      </rPr>
      <t>11</t>
    </r>
  </si>
  <si>
    <r>
      <rPr>
        <b/>
        <sz val="9"/>
        <rFont val="Arial"/>
        <family val="2"/>
      </rPr>
      <t>PISOS</t>
    </r>
  </si>
  <si>
    <r>
      <rPr>
        <sz val="9"/>
        <rFont val="Arial"/>
        <family val="2"/>
      </rPr>
      <t>11.1</t>
    </r>
  </si>
  <si>
    <r>
      <rPr>
        <sz val="9"/>
        <rFont val="Arial"/>
        <family val="2"/>
      </rPr>
      <t>87640</t>
    </r>
  </si>
  <si>
    <r>
      <rPr>
        <sz val="9"/>
        <rFont val="Arial"/>
        <family val="2"/>
      </rPr>
      <t>CONTRAPISO EM ARGAMASSA TRAÇO 1:4 (CIMENTO E AREIA), PREPARO MECÂNICO COM BETONEIRA 400 L, APLICADO EM ÁREAS SECAS SOBRE LAJE, ADERIDO, ESPESSURA 4CM. AF_06/2014</t>
    </r>
  </si>
  <si>
    <r>
      <rPr>
        <sz val="9"/>
        <rFont val="Arial"/>
        <family val="2"/>
      </rPr>
      <t>11.2</t>
    </r>
  </si>
  <si>
    <r>
      <rPr>
        <sz val="9"/>
        <rFont val="Arial"/>
        <family val="2"/>
      </rPr>
      <t>101752</t>
    </r>
  </si>
  <si>
    <r>
      <rPr>
        <sz val="9"/>
        <rFont val="Arial"/>
        <family val="2"/>
      </rPr>
      <t>PISO EM GRANILITE, MARMORITE OU GRANITINA EM AMBIENTES INTERNOS. AF_09/2020</t>
    </r>
  </si>
  <si>
    <r>
      <rPr>
        <b/>
        <sz val="9"/>
        <rFont val="Arial"/>
        <family val="2"/>
      </rPr>
      <t>12</t>
    </r>
  </si>
  <si>
    <r>
      <rPr>
        <b/>
        <sz val="9"/>
        <rFont val="Arial"/>
        <family val="2"/>
      </rPr>
      <t>PINTURA</t>
    </r>
  </si>
  <si>
    <r>
      <rPr>
        <sz val="9"/>
        <rFont val="Arial"/>
        <family val="2"/>
      </rPr>
      <t>12.1</t>
    </r>
  </si>
  <si>
    <r>
      <rPr>
        <sz val="9"/>
        <rFont val="Arial"/>
        <family val="2"/>
      </rPr>
      <t>88485</t>
    </r>
  </si>
  <si>
    <r>
      <rPr>
        <sz val="9"/>
        <rFont val="Arial"/>
        <family val="2"/>
      </rPr>
      <t>APLICAÇÃO DE FUNDO SELADOR ACRÍLICO EM PAREDES, UMA DEMÃO. AF_06/2014</t>
    </r>
  </si>
  <si>
    <r>
      <rPr>
        <sz val="9"/>
        <rFont val="Arial"/>
        <family val="2"/>
      </rPr>
      <t>12.2</t>
    </r>
  </si>
  <si>
    <r>
      <rPr>
        <sz val="9"/>
        <rFont val="Arial"/>
        <family val="2"/>
      </rPr>
      <t>96135</t>
    </r>
  </si>
  <si>
    <r>
      <rPr>
        <sz val="9"/>
        <rFont val="Arial"/>
        <family val="2"/>
      </rPr>
      <t>APLICAÇÃO MANUAL DE MASSA ACRÍLICA EM PAREDES EXTERNAS DE CASAS, DUAS DEMÃOS. AF_05/2017</t>
    </r>
  </si>
  <si>
    <r>
      <rPr>
        <sz val="9"/>
        <rFont val="Arial"/>
        <family val="2"/>
      </rPr>
      <t>12.3</t>
    </r>
  </si>
  <si>
    <r>
      <rPr>
        <sz val="9"/>
        <rFont val="Arial"/>
        <family val="2"/>
      </rPr>
      <t>88489</t>
    </r>
  </si>
  <si>
    <r>
      <rPr>
        <sz val="9"/>
        <rFont val="Arial"/>
        <family val="2"/>
      </rPr>
      <t>APLICAÇÃO MANUAL DE PINTURA COM TINTA LÁTEX ACRÍLICA EM PAREDES, DUAS DEMÃOS. AF_06/2014</t>
    </r>
  </si>
  <si>
    <r>
      <rPr>
        <sz val="9"/>
        <rFont val="Arial"/>
        <family val="2"/>
      </rPr>
      <t>12.4</t>
    </r>
  </si>
  <si>
    <r>
      <rPr>
        <sz val="9"/>
        <rFont val="Arial"/>
        <family val="2"/>
      </rPr>
      <t>88483</t>
    </r>
  </si>
  <si>
    <r>
      <rPr>
        <sz val="9"/>
        <rFont val="Arial"/>
        <family val="2"/>
      </rPr>
      <t>APLICAÇÃO DE FUNDO SELADOR LÁTEX PVA EM PAREDES, UMA DEMÃO. AF_06/2014</t>
    </r>
  </si>
  <si>
    <r>
      <rPr>
        <sz val="9"/>
        <rFont val="Arial"/>
        <family val="2"/>
      </rPr>
      <t>12.5</t>
    </r>
  </si>
  <si>
    <r>
      <rPr>
        <sz val="9"/>
        <rFont val="Arial"/>
        <family val="2"/>
      </rPr>
      <t>88497</t>
    </r>
  </si>
  <si>
    <r>
      <rPr>
        <sz val="9"/>
        <rFont val="Arial"/>
        <family val="2"/>
      </rPr>
      <t>APLICAÇÃO E LIXAMENTO DE MASSA LÁTEX EM PAREDES, DUAS DEMÃOS. AF_06/2014</t>
    </r>
  </si>
  <si>
    <r>
      <rPr>
        <sz val="9"/>
        <rFont val="Arial"/>
        <family val="2"/>
      </rPr>
      <t>12.6</t>
    </r>
  </si>
  <si>
    <r>
      <rPr>
        <sz val="9"/>
        <rFont val="Arial"/>
        <family val="2"/>
      </rPr>
      <t>88487</t>
    </r>
  </si>
  <si>
    <r>
      <rPr>
        <sz val="9"/>
        <rFont val="Arial"/>
        <family val="2"/>
      </rPr>
      <t>APLICAÇÃO MANUAL DE PINTURA COM TINTA LÁTEX PVA EM PAREDES, DUAS DEMÃOS. AF_06/2014</t>
    </r>
  </si>
  <si>
    <r>
      <rPr>
        <sz val="9"/>
        <rFont val="Arial"/>
        <family val="2"/>
      </rPr>
      <t>12.7</t>
    </r>
  </si>
  <si>
    <r>
      <rPr>
        <sz val="9"/>
        <rFont val="Arial"/>
        <family val="2"/>
      </rPr>
      <t>88482</t>
    </r>
  </si>
  <si>
    <r>
      <rPr>
        <sz val="9"/>
        <rFont val="Arial"/>
        <family val="2"/>
      </rPr>
      <t>APLICAÇÃO DE FUNDO SELADOR LÁTEX PVA EM TETO, UMA DEMÃO. AF_06/2014</t>
    </r>
  </si>
  <si>
    <r>
      <rPr>
        <sz val="9"/>
        <rFont val="Arial"/>
        <family val="2"/>
      </rPr>
      <t>12.8</t>
    </r>
  </si>
  <si>
    <r>
      <rPr>
        <sz val="9"/>
        <rFont val="Arial"/>
        <family val="2"/>
      </rPr>
      <t>88496</t>
    </r>
  </si>
  <si>
    <r>
      <rPr>
        <sz val="9"/>
        <rFont val="Arial"/>
        <family val="2"/>
      </rPr>
      <t>APLICAÇÃO E LIXAMENTO DE MASSA LÁTEX EM TETO, DUAS DEMÃOS. AF_06/2014</t>
    </r>
  </si>
  <si>
    <r>
      <rPr>
        <sz val="9"/>
        <rFont val="Arial"/>
        <family val="2"/>
      </rPr>
      <t>12.9</t>
    </r>
  </si>
  <si>
    <r>
      <rPr>
        <sz val="9"/>
        <rFont val="Arial"/>
        <family val="2"/>
      </rPr>
      <t>88486</t>
    </r>
  </si>
  <si>
    <r>
      <rPr>
        <sz val="9"/>
        <rFont val="Arial"/>
        <family val="2"/>
      </rPr>
      <t>APLICAÇÃO MANUAL DE PINTURA COM TINTA LÁTEX PVA EM TETO, DUAS DEMÃOS. AF_06/2014</t>
    </r>
  </si>
  <si>
    <r>
      <rPr>
        <sz val="9"/>
        <rFont val="Arial"/>
        <family val="2"/>
      </rPr>
      <t>12.10</t>
    </r>
  </si>
  <si>
    <r>
      <rPr>
        <sz val="9"/>
        <rFont val="Arial"/>
        <family val="2"/>
      </rPr>
      <t>100721</t>
    </r>
  </si>
  <si>
    <r>
      <rPr>
        <sz val="9"/>
        <rFont val="Arial"/>
        <family val="2"/>
      </rPr>
      <t>PINTURA COM TINTA ALQUÍDICA DE FUNDO (TIPO ZARCÃO) PULVERIZADA SOBRE SUPERFÍCIES METÁLICAS (EXCETO PERFIL) EXECUTADO EM OBRA (POR DEMÃO). AF_01/2020</t>
    </r>
  </si>
  <si>
    <r>
      <rPr>
        <sz val="9"/>
        <rFont val="Arial"/>
        <family val="2"/>
      </rPr>
      <t>12.11</t>
    </r>
  </si>
  <si>
    <r>
      <rPr>
        <sz val="9"/>
        <rFont val="Arial"/>
        <family val="2"/>
      </rPr>
      <t>100741</t>
    </r>
  </si>
  <si>
    <r>
      <rPr>
        <sz val="9"/>
        <rFont val="Arial"/>
        <family val="2"/>
      </rPr>
      <t>PINTURA COM TINTA ALQUÍDICA DE ACABAMENTO (ESMALTE SINTÉTICO ACETINADO) PULVERIZADA SOBRE SUPERFÍCIES METÁLICAS (EXCETO PERFIL) EXECUTADO EM OBRA (POR DEMÃO). AF_01/2020</t>
    </r>
  </si>
  <si>
    <r>
      <rPr>
        <b/>
        <sz val="9"/>
        <rFont val="Arial"/>
        <family val="2"/>
      </rPr>
      <t>13</t>
    </r>
  </si>
  <si>
    <r>
      <rPr>
        <b/>
        <sz val="9"/>
        <rFont val="Arial"/>
        <family val="2"/>
      </rPr>
      <t>INSTALAÇÕES HIDRÁULICAS E SANITÁRIAS</t>
    </r>
  </si>
  <si>
    <r>
      <rPr>
        <sz val="9"/>
        <rFont val="Arial"/>
        <family val="2"/>
      </rPr>
      <t>13.1</t>
    </r>
  </si>
  <si>
    <r>
      <rPr>
        <sz val="9"/>
        <rFont val="Arial"/>
        <family val="2"/>
      </rPr>
      <t>UFSB-HID-86895</t>
    </r>
  </si>
  <si>
    <r>
      <rPr>
        <sz val="9"/>
        <rFont val="Arial"/>
        <family val="2"/>
      </rPr>
      <t>BANCADA DE GRANITO BRANCO ITAÚNAS PARA LAVATÓRIO/ÁREA SECA COM FRONTISPÍCIO, APOIADA EM ALVENARIA (EXCLUSIVE ALVENARIA) - FORNECIMENTO E INSTALAÇÃO CONFORME PROJETO</t>
    </r>
  </si>
  <si>
    <r>
      <rPr>
        <sz val="9"/>
        <rFont val="Arial"/>
        <family val="2"/>
      </rPr>
      <t>13.2</t>
    </r>
  </si>
  <si>
    <r>
      <rPr>
        <sz val="9"/>
        <rFont val="Arial"/>
        <family val="2"/>
      </rPr>
      <t>UFSB-HIDR-79627</t>
    </r>
  </si>
  <si>
    <r>
      <rPr>
        <sz val="9"/>
        <rFont val="Arial"/>
        <family val="2"/>
      </rPr>
      <t>DIVISÓRIA/PRATELEIRA EM GRANITO BRANCO ITAÚNAS, ESP = 3CM, ASSENTADO COM ARGAMASSA TRACO 1:4, ARREMATE EM CIMENTO BRANCO, EXCLUSIVE FERRAGENS</t>
    </r>
  </si>
  <si>
    <r>
      <rPr>
        <sz val="9"/>
        <rFont val="Arial"/>
        <family val="2"/>
      </rPr>
      <t>13.3</t>
    </r>
  </si>
  <si>
    <r>
      <rPr>
        <sz val="9"/>
        <rFont val="Arial"/>
        <family val="2"/>
      </rPr>
      <t>UFSB-HIDR-86900</t>
    </r>
  </si>
  <si>
    <r>
      <rPr>
        <sz val="9"/>
        <rFont val="Arial"/>
        <family val="2"/>
      </rPr>
      <t>CUBA DE EMBUTIR RETANGULAR DE AÇO INOXIDÁVEL, 50 X 40, INCLUINDO SIFÃO FLEXÍVEL, VÁLVULA EM METAL CROMADO E TORNEIRA TUBO MÓVEL DE MESA PADRÃO ALTO - FORNECIMENTO E INSTALAÇÃO CONFORME PROJETO</t>
    </r>
  </si>
  <si>
    <r>
      <rPr>
        <sz val="9"/>
        <rFont val="Arial"/>
        <family val="2"/>
      </rPr>
      <t>13.4</t>
    </r>
  </si>
  <si>
    <r>
      <rPr>
        <sz val="9"/>
        <rFont val="Arial"/>
        <family val="2"/>
      </rPr>
      <t>UFSB2-HID-100</t>
    </r>
  </si>
  <si>
    <r>
      <rPr>
        <sz val="9"/>
        <rFont val="Arial"/>
        <family val="2"/>
      </rPr>
      <t>CHUVEIRO E LAVA-OLHOS DE EMERGÊNCIA E BACIA EM AÇO INOX, DA MARCA ADAMO, REF. 01486 OU SIMILAR - FORNECIMENTO E INSTALAÇÃO</t>
    </r>
  </si>
  <si>
    <r>
      <rPr>
        <sz val="9"/>
        <rFont val="Arial"/>
        <family val="2"/>
      </rPr>
      <t>13.5</t>
    </r>
  </si>
  <si>
    <r>
      <rPr>
        <sz val="9"/>
        <rFont val="Arial"/>
        <family val="2"/>
      </rPr>
      <t>97901</t>
    </r>
  </si>
  <si>
    <r>
      <rPr>
        <sz val="9"/>
        <rFont val="Arial"/>
        <family val="2"/>
      </rPr>
      <t>CAIXA ENTERRADA HIDRÁULICA RETANGULAR EM ALVENARIA COM TIJOLOS CERÂMICOS MACIÇOS, DIMENSÕES INTERNAS: 0,4X0,4X0,4 M PARA REDE DE ESGOTO. AF_05/2018</t>
    </r>
  </si>
  <si>
    <r>
      <rPr>
        <sz val="9"/>
        <rFont val="Arial"/>
        <family val="2"/>
      </rPr>
      <t>13.6</t>
    </r>
  </si>
  <si>
    <r>
      <rPr>
        <sz val="9"/>
        <rFont val="Arial"/>
        <family val="2"/>
      </rPr>
      <t>89800</t>
    </r>
  </si>
  <si>
    <r>
      <rPr>
        <sz val="9"/>
        <rFont val="Arial"/>
        <family val="2"/>
      </rPr>
      <t>TUBO PVC, SERIE NORMAL, ESGOTO PREDIAL, DN 100 MM, FORNECIDO E INSTALADO EM PRUMADA DE ESGOTO SANITÁRIO OU VENTILAÇÃO. AF_12/2014</t>
    </r>
  </si>
  <si>
    <r>
      <rPr>
        <sz val="9"/>
        <rFont val="Arial"/>
        <family val="2"/>
      </rPr>
      <t>13.7</t>
    </r>
  </si>
  <si>
    <r>
      <rPr>
        <sz val="9"/>
        <rFont val="Arial"/>
        <family val="2"/>
      </rPr>
      <t>89712</t>
    </r>
  </si>
  <si>
    <r>
      <rPr>
        <sz val="9"/>
        <rFont val="Arial"/>
        <family val="2"/>
      </rPr>
      <t>TUBO PVC, SERIE NORMAL, ESGOTO PREDIAL, DN 50 MM, FORNECIDO E INSTALADO EM RAMAL DE DESCARGA OU RAMAL DE ESGOTO SANITÁRIO. AF_12/2014</t>
    </r>
  </si>
  <si>
    <r>
      <rPr>
        <sz val="9"/>
        <rFont val="Arial"/>
        <family val="2"/>
      </rPr>
      <t>13.8</t>
    </r>
  </si>
  <si>
    <r>
      <rPr>
        <sz val="9"/>
        <rFont val="Arial"/>
        <family val="2"/>
      </rPr>
      <t>89731</t>
    </r>
  </si>
  <si>
    <r>
      <rPr>
        <sz val="9"/>
        <rFont val="Arial"/>
        <family val="2"/>
      </rPr>
      <t>JOELHO 90 GRAUS, PVC, SERIE NORMAL, ESGOTO PREDIAL, DN 50 MM, JUNTA ELÁSTICA, FORNECIDO E INSTALADO EM RAMAL DE DESCARGA OU RAMAL DE ESGOTO SANITÁRIO. AF_12/2014</t>
    </r>
  </si>
  <si>
    <r>
      <rPr>
        <sz val="9"/>
        <rFont val="Arial"/>
        <family val="2"/>
      </rPr>
      <t>13.9</t>
    </r>
  </si>
  <si>
    <r>
      <rPr>
        <sz val="9"/>
        <rFont val="Arial"/>
        <family val="2"/>
      </rPr>
      <t>89709</t>
    </r>
  </si>
  <si>
    <r>
      <rPr>
        <sz val="9"/>
        <rFont val="Arial"/>
        <family val="2"/>
      </rPr>
      <t>RALO SIFONADO, PVC, DN 100 X 40 MM, JUNTA SOLDÁVEL, FORNECIDO E INSTALADO EM RAMAL DE DESCARGA OU EM RAMAL DE ESGOTO SANITÁRIO. AF_12/2014</t>
    </r>
  </si>
  <si>
    <r>
      <rPr>
        <sz val="9"/>
        <rFont val="Arial"/>
        <family val="2"/>
      </rPr>
      <t>13.10</t>
    </r>
  </si>
  <si>
    <r>
      <rPr>
        <sz val="9"/>
        <rFont val="Arial"/>
        <family val="2"/>
      </rPr>
      <t>89711</t>
    </r>
  </si>
  <si>
    <r>
      <rPr>
        <sz val="9"/>
        <rFont val="Arial"/>
        <family val="2"/>
      </rPr>
      <t>TUBO PVC, SERIE NORMAL, ESGOTO PREDIAL, DN 40 MM, FORNECIDO E INSTALADO EM RAMAL DE DESCARGA OU RAMAL DE ESGOTO SANITÁRIO. AF_12/2014</t>
    </r>
  </si>
  <si>
    <r>
      <rPr>
        <sz val="9"/>
        <rFont val="Arial"/>
        <family val="2"/>
      </rPr>
      <t>13.11</t>
    </r>
  </si>
  <si>
    <r>
      <rPr>
        <sz val="9"/>
        <rFont val="Arial"/>
        <family val="2"/>
      </rPr>
      <t>00039319</t>
    </r>
  </si>
  <si>
    <r>
      <rPr>
        <sz val="9"/>
        <rFont val="Arial"/>
        <family val="2"/>
      </rPr>
      <t>TERMINAL DE VENTILACAO, 50 MM, SERIE NORMAL, ESGOTO PREDIAL</t>
    </r>
  </si>
  <si>
    <r>
      <rPr>
        <sz val="9"/>
        <rFont val="Arial"/>
        <family val="2"/>
      </rPr>
      <t>13.12</t>
    </r>
  </si>
  <si>
    <r>
      <rPr>
        <sz val="9"/>
        <rFont val="Arial"/>
        <family val="2"/>
      </rPr>
      <t>89784</t>
    </r>
  </si>
  <si>
    <r>
      <rPr>
        <sz val="9"/>
        <rFont val="Arial"/>
        <family val="2"/>
      </rPr>
      <t>TE, PVC, SERIE NORMAL, ESGOTO PREDIAL, DN 50 X 50 MM, JUNTA ELÁSTICA, FORNECIDO E INSTALADO EM RAMAL DE DESCARGA OU RAMAL DE ESGOTO SANITÁRIO. AF_12/2014</t>
    </r>
  </si>
  <si>
    <r>
      <rPr>
        <sz val="9"/>
        <rFont val="Arial"/>
        <family val="2"/>
      </rPr>
      <t>13.13</t>
    </r>
  </si>
  <si>
    <r>
      <rPr>
        <sz val="9"/>
        <rFont val="Arial"/>
        <family val="2"/>
      </rPr>
      <t>89356</t>
    </r>
  </si>
  <si>
    <r>
      <rPr>
        <sz val="9"/>
        <rFont val="Arial"/>
        <family val="2"/>
      </rPr>
      <t>TUBO, PVC, SOLDÁVEL, DN 25MM, INSTALADO EM RAMAL OU SUB-RAMAL DE ÁGUA - FORNECIMENTO E INSTALAÇÃO. AF_12/2014</t>
    </r>
  </si>
  <si>
    <r>
      <rPr>
        <sz val="9"/>
        <rFont val="Arial"/>
        <family val="2"/>
      </rPr>
      <t>13.14</t>
    </r>
  </si>
  <si>
    <r>
      <rPr>
        <sz val="9"/>
        <rFont val="Arial"/>
        <family val="2"/>
      </rPr>
      <t>89366</t>
    </r>
  </si>
  <si>
    <r>
      <rPr>
        <sz val="9"/>
        <rFont val="Arial"/>
        <family val="2"/>
      </rPr>
      <t>JOELHO 90 GRAUS COM BUCHA DE LATÃO, PVC, SOLDÁVEL, DN 25MM, X 3/4? INSTALADO EM RAMAL OU SUB-RAMAL DE ÁGUA - FORNECIMENTO E INSTALAÇÃO. AF_12/2014</t>
    </r>
  </si>
  <si>
    <r>
      <rPr>
        <sz val="9"/>
        <rFont val="Arial"/>
        <family val="2"/>
      </rPr>
      <t>13.15</t>
    </r>
  </si>
  <si>
    <r>
      <rPr>
        <sz val="9"/>
        <rFont val="Arial"/>
        <family val="2"/>
      </rPr>
      <t>13.16</t>
    </r>
  </si>
  <si>
    <r>
      <rPr>
        <sz val="9"/>
        <rFont val="Arial"/>
        <family val="2"/>
      </rPr>
      <t>95673</t>
    </r>
  </si>
  <si>
    <r>
      <rPr>
        <sz val="9"/>
        <rFont val="Arial"/>
        <family val="2"/>
      </rPr>
      <t>HIDRÔMETRO DN 20 (½?), 1,5 M³/H ? FORNECIMENTO E INSTALAÇÃO. AF_11/2016</t>
    </r>
  </si>
  <si>
    <r>
      <rPr>
        <sz val="9"/>
        <rFont val="Arial"/>
        <family val="2"/>
      </rPr>
      <t>13.17</t>
    </r>
  </si>
  <si>
    <r>
      <rPr>
        <sz val="9"/>
        <rFont val="Arial"/>
        <family val="2"/>
      </rPr>
      <t>89395</t>
    </r>
  </si>
  <si>
    <r>
      <rPr>
        <sz val="9"/>
        <rFont val="Arial"/>
        <family val="2"/>
      </rPr>
      <t>TE, PVC, SOLDÁVEL, DN 25MM, INSTALADO EM RAMAL OU SUB-RAMAL DE ÁGUA - FORNECIMENTO E INSTALAÇÃO. AF_12/2014</t>
    </r>
  </si>
  <si>
    <r>
      <rPr>
        <sz val="9"/>
        <rFont val="Arial"/>
        <family val="2"/>
      </rPr>
      <t>13.18</t>
    </r>
  </si>
  <si>
    <r>
      <rPr>
        <sz val="9"/>
        <rFont val="Arial"/>
        <family val="2"/>
      </rPr>
      <t>94495</t>
    </r>
  </si>
  <si>
    <r>
      <rPr>
        <sz val="9"/>
        <rFont val="Arial"/>
        <family val="2"/>
      </rPr>
      <t>REGISTRO DE GAVETA BRUTO, LATÃO, ROSCÁVEL, 1?, INSTALADO EM RESERVAÇÃO DE ÁGUA DE EDIFICAÇÃO QUE POSSUA RESERVATÓRIO DE FIBRA/FIBROCIMENTO ? FORNECIMENTO E INSTALAÇÃO. AF_06/2016</t>
    </r>
  </si>
  <si>
    <r>
      <rPr>
        <sz val="9"/>
        <rFont val="Arial"/>
        <family val="2"/>
      </rPr>
      <t>13.19</t>
    </r>
  </si>
  <si>
    <r>
      <rPr>
        <sz val="9"/>
        <rFont val="Arial"/>
        <family val="2"/>
      </rPr>
      <t>94792</t>
    </r>
  </si>
  <si>
    <r>
      <rPr>
        <sz val="9"/>
        <rFont val="Arial"/>
        <family val="2"/>
      </rPr>
      <t>REGISTRO DE GAVETA BRUTO, LATÃO, ROSCÁVEL, 1?, COM ACABAMENTO E CANOPLA CROMADOS, INSTALADO EM RESERVAÇÃO DE ÁGUA DE EDIFICAÇÃO QUE POSSUA RESERVATÓRIO DE FIBRA/FIBROCIMENTO ? FORNECIMENTO E INSTALAÇÃO. AF_06/2016</t>
    </r>
  </si>
  <si>
    <r>
      <rPr>
        <sz val="9"/>
        <rFont val="Arial"/>
        <family val="2"/>
      </rPr>
      <t>13.20</t>
    </r>
  </si>
  <si>
    <r>
      <rPr>
        <sz val="9"/>
        <rFont val="Arial"/>
        <family val="2"/>
      </rPr>
      <t>100434</t>
    </r>
  </si>
  <si>
    <r>
      <rPr>
        <sz val="9"/>
        <rFont val="Arial"/>
        <family val="2"/>
      </rPr>
      <t>CALHA DE BEIRAL, SEMICIRCULAR DE PVC, DIAMETRO 125 MM, INCLUINDO CABECEIRAS, EMENDAS, BOCAIS, SUPORTES E VEDAÇÕES, EXCLUINDO CONDUTORES, INCLUSO TRANSPORTE VERTICAL. AF_07/2019</t>
    </r>
  </si>
  <si>
    <r>
      <rPr>
        <b/>
        <sz val="9"/>
        <rFont val="Arial"/>
        <family val="2"/>
      </rPr>
      <t>14</t>
    </r>
  </si>
  <si>
    <r>
      <rPr>
        <b/>
        <sz val="9"/>
        <rFont val="Arial"/>
        <family val="2"/>
      </rPr>
      <t>ESQUADRIAS</t>
    </r>
  </si>
  <si>
    <r>
      <rPr>
        <sz val="9"/>
        <rFont val="Arial"/>
        <family val="2"/>
      </rPr>
      <t>14.1</t>
    </r>
  </si>
  <si>
    <r>
      <rPr>
        <sz val="9"/>
        <rFont val="Arial"/>
        <family val="2"/>
      </rPr>
      <t>UFSB-ESQ-14.003.0071-0</t>
    </r>
  </si>
  <si>
    <r>
      <rPr>
        <sz val="9"/>
        <rFont val="Arial"/>
        <family val="2"/>
      </rPr>
      <t>JANELA BASCULANTE DE ALUMÍNIO ANODIZADO EM BRONZE OU PRETO, EM PERFIS SERIE 28. FORNECIMENTO E COLOCAÇÃO CONFORME PROJETO (EXCLUSIVE VIDROS)</t>
    </r>
  </si>
  <si>
    <r>
      <rPr>
        <sz val="9"/>
        <rFont val="Arial"/>
        <family val="2"/>
      </rPr>
      <t>14.2</t>
    </r>
  </si>
  <si>
    <r>
      <rPr>
        <sz val="9"/>
        <rFont val="Arial"/>
        <family val="2"/>
      </rPr>
      <t>UFSB-ESQ-14.003.0071-1</t>
    </r>
  </si>
  <si>
    <r>
      <rPr>
        <sz val="9"/>
        <rFont val="Arial"/>
        <family val="2"/>
      </rPr>
      <t>JANELA FIXA EM ALUMINIO ANODIZADO EM BRONZE OU PRETO, EM PERFIS SERIE 28. FORNECIMENTO E COLOCAÇÃO CONFORME PROJETO (EXCLUSIVE VIDROS)</t>
    </r>
  </si>
  <si>
    <r>
      <rPr>
        <sz val="9"/>
        <rFont val="Arial"/>
        <family val="2"/>
      </rPr>
      <t>14.3</t>
    </r>
  </si>
  <si>
    <r>
      <rPr>
        <sz val="9"/>
        <rFont val="Arial"/>
        <family val="2"/>
      </rPr>
      <t>UFSB-ESQ-14.003.0021-0</t>
    </r>
  </si>
  <si>
    <r>
      <rPr>
        <sz val="9"/>
        <rFont val="Arial"/>
        <family val="2"/>
      </rPr>
      <t>JANELA DE ALUMÍNIO ANODIZADO EM BRONZE OU PRETO, DUAS FOLHAS FIXAS E DUAS DE CORRER EM PERFIS SERIE 28. FORNECIMENTO E COLOCAÇÃO CONFORME PROJETO (EXCLUSIVE VIDROS)</t>
    </r>
  </si>
  <si>
    <r>
      <rPr>
        <sz val="9"/>
        <rFont val="Arial"/>
        <family val="2"/>
      </rPr>
      <t>14.4</t>
    </r>
  </si>
  <si>
    <r>
      <rPr>
        <sz val="9"/>
        <rFont val="Arial"/>
        <family val="2"/>
      </rPr>
      <t>72117</t>
    </r>
  </si>
  <si>
    <r>
      <rPr>
        <sz val="9"/>
        <rFont val="Arial"/>
        <family val="2"/>
      </rPr>
      <t>VIDRO LISO COMUM TRANSPARENTE, ESPESSURA 4MM</t>
    </r>
  </si>
  <si>
    <r>
      <rPr>
        <sz val="9"/>
        <rFont val="Arial"/>
        <family val="2"/>
      </rPr>
      <t>14.5</t>
    </r>
  </si>
  <si>
    <r>
      <rPr>
        <sz val="9"/>
        <rFont val="Arial"/>
        <family val="2"/>
      </rPr>
      <t>UFSB-ESQ-73838/001</t>
    </r>
  </si>
  <si>
    <r>
      <rPr>
        <sz val="9"/>
        <rFont val="Arial"/>
        <family val="2"/>
      </rPr>
      <t>PORTA DE CORRER EM VIDRO TEMPERADO, 2,0 X 2,6 M, ESPESSURA 10MM, INCLUSIVE ACESSORIOS</t>
    </r>
  </si>
  <si>
    <r>
      <rPr>
        <sz val="9"/>
        <rFont val="Arial"/>
        <family val="2"/>
      </rPr>
      <t>14.6</t>
    </r>
  </si>
  <si>
    <r>
      <rPr>
        <sz val="9"/>
        <rFont val="Arial"/>
        <family val="2"/>
      </rPr>
      <t>UFSB-ESQ-99862</t>
    </r>
  </si>
  <si>
    <r>
      <rPr>
        <sz val="9"/>
        <rFont val="Arial"/>
        <family val="2"/>
      </rPr>
      <t>GRADIL EM METALON 1,30 X 2,30 FIXADO EM VÃOS DE JANELAS/PORTAS, FORMADO POR TUBOS DE 3/4" INCLUINDO FECHADURA DE SOBREPOR PARA PORTÃO</t>
    </r>
  </si>
  <si>
    <r>
      <rPr>
        <sz val="9"/>
        <rFont val="Arial"/>
        <family val="2"/>
      </rPr>
      <t>14.7</t>
    </r>
  </si>
  <si>
    <r>
      <rPr>
        <sz val="9"/>
        <rFont val="Arial"/>
        <family val="2"/>
      </rPr>
      <t>UFSB-ESQ-907901</t>
    </r>
  </si>
  <si>
    <r>
      <rPr>
        <sz val="9"/>
        <rFont val="Arial"/>
        <family val="2"/>
      </rPr>
      <t>PORTA DE MADEIRA EM ACABAMENTO MELAMÍNICO BRANCO E VISOR EM VIDRO 4MM, FOLHA LEVE OU MÉDIA, 80X210CM, INCLUSIVE FECHADURA C/ ACABAMENTO SUPERIOR, FIXAÇÃO COM PREENCHIMENTO PARCIAL DE ESPUMA EXPANSIVA - FORNECIMENTO E INSTALAÇÃO. AF_12/2019</t>
    </r>
  </si>
  <si>
    <r>
      <rPr>
        <sz val="9"/>
        <rFont val="Arial"/>
        <family val="2"/>
      </rPr>
      <t>14.8</t>
    </r>
  </si>
  <si>
    <r>
      <rPr>
        <sz val="9"/>
        <rFont val="Arial"/>
        <family val="2"/>
      </rPr>
      <t>UFSB-ESQ-90790</t>
    </r>
  </si>
  <si>
    <r>
      <rPr>
        <sz val="9"/>
        <rFont val="Arial"/>
        <family val="2"/>
      </rPr>
      <t>PORTA DE MADEIRA EM ACABAMENTO MELAMÍNICO BRANCO E VISOR EM VIDRO 4MM, FOLHA LEVE OU MÉDIA, 120X210CM, COM FOLHA DUPLA, INCLUSIVE FECHADURA C/ ACABAMENTO SUPERIOR, FIXAÇÃO COM PREENCHIMENTO PARCIAL DE ESPUMA EXPANSIVA - FORNECIMENTO E INSTALAÇÃO. AF_12/2019</t>
    </r>
  </si>
  <si>
    <r>
      <rPr>
        <b/>
        <sz val="9"/>
        <rFont val="Arial"/>
        <family val="2"/>
      </rPr>
      <t>15</t>
    </r>
  </si>
  <si>
    <r>
      <rPr>
        <b/>
        <sz val="9"/>
        <rFont val="Arial"/>
        <family val="2"/>
      </rPr>
      <t>ELÉTRICA</t>
    </r>
  </si>
  <si>
    <r>
      <rPr>
        <sz val="9"/>
        <rFont val="Arial"/>
        <family val="2"/>
      </rPr>
      <t>15.1</t>
    </r>
  </si>
  <si>
    <r>
      <rPr>
        <sz val="9"/>
        <rFont val="Arial"/>
        <family val="2"/>
      </rPr>
      <t>90105</t>
    </r>
  </si>
  <si>
    <r>
      <rPr>
        <sz val="9"/>
        <rFont val="Arial"/>
        <family val="2"/>
      </rPr>
      <t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t>
    </r>
  </si>
  <si>
    <r>
      <rPr>
        <sz val="9"/>
        <rFont val="Arial"/>
        <family val="2"/>
      </rPr>
      <t>15.2</t>
    </r>
  </si>
  <si>
    <r>
      <rPr>
        <sz val="9"/>
        <rFont val="Arial"/>
        <family val="2"/>
      </rPr>
      <t>93378</t>
    </r>
  </si>
  <si>
    <r>
      <rPr>
        <sz val="9"/>
        <rFont val="Arial"/>
        <family val="2"/>
      </rPr>
      <t>REATERRO MECANIZADO DE VALA COM RETROESCAVADEIRA (CAPACIDADE DA CAÇAMBA DA RETRO: 0,26 M³ / POTÊNCIA: 88 HP), LARGURA ATÉ 0,8 M, PROFUNDIDADE ATÉ 1,5 M, COM SOLO DE 1ª CATEGORIA EM LOCAIS COM BAIXO NÍVEL DE INTERFERÊNCIA. AF_04/2016</t>
    </r>
  </si>
  <si>
    <r>
      <rPr>
        <sz val="9"/>
        <rFont val="Arial"/>
        <family val="2"/>
      </rPr>
      <t>15.3</t>
    </r>
  </si>
  <si>
    <r>
      <rPr>
        <sz val="9"/>
        <rFont val="Arial"/>
        <family val="2"/>
      </rPr>
      <t>90456</t>
    </r>
  </si>
  <si>
    <r>
      <rPr>
        <sz val="9"/>
        <rFont val="Arial"/>
        <family val="2"/>
      </rPr>
      <t>QUEBRA EM ALVENARIA PARA INSTALAÇÃO DE CAIXA DE TOMADA (4X4 OU 4X2). AF_05/2015</t>
    </r>
  </si>
  <si>
    <r>
      <rPr>
        <sz val="9"/>
        <rFont val="Arial"/>
        <family val="2"/>
      </rPr>
      <t>15.4</t>
    </r>
  </si>
  <si>
    <r>
      <rPr>
        <sz val="9"/>
        <rFont val="Arial"/>
        <family val="2"/>
      </rPr>
      <t>UFSB-ELE-115</t>
    </r>
  </si>
  <si>
    <r>
      <rPr>
        <sz val="9"/>
        <rFont val="Arial"/>
        <family val="2"/>
      </rPr>
      <t>ARANDELA EM ALUMÍNIO FUNDIDO, LINHA EDRA, REF. 178 DA DIMLUX OU SIMILAR - FORNECIMENTO E INSTALAÇÃO</t>
    </r>
  </si>
  <si>
    <r>
      <rPr>
        <sz val="9"/>
        <rFont val="Arial"/>
        <family val="2"/>
      </rPr>
      <t>15.5</t>
    </r>
  </si>
  <si>
    <r>
      <rPr>
        <sz val="9"/>
        <rFont val="Arial"/>
        <family val="2"/>
      </rPr>
      <t>UFSB-ELE-111</t>
    </r>
  </si>
  <si>
    <r>
      <rPr>
        <sz val="9"/>
        <rFont val="Arial"/>
        <family val="2"/>
      </rPr>
      <t>CAIXA DE PASSAGEM 4X2" EM CONDULETE TOP COM TAMPA E ADAPTADOR. (ABNT) - FORNECIMENTO E INSTALAÇÃO</t>
    </r>
  </si>
  <si>
    <r>
      <rPr>
        <sz val="9"/>
        <rFont val="Arial"/>
        <family val="2"/>
      </rPr>
      <t>pt</t>
    </r>
  </si>
  <si>
    <r>
      <rPr>
        <sz val="9"/>
        <rFont val="Arial"/>
        <family val="2"/>
      </rPr>
      <t>15.6</t>
    </r>
  </si>
  <si>
    <r>
      <rPr>
        <sz val="9"/>
        <rFont val="Arial"/>
        <family val="2"/>
      </rPr>
      <t>UFSB-ELE-PEQ-244</t>
    </r>
  </si>
  <si>
    <r>
      <rPr>
        <sz val="9"/>
        <rFont val="Arial"/>
        <family val="2"/>
      </rPr>
      <t>CAIXA DE PASSAGEM 4" X 2", PVC, COM TAMPA CEGA- FORNECIMENTO E INSTALAÇÃO. AF_12/2015</t>
    </r>
  </si>
  <si>
    <r>
      <rPr>
        <sz val="9"/>
        <rFont val="Arial"/>
        <family val="2"/>
      </rPr>
      <t>15.7</t>
    </r>
  </si>
  <si>
    <r>
      <rPr>
        <sz val="9"/>
        <rFont val="Arial"/>
        <family val="2"/>
      </rPr>
      <t>UFSB-ELE-PEQ-131</t>
    </r>
  </si>
  <si>
    <r>
      <rPr>
        <sz val="9"/>
        <rFont val="Arial"/>
        <family val="2"/>
      </rPr>
      <t>CAIXA DE PASSAGEM RETANGULAR 4" X 4", PVC, COM ESPELHO - FORNECIMENTO E INSTALAÇÃO. AF_12/2015</t>
    </r>
  </si>
  <si>
    <r>
      <rPr>
        <sz val="9"/>
        <rFont val="Arial"/>
        <family val="2"/>
      </rPr>
      <t>15.8</t>
    </r>
  </si>
  <si>
    <r>
      <rPr>
        <sz val="9"/>
        <rFont val="Arial"/>
        <family val="2"/>
      </rPr>
      <t>UFSB-CIV-97891</t>
    </r>
  </si>
  <si>
    <r>
      <rPr>
        <sz val="9"/>
        <rFont val="Arial"/>
        <family val="2"/>
      </rPr>
      <t>CAIXA ENTERRADA ELÉTRICA RETANGULAR, EM ALVENARIA COM BLOCOS DE CONCRETO, FUNDO COM BRITA, DIMENSÕES INTERNAS: 40 X 40 X 80 CM COM TAMPA</t>
    </r>
  </si>
  <si>
    <r>
      <rPr>
        <sz val="9"/>
        <rFont val="Arial"/>
        <family val="2"/>
      </rPr>
      <t>15.9</t>
    </r>
  </si>
  <si>
    <r>
      <rPr>
        <sz val="9"/>
        <rFont val="Arial"/>
        <family val="2"/>
      </rPr>
      <t>91914</t>
    </r>
  </si>
  <si>
    <r>
      <rPr>
        <sz val="9"/>
        <rFont val="Arial"/>
        <family val="2"/>
      </rPr>
      <t>CURVA 90 GRAUS PARA ELETRODUTO, PVC, ROSCÁVEL, DN 25 MM (3/4"), PARA CIRCUITOS TERMINAIS, INSTALADA EM PAREDE - FORNECIMENTO E INSTALAÇÃO. AF_12/2015</t>
    </r>
  </si>
  <si>
    <r>
      <rPr>
        <sz val="9"/>
        <rFont val="Arial"/>
        <family val="2"/>
      </rPr>
      <t>15.10</t>
    </r>
  </si>
  <si>
    <r>
      <rPr>
        <sz val="9"/>
        <rFont val="Arial"/>
        <family val="2"/>
      </rPr>
      <t>91917</t>
    </r>
  </si>
  <si>
    <r>
      <rPr>
        <sz val="9"/>
        <rFont val="Arial"/>
        <family val="2"/>
      </rPr>
      <t>CURVA 90 GRAUS PARA ELETRODUTO, PVC, ROSCÁVEL, DN 32 MM (1"), PARA CIRCUITOS TERMINAIS, INSTALADA EM PAREDE - FORNECIMENTO E INSTALAÇÃO. AF_12/2015</t>
    </r>
  </si>
  <si>
    <r>
      <rPr>
        <sz val="9"/>
        <rFont val="Arial"/>
        <family val="2"/>
      </rPr>
      <t>15.11</t>
    </r>
  </si>
  <si>
    <r>
      <rPr>
        <sz val="9"/>
        <rFont val="Arial"/>
        <family val="2"/>
      </rPr>
      <t>91908</t>
    </r>
  </si>
  <si>
    <r>
      <rPr>
        <sz val="9"/>
        <rFont val="Arial"/>
        <family val="2"/>
      </rPr>
      <t>CURVA 90 GRAUS PARA ELETRODUTO, PVC, ROSCÁVEL, DN 40 MM (1 1/4"), PARA CIRCUITOS TERMINAIS, INSTALADA EM LAJE - FORNECIMENTO E INSTALAÇÃO. AF_12/2015</t>
    </r>
  </si>
  <si>
    <r>
      <rPr>
        <sz val="9"/>
        <rFont val="Arial"/>
        <family val="2"/>
      </rPr>
      <t>15.12</t>
    </r>
  </si>
  <si>
    <r>
      <rPr>
        <sz val="9"/>
        <rFont val="Arial"/>
        <family val="2"/>
      </rPr>
      <t>93020</t>
    </r>
  </si>
  <si>
    <r>
      <rPr>
        <sz val="9"/>
        <rFont val="Arial"/>
        <family val="2"/>
      </rPr>
      <t>CURVA 90 GRAUS PARA ELETRODUTO, PVC, ROSCÁVEL, DN 60 MM (2") - FORNECIMENTO E INSTALAÇÃO. AF_12/2015</t>
    </r>
  </si>
  <si>
    <r>
      <rPr>
        <sz val="9"/>
        <rFont val="Arial"/>
        <family val="2"/>
      </rPr>
      <t>15.13</t>
    </r>
  </si>
  <si>
    <r>
      <rPr>
        <sz val="9"/>
        <rFont val="Arial"/>
        <family val="2"/>
      </rPr>
      <t>UFSB-ELE-333</t>
    </r>
  </si>
  <si>
    <r>
      <rPr>
        <sz val="9"/>
        <rFont val="Arial"/>
        <family val="2"/>
      </rPr>
      <t>Curva de inversão 200x50 mm</t>
    </r>
  </si>
  <si>
    <r>
      <rPr>
        <sz val="9"/>
        <rFont val="Arial"/>
        <family val="2"/>
      </rPr>
      <t>15.14</t>
    </r>
  </si>
  <si>
    <r>
      <rPr>
        <sz val="9"/>
        <rFont val="Arial"/>
        <family val="2"/>
      </rPr>
      <t>UFSB-CONELE-001</t>
    </r>
  </si>
  <si>
    <r>
      <rPr>
        <sz val="9"/>
        <rFont val="Arial"/>
        <family val="2"/>
      </rPr>
      <t>Curva horizontal 200 x 50 mm para eletrocalha metálica, com ângulo 90° (ref.: mopa ou similar)</t>
    </r>
  </si>
  <si>
    <r>
      <rPr>
        <sz val="9"/>
        <rFont val="Arial"/>
        <family val="2"/>
      </rPr>
      <t>15.15</t>
    </r>
  </si>
  <si>
    <r>
      <rPr>
        <sz val="9"/>
        <rFont val="Arial"/>
        <family val="2"/>
      </rPr>
      <t>93672</t>
    </r>
  </si>
  <si>
    <r>
      <rPr>
        <sz val="9"/>
        <rFont val="Arial"/>
        <family val="2"/>
      </rPr>
      <t>DISJUNTOR TRIPOLAR TIPO DIN, CORRENTE NOMINAL DE 40A - FORNECIMENTO E INSTALAÇÃO. AF_04/2016</t>
    </r>
  </si>
  <si>
    <r>
      <rPr>
        <sz val="9"/>
        <rFont val="Arial"/>
        <family val="2"/>
      </rPr>
      <t>15.16</t>
    </r>
  </si>
  <si>
    <r>
      <rPr>
        <sz val="9"/>
        <rFont val="Arial"/>
        <family val="2"/>
      </rPr>
      <t>UFSB-ELE-93672</t>
    </r>
  </si>
  <si>
    <r>
      <rPr>
        <sz val="9"/>
        <rFont val="Arial"/>
        <family val="2"/>
      </rPr>
      <t>DISJUNTOR TRIPOLAR TIPO DIN, CORRENTE NOMINAL DE 40A EM CAIXA MOLDADA- FORNECIMENTO E INSTALAÇÃO.</t>
    </r>
  </si>
  <si>
    <r>
      <rPr>
        <sz val="9"/>
        <rFont val="Arial"/>
        <family val="2"/>
      </rPr>
      <t>15.17</t>
    </r>
  </si>
  <si>
    <r>
      <rPr>
        <sz val="9"/>
        <rFont val="Arial"/>
        <family val="2"/>
      </rPr>
      <t>UFSB-ELE-207</t>
    </r>
  </si>
  <si>
    <r>
      <rPr>
        <sz val="9"/>
        <rFont val="Arial"/>
        <family val="2"/>
      </rPr>
      <t>Disjuntor termomagnético tripolar 125 A com caixa moldada 10 kA</t>
    </r>
  </si>
  <si>
    <r>
      <rPr>
        <sz val="9"/>
        <rFont val="Arial"/>
        <family val="2"/>
      </rPr>
      <t>15.18</t>
    </r>
  </si>
  <si>
    <r>
      <rPr>
        <sz val="9"/>
        <rFont val="Arial"/>
        <family val="2"/>
      </rPr>
      <t>93667</t>
    </r>
  </si>
  <si>
    <r>
      <rPr>
        <sz val="9"/>
        <rFont val="Arial"/>
        <family val="2"/>
      </rPr>
      <t>DISJUNTOR TRIPOLAR TIPO DIN, CORRENTE NOMINAL DE 10A - FORNECIMENTO E INSTALAÇÃO. AF_04/2016</t>
    </r>
  </si>
  <si>
    <r>
      <rPr>
        <sz val="9"/>
        <rFont val="Arial"/>
        <family val="2"/>
      </rPr>
      <t>15.19</t>
    </r>
  </si>
  <si>
    <r>
      <rPr>
        <sz val="9"/>
        <rFont val="Arial"/>
        <family val="2"/>
      </rPr>
      <t>93655</t>
    </r>
  </si>
  <si>
    <r>
      <rPr>
        <sz val="9"/>
        <rFont val="Arial"/>
        <family val="2"/>
      </rPr>
      <t>DISJUNTOR MONOPOLAR TIPO DIN, CORRENTE NOMINAL DE 20A - FORNECIMENTO E INSTALAÇÃO. AF_04/2016</t>
    </r>
  </si>
  <si>
    <r>
      <rPr>
        <sz val="9"/>
        <rFont val="Arial"/>
        <family val="2"/>
      </rPr>
      <t>15.20</t>
    </r>
  </si>
  <si>
    <r>
      <rPr>
        <sz val="9"/>
        <rFont val="Arial"/>
        <family val="2"/>
      </rPr>
      <t>93656</t>
    </r>
  </si>
  <si>
    <r>
      <rPr>
        <sz val="9"/>
        <rFont val="Arial"/>
        <family val="2"/>
      </rPr>
      <t>DISJUNTOR MONOPOLAR TIPO DIN, CORRENTE NOMINAL DE 25A - FORNECIMENTO E INSTALAÇÃO. AF_04/2016</t>
    </r>
  </si>
  <si>
    <r>
      <rPr>
        <sz val="9"/>
        <rFont val="Arial"/>
        <family val="2"/>
      </rPr>
      <t>15.21</t>
    </r>
  </si>
  <si>
    <r>
      <rPr>
        <sz val="9"/>
        <rFont val="Arial"/>
        <family val="2"/>
      </rPr>
      <t>93653</t>
    </r>
  </si>
  <si>
    <r>
      <rPr>
        <sz val="9"/>
        <rFont val="Arial"/>
        <family val="2"/>
      </rPr>
      <t>DISJUNTOR MONOPOLAR TIPO DIN, CORRENTE NOMINAL DE 10A - FORNECIMENTO E INSTALAÇÃO. AF_04/2016</t>
    </r>
  </si>
  <si>
    <r>
      <rPr>
        <sz val="9"/>
        <rFont val="Arial"/>
        <family val="2"/>
      </rPr>
      <t>15.22</t>
    </r>
  </si>
  <si>
    <r>
      <rPr>
        <sz val="9"/>
        <rFont val="Arial"/>
        <family val="2"/>
      </rPr>
      <t>93654</t>
    </r>
  </si>
  <si>
    <r>
      <rPr>
        <sz val="9"/>
        <rFont val="Arial"/>
        <family val="2"/>
      </rPr>
      <t>DISJUNTOR MONOPOLAR TIPO DIN, CORRENTE NOMINAL DE 16A - FORNECIMENTO E INSTALAÇÃO. AF_04/2016</t>
    </r>
  </si>
  <si>
    <r>
      <rPr>
        <sz val="9"/>
        <rFont val="Arial"/>
        <family val="2"/>
      </rPr>
      <t>15.23</t>
    </r>
  </si>
  <si>
    <r>
      <rPr>
        <sz val="9"/>
        <rFont val="Arial"/>
        <family val="2"/>
      </rPr>
      <t>UFSB-ELE-93667</t>
    </r>
  </si>
  <si>
    <r>
      <rPr>
        <sz val="9"/>
        <rFont val="Arial"/>
        <family val="2"/>
      </rPr>
      <t>DISPOSITIVO DR, SENSIBILIDADE DE 30 MA, CORRENTE DE ATÉ 25 A - FORNECIMENTO E INSTALAÇÃO.</t>
    </r>
  </si>
  <si>
    <r>
      <rPr>
        <sz val="9"/>
        <rFont val="Arial"/>
        <family val="2"/>
      </rPr>
      <t>15.24</t>
    </r>
  </si>
  <si>
    <r>
      <rPr>
        <sz val="9"/>
        <rFont val="Arial"/>
        <family val="2"/>
      </rPr>
      <t>UFSB-ELE-S09041</t>
    </r>
  </si>
  <si>
    <r>
      <rPr>
        <sz val="9"/>
        <rFont val="Arial"/>
        <family val="2"/>
      </rPr>
      <t>Dispositivo de proteção contra surto de tensão DPS 60kA - 275v</t>
    </r>
  </si>
  <si>
    <r>
      <rPr>
        <sz val="9"/>
        <rFont val="Arial"/>
        <family val="2"/>
      </rPr>
      <t>15.25</t>
    </r>
  </si>
  <si>
    <r>
      <rPr>
        <sz val="9"/>
        <rFont val="Arial"/>
        <family val="2"/>
      </rPr>
      <t>UFSB-ELE-202</t>
    </r>
  </si>
  <si>
    <r>
      <rPr>
        <sz val="9"/>
        <rFont val="Arial"/>
        <family val="2"/>
      </rPr>
      <t>FORNECIMENTO E INSTALAÇÃO DE ELETROCALHA PERFURADA 200 X 50 X 3000 MM (REF. MOPA OU SIMILAR</t>
    </r>
  </si>
  <si>
    <r>
      <rPr>
        <sz val="9"/>
        <rFont val="Arial"/>
        <family val="2"/>
      </rPr>
      <t>15.26</t>
    </r>
  </si>
  <si>
    <r>
      <rPr>
        <sz val="9"/>
        <rFont val="Arial"/>
        <family val="2"/>
      </rPr>
      <t>UFSB-ELE-113</t>
    </r>
  </si>
  <si>
    <r>
      <rPr>
        <sz val="9"/>
        <rFont val="Arial"/>
        <family val="2"/>
      </rPr>
      <t>Tampa de encaixe 200 mm para eletrocalha metálica (ref.: mopa ou similar) - FORNECIMENTO E INSTALAÇÃO</t>
    </r>
  </si>
  <si>
    <r>
      <rPr>
        <sz val="9"/>
        <rFont val="Arial"/>
        <family val="2"/>
      </rPr>
      <t>15.27</t>
    </r>
  </si>
  <si>
    <r>
      <rPr>
        <sz val="9"/>
        <rFont val="Arial"/>
        <family val="2"/>
      </rPr>
      <t>UFSB-ELE-S09533</t>
    </r>
  </si>
  <si>
    <r>
      <rPr>
        <sz val="9"/>
        <rFont val="Arial"/>
        <family val="2"/>
      </rPr>
      <t>Flange de ligação 100x50mm para eletrocalha metálica (ref. Mopa ou similar)</t>
    </r>
  </si>
  <si>
    <r>
      <rPr>
        <sz val="9"/>
        <rFont val="Arial"/>
        <family val="2"/>
      </rPr>
      <t>15.28</t>
    </r>
  </si>
  <si>
    <r>
      <rPr>
        <sz val="9"/>
        <rFont val="Arial"/>
        <family val="2"/>
      </rPr>
      <t>UFSB-ELE-S095331</t>
    </r>
  </si>
  <si>
    <r>
      <rPr>
        <sz val="9"/>
        <rFont val="Arial"/>
        <family val="2"/>
      </rPr>
      <t>Flange de ligação 200x100mm para eletrocalha metálica (ref. Mopa ou similar)</t>
    </r>
  </si>
  <si>
    <r>
      <rPr>
        <sz val="9"/>
        <rFont val="Arial"/>
        <family val="2"/>
      </rPr>
      <t>15.29</t>
    </r>
  </si>
  <si>
    <r>
      <rPr>
        <sz val="9"/>
        <rFont val="Arial"/>
        <family val="2"/>
      </rPr>
      <t>91863</t>
    </r>
  </si>
  <si>
    <r>
      <rPr>
        <sz val="9"/>
        <rFont val="Arial"/>
        <family val="2"/>
      </rPr>
      <t>ELETRODUTO RÍGIDO ROSCÁVEL, PVC, DN 25 MM (3/4"), PARA CIRCUITOS TERMINAIS, INSTALADO EM FORRO - FORNECIMENTO E INSTALAÇÃO. AF_12/2015</t>
    </r>
  </si>
  <si>
    <r>
      <rPr>
        <sz val="9"/>
        <rFont val="Arial"/>
        <family val="2"/>
      </rPr>
      <t>15.30</t>
    </r>
  </si>
  <si>
    <r>
      <rPr>
        <sz val="9"/>
        <rFont val="Arial"/>
        <family val="2"/>
      </rPr>
      <t>91864</t>
    </r>
  </si>
  <si>
    <r>
      <rPr>
        <sz val="9"/>
        <rFont val="Arial"/>
        <family val="2"/>
      </rPr>
      <t>ELETRODUTO RÍGIDO ROSCÁVEL, PVC, DN 32 MM (1"), PARA CIRCUITOS TERMINAIS, INSTALADO EM FORRO - FORNECIMENTO E INSTALAÇÃO. AF_12/2015</t>
    </r>
  </si>
  <si>
    <r>
      <rPr>
        <sz val="9"/>
        <rFont val="Arial"/>
        <family val="2"/>
      </rPr>
      <t>15.31</t>
    </r>
  </si>
  <si>
    <r>
      <rPr>
        <sz val="9"/>
        <rFont val="Arial"/>
        <family val="2"/>
      </rPr>
      <t>91865</t>
    </r>
  </si>
  <si>
    <r>
      <rPr>
        <sz val="9"/>
        <rFont val="Arial"/>
        <family val="2"/>
      </rPr>
      <t>ELETRODUTO RÍGIDO ROSCÁVEL, PVC, DN 40 MM (1 1/4"), PARA CIRCUITOS TERMINAIS, INSTALADO EM FORRO - FORNECIMENTO E INSTALAÇÃO. AF_12/2015</t>
    </r>
  </si>
  <si>
    <r>
      <rPr>
        <sz val="9"/>
        <rFont val="Arial"/>
        <family val="2"/>
      </rPr>
      <t>15.32</t>
    </r>
  </si>
  <si>
    <r>
      <rPr>
        <sz val="9"/>
        <rFont val="Arial"/>
        <family val="2"/>
      </rPr>
      <t>93009</t>
    </r>
  </si>
  <si>
    <r>
      <rPr>
        <sz val="9"/>
        <rFont val="Arial"/>
        <family val="2"/>
      </rPr>
      <t>ELETRODUTO RÍGIDO ROSCÁVEL, PVC, DN 60 MM (2") - FORNECIMENTO E INSTALAÇÃO. AF_12/2015</t>
    </r>
  </si>
  <si>
    <r>
      <rPr>
        <sz val="9"/>
        <rFont val="Arial"/>
        <family val="2"/>
      </rPr>
      <t>15.33</t>
    </r>
  </si>
  <si>
    <r>
      <rPr>
        <sz val="9"/>
        <rFont val="Arial"/>
        <family val="2"/>
      </rPr>
      <t>91875</t>
    </r>
  </si>
  <si>
    <r>
      <rPr>
        <sz val="9"/>
        <rFont val="Arial"/>
        <family val="2"/>
      </rPr>
      <t>LUVA PARA ELETRODUTO, PVC, ROSCÁVEL, DN 25 MM (3/4"), PARA CIRCUITOS TERMINAIS, INSTALADA EM FORRO - FORNECIMENTO E INSTALAÇÃO. AF_12/2015</t>
    </r>
  </si>
  <si>
    <r>
      <rPr>
        <sz val="9"/>
        <rFont val="Arial"/>
        <family val="2"/>
      </rPr>
      <t>15.34</t>
    </r>
  </si>
  <si>
    <r>
      <rPr>
        <sz val="9"/>
        <rFont val="Arial"/>
        <family val="2"/>
      </rPr>
      <t>91876</t>
    </r>
  </si>
  <si>
    <r>
      <rPr>
        <sz val="9"/>
        <rFont val="Arial"/>
        <family val="2"/>
      </rPr>
      <t>LUVA PARA ELETRODUTO, PVC, ROSCÁVEL, DN 32 MM (1"), PARA CIRCUITOS TERMINAIS, INSTALADA EM FORRO - FORNECIMENTO E INSTALAÇÃO. AF_12/2015</t>
    </r>
  </si>
  <si>
    <r>
      <rPr>
        <sz val="9"/>
        <rFont val="Arial"/>
        <family val="2"/>
      </rPr>
      <t>15.35</t>
    </r>
  </si>
  <si>
    <r>
      <rPr>
        <sz val="9"/>
        <rFont val="Arial"/>
        <family val="2"/>
      </rPr>
      <t>91877</t>
    </r>
  </si>
  <si>
    <r>
      <rPr>
        <sz val="9"/>
        <rFont val="Arial"/>
        <family val="2"/>
      </rPr>
      <t>LUVA PARA ELETRODUTO, PVC, ROSCÁVEL, DN 40 MM (1 1/4"), PARA CIRCUITOS TERMINAIS, INSTALADA EM FORRO - FORNECIMENTO E INSTALAÇÃO. AF_12/2015</t>
    </r>
  </si>
  <si>
    <r>
      <rPr>
        <sz val="9"/>
        <rFont val="Arial"/>
        <family val="2"/>
      </rPr>
      <t>15.36</t>
    </r>
  </si>
  <si>
    <r>
      <rPr>
        <sz val="9"/>
        <rFont val="Arial"/>
        <family val="2"/>
      </rPr>
      <t>93014</t>
    </r>
  </si>
  <si>
    <r>
      <rPr>
        <sz val="9"/>
        <rFont val="Arial"/>
        <family val="2"/>
      </rPr>
      <t>LUVA PARA ELETRODUTO, PVC, ROSCÁVEL, DN 60 MM (2") - FORNECIMENTO E INSTALAÇÃO. AF_12/2015</t>
    </r>
  </si>
  <si>
    <r>
      <rPr>
        <sz val="9"/>
        <rFont val="Arial"/>
        <family val="2"/>
      </rPr>
      <t>15.37</t>
    </r>
  </si>
  <si>
    <r>
      <rPr>
        <sz val="9"/>
        <rFont val="Arial"/>
        <family val="2"/>
      </rPr>
      <t>UFSB-ELE-110</t>
    </r>
  </si>
  <si>
    <r>
      <rPr>
        <sz val="9"/>
        <rFont val="Arial"/>
        <family val="2"/>
      </rPr>
      <t>ELETRODUTO CONDULETE TOP DIAMETRO DE 3/4, INCLUSO CONEXÕES E FIXAÇÃO COM ABRAÇADEIRA PVC.</t>
    </r>
  </si>
  <si>
    <r>
      <rPr>
        <sz val="9"/>
        <rFont val="Arial"/>
        <family val="2"/>
      </rPr>
      <t>15.38</t>
    </r>
  </si>
  <si>
    <r>
      <rPr>
        <sz val="9"/>
        <rFont val="Arial"/>
        <family val="2"/>
      </rPr>
      <t>97668</t>
    </r>
  </si>
  <si>
    <r>
      <rPr>
        <sz val="9"/>
        <rFont val="Arial"/>
        <family val="2"/>
      </rPr>
      <t>ELETRODUTO FLEXÍVEL CORRUGADO, PEAD, DN 63 (2") - FORNECIMENTO E INSTALAÇÃO. AF_04/2016</t>
    </r>
  </si>
  <si>
    <r>
      <rPr>
        <sz val="9"/>
        <rFont val="Arial"/>
        <family val="2"/>
      </rPr>
      <t>15.39</t>
    </r>
  </si>
  <si>
    <r>
      <rPr>
        <sz val="9"/>
        <rFont val="Arial"/>
        <family val="2"/>
      </rPr>
      <t>91953</t>
    </r>
  </si>
  <si>
    <r>
      <rPr>
        <sz val="9"/>
        <rFont val="Arial"/>
        <family val="2"/>
      </rPr>
      <t>INTERRUPTOR SIMPLES (1 MÓDULO), 10A/250V, INCLUINDO SUPORTE E PLACA - FORNECIMENTO E INSTALAÇÃO. AF_12/2015</t>
    </r>
  </si>
  <si>
    <r>
      <rPr>
        <sz val="9"/>
        <rFont val="Arial"/>
        <family val="2"/>
      </rPr>
      <t>15.40</t>
    </r>
  </si>
  <si>
    <r>
      <rPr>
        <sz val="9"/>
        <rFont val="Arial"/>
        <family val="2"/>
      </rPr>
      <t>91959</t>
    </r>
  </si>
  <si>
    <r>
      <rPr>
        <sz val="9"/>
        <rFont val="Arial"/>
        <family val="2"/>
      </rPr>
      <t>INTERRUPTOR SIMPLES (2 MÓDULOS), 10A/250V, INCLUINDO SUPORTE E PLACA - FORNECIMENTO E INSTALAÇÃO. AF_12/2015</t>
    </r>
  </si>
  <si>
    <r>
      <rPr>
        <sz val="9"/>
        <rFont val="Arial"/>
        <family val="2"/>
      </rPr>
      <t>15.41</t>
    </r>
  </si>
  <si>
    <r>
      <rPr>
        <sz val="9"/>
        <rFont val="Arial"/>
        <family val="2"/>
      </rPr>
      <t>91967</t>
    </r>
  </si>
  <si>
    <r>
      <rPr>
        <sz val="9"/>
        <rFont val="Arial"/>
        <family val="2"/>
      </rPr>
      <t>INTERRUPTOR SIMPLES (3 MÓDULOS), 10A/250V, INCLUINDO SUPORTE E PLACA - FORNECIMENTO E INSTALAÇÃO. AF_12/2015</t>
    </r>
  </si>
  <si>
    <r>
      <rPr>
        <sz val="9"/>
        <rFont val="Arial"/>
        <family val="2"/>
      </rPr>
      <t>15.42</t>
    </r>
  </si>
  <si>
    <r>
      <rPr>
        <sz val="9"/>
        <rFont val="Arial"/>
        <family val="2"/>
      </rPr>
      <t>UFSB-ELE-97587</t>
    </r>
  </si>
  <si>
    <r>
      <rPr>
        <sz val="9"/>
        <rFont val="Arial"/>
        <family val="2"/>
      </rPr>
      <t>LUMINÁRIA DE EMBUTIR/SOBREPOR COM DIFUSOR, QUADRADA, PARA LÂMPADA LED, 4 X 13W - FORNECIMENTO E INSTALAÇÃO CONFORME PROJETO</t>
    </r>
  </si>
  <si>
    <r>
      <rPr>
        <sz val="9"/>
        <rFont val="Arial"/>
        <family val="2"/>
      </rPr>
      <t>15.43</t>
    </r>
  </si>
  <si>
    <r>
      <rPr>
        <sz val="9"/>
        <rFont val="Arial"/>
        <family val="2"/>
      </rPr>
      <t>74131/004</t>
    </r>
  </si>
  <si>
    <r>
      <rPr>
        <sz val="9"/>
        <rFont val="Arial"/>
        <family val="2"/>
      </rPr>
      <t>QUADRO DE DISTRIBUICAO DE ENERGIA DE EMBUTIR, EM CHAPA METALICA, PARA 18 DISJUNTORES TERMOMAGNETICOS MONOPOLARES, COM BARRAMENTO TRIFASICO E NEUTRO, FORNECIMENTO E INSTALACAO</t>
    </r>
  </si>
  <si>
    <r>
      <rPr>
        <sz val="9"/>
        <rFont val="Arial"/>
        <family val="2"/>
      </rPr>
      <t>15.44</t>
    </r>
  </si>
  <si>
    <r>
      <rPr>
        <sz val="9"/>
        <rFont val="Arial"/>
        <family val="2"/>
      </rPr>
      <t>74131/008</t>
    </r>
  </si>
  <si>
    <r>
      <rPr>
        <sz val="9"/>
        <rFont val="Arial"/>
        <family val="2"/>
      </rPr>
      <t>QUADRO DE DISTRIBUICAO DE ENERGIA DE EMBUTIR, EM CHAPA METALICA, PARA 50 DISJUNTORES TERMOMAGNETICOS MONOPOLARES, COM BARRAMENTO TRIFASICO E NEUTRO, FORNECIMENTO E INSTALACAO</t>
    </r>
  </si>
  <si>
    <r>
      <rPr>
        <sz val="9"/>
        <rFont val="Arial"/>
        <family val="2"/>
      </rPr>
      <t>15.45</t>
    </r>
  </si>
  <si>
    <r>
      <rPr>
        <sz val="9"/>
        <rFont val="Arial"/>
        <family val="2"/>
      </rPr>
      <t>UFSB-ELE-122</t>
    </r>
  </si>
  <si>
    <r>
      <rPr>
        <sz val="9"/>
        <rFont val="Arial"/>
        <family val="2"/>
      </rPr>
      <t>FORNECIMENTO E INSTALAÇÃO DE SAÍDA HORIZONTAL PARA ELETRODUTO 3/4" (REF. VL 33 VALEMAM OU SIMILAR)</t>
    </r>
  </si>
  <si>
    <r>
      <rPr>
        <sz val="9"/>
        <rFont val="Arial"/>
        <family val="2"/>
      </rPr>
      <t>15.46</t>
    </r>
  </si>
  <si>
    <r>
      <rPr>
        <sz val="9"/>
        <rFont val="Arial"/>
        <family val="2"/>
      </rPr>
      <t>UFSB2-LOG-129</t>
    </r>
  </si>
  <si>
    <r>
      <rPr>
        <sz val="9"/>
        <rFont val="Arial"/>
        <family val="2"/>
      </rPr>
      <t>Fornecimento e instalação de saída horizontal para eletroduto 1" (ref. vl 33 valemam ou similar)</t>
    </r>
  </si>
  <si>
    <r>
      <rPr>
        <sz val="9"/>
        <rFont val="Arial"/>
        <family val="2"/>
      </rPr>
      <t>15.47</t>
    </r>
  </si>
  <si>
    <r>
      <rPr>
        <sz val="9"/>
        <rFont val="Arial"/>
        <family val="2"/>
      </rPr>
      <t>UFSB-ELE-37.19.0601</t>
    </r>
  </si>
  <si>
    <r>
      <rPr>
        <sz val="9"/>
        <rFont val="Arial"/>
        <family val="2"/>
      </rPr>
      <t>Transformador de corrente 0 A 100-5A</t>
    </r>
  </si>
  <si>
    <r>
      <rPr>
        <sz val="9"/>
        <rFont val="Arial"/>
        <family val="2"/>
      </rPr>
      <t>15.48</t>
    </r>
  </si>
  <si>
    <r>
      <rPr>
        <sz val="9"/>
        <rFont val="Arial"/>
        <family val="2"/>
      </rPr>
      <t>UFSB-ELE-37.19.060</t>
    </r>
  </si>
  <si>
    <r>
      <rPr>
        <sz val="9"/>
        <rFont val="Arial"/>
        <family val="2"/>
      </rPr>
      <t>Transformador de corrente 50-5 A até 150-5A</t>
    </r>
  </si>
  <si>
    <r>
      <rPr>
        <sz val="9"/>
        <rFont val="Arial"/>
        <family val="2"/>
      </rPr>
      <t>15.49</t>
    </r>
  </si>
  <si>
    <r>
      <rPr>
        <sz val="9"/>
        <rFont val="Arial"/>
        <family val="2"/>
      </rPr>
      <t>CRN 53</t>
    </r>
  </si>
  <si>
    <r>
      <rPr>
        <sz val="9"/>
        <rFont val="Arial"/>
        <family val="2"/>
      </rPr>
      <t>MULTIMEDIDOR DE GRANDEZAS ELETRICAS</t>
    </r>
  </si>
  <si>
    <r>
      <rPr>
        <sz val="9"/>
        <rFont val="Arial"/>
        <family val="2"/>
      </rPr>
      <t>CAERN</t>
    </r>
  </si>
  <si>
    <r>
      <rPr>
        <sz val="9"/>
        <rFont val="Arial"/>
        <family val="2"/>
      </rPr>
      <t>15.50</t>
    </r>
  </si>
  <si>
    <r>
      <rPr>
        <sz val="9"/>
        <rFont val="Arial"/>
        <family val="2"/>
      </rPr>
      <t>00001570</t>
    </r>
  </si>
  <si>
    <r>
      <rPr>
        <sz val="9"/>
        <rFont val="Arial"/>
        <family val="2"/>
      </rPr>
      <t>TERMINAL A COMPRESSAO EM COBRE ESTANHADO PARA CABO 2,5 MM2, 1 FURO E 1 COMPRESSAO, PARA PARAFUSO DE FIXACAO M5</t>
    </r>
  </si>
  <si>
    <r>
      <rPr>
        <sz val="9"/>
        <rFont val="Arial"/>
        <family val="2"/>
      </rPr>
      <t>15.51</t>
    </r>
  </si>
  <si>
    <r>
      <rPr>
        <sz val="9"/>
        <rFont val="Arial"/>
        <family val="2"/>
      </rPr>
      <t>00001571</t>
    </r>
  </si>
  <si>
    <r>
      <rPr>
        <sz val="9"/>
        <rFont val="Arial"/>
        <family val="2"/>
      </rPr>
      <t>TERMINAL A COMPRESSAO EM COBRE ESTANHADO PARA CABO 4 MM2, 1 FURO E 1 COMPRESSAO, PARA PARAFUSO DE FIXACAO M5</t>
    </r>
  </si>
  <si>
    <r>
      <rPr>
        <sz val="9"/>
        <rFont val="Arial"/>
        <family val="2"/>
      </rPr>
      <t>15.52</t>
    </r>
  </si>
  <si>
    <r>
      <rPr>
        <sz val="9"/>
        <rFont val="Arial"/>
        <family val="2"/>
      </rPr>
      <t>00001573</t>
    </r>
  </si>
  <si>
    <r>
      <rPr>
        <sz val="9"/>
        <rFont val="Arial"/>
        <family val="2"/>
      </rPr>
      <t>TERMINAL A COMPRESSAO EM COBRE ESTANHADO PARA CABO 6 MM2, 1 FURO E 1 COMPRESSAO, PARA PARAFUSO DE FIXACAO M6</t>
    </r>
  </si>
  <si>
    <r>
      <rPr>
        <sz val="9"/>
        <rFont val="Arial"/>
        <family val="2"/>
      </rPr>
      <t>15.53</t>
    </r>
  </si>
  <si>
    <r>
      <rPr>
        <sz val="9"/>
        <rFont val="Arial"/>
        <family val="2"/>
      </rPr>
      <t>00001575</t>
    </r>
  </si>
  <si>
    <r>
      <rPr>
        <sz val="9"/>
        <rFont val="Arial"/>
        <family val="2"/>
      </rPr>
      <t>TERMINAL A COMPRESSAO EM COBRE ESTANHADO PARA CABO 16 MM2, 1 FURO E 1 COMPRESSAO, PARA PARAFUSO DE FIXACAO M6</t>
    </r>
  </si>
  <si>
    <r>
      <rPr>
        <sz val="9"/>
        <rFont val="Arial"/>
        <family val="2"/>
      </rPr>
      <t>15.54</t>
    </r>
  </si>
  <si>
    <r>
      <rPr>
        <sz val="9"/>
        <rFont val="Arial"/>
        <family val="2"/>
      </rPr>
      <t>00001576</t>
    </r>
  </si>
  <si>
    <r>
      <rPr>
        <sz val="9"/>
        <rFont val="Arial"/>
        <family val="2"/>
      </rPr>
      <t>TERMINAL A COMPRESSAO EM COBRE ESTANHADO PARA CABO 25 MM2, 1 FURO E 1 COMPRESSAO, PARA PARAFUSO DE FIXACAO M8</t>
    </r>
  </si>
  <si>
    <r>
      <rPr>
        <sz val="9"/>
        <rFont val="Arial"/>
        <family val="2"/>
      </rPr>
      <t>15.55</t>
    </r>
  </si>
  <si>
    <r>
      <rPr>
        <sz val="9"/>
        <rFont val="Arial"/>
        <family val="2"/>
      </rPr>
      <t>00001578</t>
    </r>
  </si>
  <si>
    <r>
      <rPr>
        <sz val="9"/>
        <rFont val="Arial"/>
        <family val="2"/>
      </rPr>
      <t>TERMINAL A COMPRESSAO EM COBRE ESTANHADO PARA CABO 50 MM2, 1 FURO E 1 COMPRESSAO, PARA PARAFUSO DE FIXACAO M8</t>
    </r>
  </si>
  <si>
    <r>
      <rPr>
        <sz val="9"/>
        <rFont val="Arial"/>
        <family val="2"/>
      </rPr>
      <t>15.56</t>
    </r>
  </si>
  <si>
    <r>
      <rPr>
        <sz val="9"/>
        <rFont val="Arial"/>
        <family val="2"/>
      </rPr>
      <t>91927</t>
    </r>
  </si>
  <si>
    <r>
      <rPr>
        <sz val="9"/>
        <rFont val="Arial"/>
        <family val="2"/>
      </rPr>
      <t>CABO DE COBRE FLEXÍVEL ISOLADO, 2,5 MM², ANTI-CHAMA 0,6/1,0 KV, PARA CIRCUITOS TERMINAIS - FORNECIMENTO E INSTALAÇÃO. AF_12/2015</t>
    </r>
  </si>
  <si>
    <r>
      <rPr>
        <sz val="9"/>
        <rFont val="Arial"/>
        <family val="2"/>
      </rPr>
      <t>15.57</t>
    </r>
  </si>
  <si>
    <r>
      <rPr>
        <sz val="9"/>
        <rFont val="Arial"/>
        <family val="2"/>
      </rPr>
      <t>91929</t>
    </r>
  </si>
  <si>
    <r>
      <rPr>
        <sz val="9"/>
        <rFont val="Arial"/>
        <family val="2"/>
      </rPr>
      <t>CABO DE COBRE FLEXÍVEL ISOLADO, 4 MM², ANTI-CHAMA 0,6/1,0 KV, PARA CIRCUITOS TERMINAIS - FORNECIMENTO E INSTALAÇÃO. AF_12/2015</t>
    </r>
  </si>
  <si>
    <r>
      <rPr>
        <sz val="9"/>
        <rFont val="Arial"/>
        <family val="2"/>
      </rPr>
      <t>15.58</t>
    </r>
  </si>
  <si>
    <r>
      <rPr>
        <sz val="9"/>
        <rFont val="Arial"/>
        <family val="2"/>
      </rPr>
      <t>91931</t>
    </r>
  </si>
  <si>
    <r>
      <rPr>
        <sz val="9"/>
        <rFont val="Arial"/>
        <family val="2"/>
      </rPr>
      <t>CABO DE COBRE FLEXÍVEL ISOLADO, 6 MM², ANTI-CHAMA 0,6/1,0 KV, PARA CIRCUITOS TERMINAIS - FORNECIMENTO E INSTALAÇÃO. AF_12/2015</t>
    </r>
  </si>
  <si>
    <r>
      <rPr>
        <sz val="9"/>
        <rFont val="Arial"/>
        <family val="2"/>
      </rPr>
      <t>15.59</t>
    </r>
  </si>
  <si>
    <r>
      <rPr>
        <sz val="9"/>
        <rFont val="Arial"/>
        <family val="2"/>
      </rPr>
      <t>92982</t>
    </r>
  </si>
  <si>
    <r>
      <rPr>
        <sz val="9"/>
        <rFont val="Arial"/>
        <family val="2"/>
      </rPr>
      <t>CABO DE COBRE FLEXÍVEL ISOLADO, 16 MM², ANTI-CHAMA 0,6/1,0 KV, PARA DISTRIBUIÇÃO - FORNECIMENTO E INSTALAÇÃO. AF_12/2015</t>
    </r>
  </si>
  <si>
    <r>
      <rPr>
        <sz val="9"/>
        <rFont val="Arial"/>
        <family val="2"/>
      </rPr>
      <t>15.60</t>
    </r>
  </si>
  <si>
    <r>
      <rPr>
        <sz val="9"/>
        <rFont val="Arial"/>
        <family val="2"/>
      </rPr>
      <t>92986</t>
    </r>
  </si>
  <si>
    <r>
      <rPr>
        <sz val="9"/>
        <rFont val="Arial"/>
        <family val="2"/>
      </rPr>
      <t>CABO DE COBRE FLEXÍVEL ISOLADO, 35 MM², ANTI-CHAMA 0,6/1,0 KV, PARA DISTRIBUIÇÃO - FORNECIMENTO E INSTALAÇÃO. AF_12/2015</t>
    </r>
  </si>
  <si>
    <r>
      <rPr>
        <sz val="9"/>
        <rFont val="Arial"/>
        <family val="2"/>
      </rPr>
      <t>15.61</t>
    </r>
  </si>
  <si>
    <r>
      <rPr>
        <sz val="9"/>
        <rFont val="Arial"/>
        <family val="2"/>
      </rPr>
      <t>92990</t>
    </r>
  </si>
  <si>
    <r>
      <rPr>
        <sz val="9"/>
        <rFont val="Arial"/>
        <family val="2"/>
      </rPr>
      <t>CABO DE COBRE FLEXÍVEL ISOLADO, 70 MM², ANTI-CHAMA 0,6/1,0 KV, PARA DISTRIBUIÇÃO - FORNECIMENTO E INSTALAÇÃO. AF_12/2015</t>
    </r>
  </si>
  <si>
    <r>
      <rPr>
        <sz val="9"/>
        <rFont val="Arial"/>
        <family val="2"/>
      </rPr>
      <t>15.62</t>
    </r>
  </si>
  <si>
    <r>
      <rPr>
        <sz val="9"/>
        <rFont val="Arial"/>
        <family val="2"/>
      </rPr>
      <t>UFSB-ELE-206</t>
    </r>
  </si>
  <si>
    <r>
      <rPr>
        <sz val="9"/>
        <rFont val="Arial"/>
        <family val="2"/>
      </rPr>
      <t>Tê horizontal 200 x 50mm para eletrocalha metálica (ref. Mopa ou similar)</t>
    </r>
  </si>
  <si>
    <r>
      <rPr>
        <sz val="9"/>
        <rFont val="Arial"/>
        <family val="2"/>
      </rPr>
      <t>15.63</t>
    </r>
  </si>
  <si>
    <r>
      <rPr>
        <sz val="9"/>
        <rFont val="Arial"/>
        <family val="2"/>
      </rPr>
      <t>UFSB-ELE-108</t>
    </r>
  </si>
  <si>
    <r>
      <rPr>
        <sz val="9"/>
        <rFont val="Arial"/>
        <family val="2"/>
      </rPr>
      <t>PONTO DE TOMADA DUPLA 2P+T 20A, COM CONDULETE TOP, ADAPTADOR. (ABNT)</t>
    </r>
  </si>
  <si>
    <r>
      <rPr>
        <sz val="9"/>
        <rFont val="Arial"/>
        <family val="2"/>
      </rPr>
      <t>15.64</t>
    </r>
  </si>
  <si>
    <r>
      <rPr>
        <sz val="9"/>
        <rFont val="Arial"/>
        <family val="2"/>
      </rPr>
      <t>91992</t>
    </r>
  </si>
  <si>
    <r>
      <rPr>
        <sz val="9"/>
        <rFont val="Arial"/>
        <family val="2"/>
      </rPr>
      <t>TOMADA ALTA DE EMBUTIR (1 MÓDULO), 2P+T 10 A, INCLUINDO SUPORTE E PLACA - FORNECIMENTO E INSTALAÇÃO. AF_12/2015</t>
    </r>
  </si>
  <si>
    <r>
      <rPr>
        <sz val="9"/>
        <rFont val="Arial"/>
        <family val="2"/>
      </rPr>
      <t>15.65</t>
    </r>
  </si>
  <si>
    <r>
      <rPr>
        <sz val="9"/>
        <rFont val="Arial"/>
        <family val="2"/>
      </rPr>
      <t>92000</t>
    </r>
  </si>
  <si>
    <r>
      <rPr>
        <sz val="9"/>
        <rFont val="Arial"/>
        <family val="2"/>
      </rPr>
      <t>TOMADA BAIXA DE EMBUTIR (1 MÓDULO), 2P+T 10 A, INCLUINDO SUPORTE E PLACA - FORNECIMENTO E INSTALAÇÃO. AF_12/2015</t>
    </r>
  </si>
  <si>
    <r>
      <rPr>
        <sz val="9"/>
        <rFont val="Arial"/>
        <family val="2"/>
      </rPr>
      <t>15.66</t>
    </r>
  </si>
  <si>
    <r>
      <rPr>
        <sz val="9"/>
        <rFont val="Arial"/>
        <family val="2"/>
      </rPr>
      <t>92008</t>
    </r>
  </si>
  <si>
    <r>
      <rPr>
        <sz val="9"/>
        <rFont val="Arial"/>
        <family val="2"/>
      </rPr>
      <t>TOMADA BAIXA DE EMBUTIR (2 MÓDULOS), 2P+T 10 A, INCLUINDO SUPORTE E PLACA - FORNECIMENTO E INSTALAÇÃO. AF_12/2015</t>
    </r>
  </si>
  <si>
    <r>
      <rPr>
        <sz val="9"/>
        <rFont val="Arial"/>
        <family val="2"/>
      </rPr>
      <t>15.67</t>
    </r>
  </si>
  <si>
    <r>
      <rPr>
        <sz val="9"/>
        <rFont val="Arial"/>
        <family val="2"/>
      </rPr>
      <t>91996</t>
    </r>
  </si>
  <si>
    <r>
      <rPr>
        <sz val="9"/>
        <rFont val="Arial"/>
        <family val="2"/>
      </rPr>
      <t>TOMADA MÉDIA DE EMBUTIR (1 MÓDULO), 2P+T 10 A, INCLUINDO SUPORTE E PLACA - FORNECIMENTO E INSTALAÇÃO. AF_12/2015</t>
    </r>
  </si>
  <si>
    <r>
      <rPr>
        <sz val="9"/>
        <rFont val="Arial"/>
        <family val="2"/>
      </rPr>
      <t>15.68</t>
    </r>
  </si>
  <si>
    <r>
      <rPr>
        <sz val="9"/>
        <rFont val="Arial"/>
        <family val="2"/>
      </rPr>
      <t>91997</t>
    </r>
  </si>
  <si>
    <r>
      <rPr>
        <sz val="9"/>
        <rFont val="Arial"/>
        <family val="2"/>
      </rPr>
      <t>TOMADA MÉDIA DE EMBUTIR (1 MÓDULO), 2P+T 20 A, INCLUINDO SUPORTE E PLACA - FORNECIMENTO E INSTALAÇÃO. AF_12/2015</t>
    </r>
  </si>
  <si>
    <r>
      <rPr>
        <sz val="9"/>
        <rFont val="Arial"/>
        <family val="2"/>
      </rPr>
      <t>15.69</t>
    </r>
  </si>
  <si>
    <r>
      <rPr>
        <sz val="9"/>
        <rFont val="Arial"/>
        <family val="2"/>
      </rPr>
      <t>92004</t>
    </r>
  </si>
  <si>
    <r>
      <rPr>
        <sz val="9"/>
        <rFont val="Arial"/>
        <family val="2"/>
      </rPr>
      <t>TOMADA MÉDIA DE EMBUTIR (2 MÓDULOS), 2P+T 10 A, INCLUINDO SUPORTE E PLACA - FORNECIMENTO E INSTALAÇÃO. AF_12/2015</t>
    </r>
  </si>
  <si>
    <r>
      <rPr>
        <sz val="9"/>
        <rFont val="Arial"/>
        <family val="2"/>
      </rPr>
      <t>15.70</t>
    </r>
  </si>
  <si>
    <r>
      <rPr>
        <sz val="9"/>
        <rFont val="Arial"/>
        <family val="2"/>
      </rPr>
      <t>UFSB-ELE2019-11</t>
    </r>
  </si>
  <si>
    <r>
      <rPr>
        <sz val="9"/>
        <rFont val="Arial"/>
        <family val="2"/>
      </rPr>
      <t>FITA METALICA PERFURADA 17MM, REF. TEL-751 OU SIMILAR</t>
    </r>
  </si>
  <si>
    <r>
      <rPr>
        <sz val="9"/>
        <rFont val="Arial"/>
        <family val="2"/>
      </rPr>
      <t>15.71</t>
    </r>
  </si>
  <si>
    <r>
      <rPr>
        <sz val="9"/>
        <rFont val="Arial"/>
        <family val="2"/>
      </rPr>
      <t>100861</t>
    </r>
  </si>
  <si>
    <r>
      <rPr>
        <sz val="9"/>
        <rFont val="Arial"/>
        <family val="2"/>
      </rPr>
      <t>SUPORTE MÃO FRANCESA EM AÇO, ABAS IGUAIS 30 CM, CAPACIDADE MINIMA 60 KG, BRANCO - FORNECIMENTO E INSTALAÇÃO. AF_01/2020</t>
    </r>
  </si>
  <si>
    <r>
      <rPr>
        <sz val="9"/>
        <rFont val="Arial"/>
        <family val="2"/>
      </rPr>
      <t>15.72</t>
    </r>
  </si>
  <si>
    <r>
      <rPr>
        <sz val="9"/>
        <rFont val="Arial"/>
        <family val="2"/>
      </rPr>
      <t>UFSB2-ELE-0021</t>
    </r>
  </si>
  <si>
    <r>
      <rPr>
        <sz val="9"/>
        <rFont val="Arial"/>
        <family val="2"/>
      </rPr>
      <t>Emenda interna 200 x 50 mm com base lisa perfurada para eletrocalha metálica (ref. Mopa ou similar)</t>
    </r>
  </si>
  <si>
    <r>
      <rPr>
        <sz val="9"/>
        <rFont val="Arial"/>
        <family val="2"/>
      </rPr>
      <t>15.73</t>
    </r>
  </si>
  <si>
    <r>
      <rPr>
        <sz val="9"/>
        <rFont val="Arial"/>
        <family val="2"/>
      </rPr>
      <t>35001520</t>
    </r>
  </si>
  <si>
    <r>
      <rPr>
        <sz val="9"/>
        <rFont val="Arial"/>
        <family val="2"/>
      </rPr>
      <t>FITA DE ADVERTENCIA PARA REDE ELETRICA SUBTERRANEA - COR LARANJA, L=10 CM.</t>
    </r>
  </si>
  <si>
    <r>
      <rPr>
        <sz val="9"/>
        <rFont val="Arial"/>
        <family val="2"/>
      </rPr>
      <t>COPASA</t>
    </r>
  </si>
  <si>
    <r>
      <rPr>
        <sz val="9"/>
        <rFont val="Arial"/>
        <family val="2"/>
      </rPr>
      <t>15.74</t>
    </r>
  </si>
  <si>
    <r>
      <rPr>
        <sz val="9"/>
        <rFont val="Arial"/>
        <family val="2"/>
      </rPr>
      <t>97669</t>
    </r>
  </si>
  <si>
    <r>
      <rPr>
        <sz val="9"/>
        <rFont val="Arial"/>
        <family val="2"/>
      </rPr>
      <t>ELETRODUTO FLEXÍVEL CORRUGADO, PEAD, DN 90 (3?) - FORNECIMENTO E INSTALAÇÃO. AF_04/2016</t>
    </r>
  </si>
  <si>
    <r>
      <rPr>
        <b/>
        <sz val="9"/>
        <rFont val="Arial"/>
        <family val="2"/>
      </rPr>
      <t>16</t>
    </r>
  </si>
  <si>
    <r>
      <rPr>
        <b/>
        <sz val="9"/>
        <rFont val="Arial"/>
        <family val="2"/>
      </rPr>
      <t>SPDA</t>
    </r>
  </si>
  <si>
    <r>
      <rPr>
        <sz val="9"/>
        <rFont val="Arial"/>
        <family val="2"/>
      </rPr>
      <t>16.1</t>
    </r>
  </si>
  <si>
    <r>
      <rPr>
        <sz val="9"/>
        <rFont val="Arial"/>
        <family val="2"/>
      </rPr>
      <t>I12411</t>
    </r>
  </si>
  <si>
    <r>
      <rPr>
        <sz val="9"/>
        <rFont val="Arial"/>
        <family val="2"/>
      </rPr>
      <t>Minicaptor com base de fixação horizontal em aço galvanizado, h=60cm</t>
    </r>
  </si>
  <si>
    <r>
      <rPr>
        <sz val="9"/>
        <rFont val="Arial"/>
        <family val="2"/>
      </rPr>
      <t>16.2</t>
    </r>
  </si>
  <si>
    <r>
      <rPr>
        <sz val="9"/>
        <rFont val="Arial"/>
        <family val="2"/>
      </rPr>
      <t>S10729</t>
    </r>
  </si>
  <si>
    <r>
      <rPr>
        <sz val="9"/>
        <rFont val="Arial"/>
        <family val="2"/>
      </rPr>
      <t>Fixador universal estanhado para cabos 16 a 70mm2 - fornecimento</t>
    </r>
  </si>
  <si>
    <r>
      <rPr>
        <sz val="9"/>
        <rFont val="Arial"/>
        <family val="2"/>
      </rPr>
      <t>16.3</t>
    </r>
  </si>
  <si>
    <r>
      <rPr>
        <sz val="9"/>
        <rFont val="Arial"/>
        <family val="2"/>
      </rPr>
      <t>UFSB-SPDA-S10694</t>
    </r>
  </si>
  <si>
    <r>
      <rPr>
        <sz val="9"/>
        <rFont val="Arial"/>
        <family val="2"/>
      </rPr>
      <t>Conector em latão tipo minigar para cabos 16 - 50 mm² (SPDA)</t>
    </r>
  </si>
  <si>
    <r>
      <rPr>
        <sz val="9"/>
        <rFont val="Arial"/>
        <family val="2"/>
      </rPr>
      <t>16.4</t>
    </r>
  </si>
  <si>
    <r>
      <rPr>
        <sz val="9"/>
        <rFont val="Arial"/>
        <family val="2"/>
      </rPr>
      <t>UFSB-SPDA-51044</t>
    </r>
  </si>
  <si>
    <r>
      <rPr>
        <sz val="9"/>
        <rFont val="Arial"/>
        <family val="2"/>
      </rPr>
      <t>CONECTOR ESTRUTURAL COM REGULAGEM</t>
    </r>
  </si>
  <si>
    <r>
      <rPr>
        <sz val="9"/>
        <rFont val="Arial"/>
        <family val="2"/>
      </rPr>
      <t>U</t>
    </r>
  </si>
  <si>
    <r>
      <rPr>
        <sz val="9"/>
        <rFont val="Arial"/>
        <family val="2"/>
      </rPr>
      <t>16.5</t>
    </r>
  </si>
  <si>
    <r>
      <rPr>
        <sz val="9"/>
        <rFont val="Arial"/>
        <family val="2"/>
      </rPr>
      <t>UFSB-SPDA-S08440</t>
    </r>
  </si>
  <si>
    <r>
      <rPr>
        <sz val="9"/>
        <rFont val="Arial"/>
        <family val="2"/>
      </rPr>
      <t>CONECTOR METALICO TIPO PARAFUSO FENDIDO (SPLIT BOLT), COM SEPARADOR DE CABOS BIMETALICOS, PARA CABOS ATE 50 MM2 - FORNECIMENTO E INSTALAÇÃO</t>
    </r>
  </si>
  <si>
    <r>
      <rPr>
        <sz val="9"/>
        <rFont val="Arial"/>
        <family val="2"/>
      </rPr>
      <t>16.6</t>
    </r>
  </si>
  <si>
    <r>
      <rPr>
        <sz val="9"/>
        <rFont val="Arial"/>
        <family val="2"/>
      </rPr>
      <t>UFSB-SPDA-2019-072</t>
    </r>
  </si>
  <si>
    <r>
      <rPr>
        <sz val="9"/>
        <rFont val="Arial"/>
        <family val="2"/>
      </rPr>
      <t>CABO DE COBRE NU 35MM2 - FORNECIMENTO E INSTALACAO</t>
    </r>
  </si>
  <si>
    <r>
      <rPr>
        <sz val="9"/>
        <rFont val="Arial"/>
        <family val="2"/>
      </rPr>
      <t>16.7</t>
    </r>
  </si>
  <si>
    <r>
      <rPr>
        <sz val="9"/>
        <rFont val="Arial"/>
        <family val="2"/>
      </rPr>
      <t>UFSB-SPDA-2019-071</t>
    </r>
  </si>
  <si>
    <r>
      <rPr>
        <sz val="9"/>
        <rFont val="Arial"/>
        <family val="2"/>
      </rPr>
      <t>CABO DE COBRE NU 50MM2 - FORNECIMENTO E INSTALACAO</t>
    </r>
  </si>
  <si>
    <r>
      <rPr>
        <sz val="9"/>
        <rFont val="Arial"/>
        <family val="2"/>
      </rPr>
      <t>16.8</t>
    </r>
  </si>
  <si>
    <r>
      <rPr>
        <sz val="9"/>
        <rFont val="Arial"/>
        <family val="2"/>
      </rPr>
      <t>UFSB-SPDA-51021</t>
    </r>
  </si>
  <si>
    <r>
      <rPr>
        <sz val="9"/>
        <rFont val="Arial"/>
        <family val="2"/>
      </rPr>
      <t>RE-BAR 8MM X 4M COM 3 CLIPS PARA EMENDA 8-10MM</t>
    </r>
  </si>
  <si>
    <r>
      <rPr>
        <sz val="9"/>
        <rFont val="Arial"/>
        <family val="2"/>
      </rPr>
      <t>16.9</t>
    </r>
  </si>
  <si>
    <r>
      <rPr>
        <sz val="9"/>
        <rFont val="Arial"/>
        <family val="2"/>
      </rPr>
      <t>UFSB-SPDA-51022</t>
    </r>
  </si>
  <si>
    <r>
      <rPr>
        <sz val="9"/>
        <rFont val="Arial"/>
        <family val="2"/>
      </rPr>
      <t>RE-BAR 10MM X 3M COM 3 CLIPS PARA EMENDA 8-10MM</t>
    </r>
  </si>
  <si>
    <r>
      <rPr>
        <sz val="9"/>
        <rFont val="Arial"/>
        <family val="2"/>
      </rPr>
      <t>16.10</t>
    </r>
  </si>
  <si>
    <r>
      <rPr>
        <sz val="9"/>
        <rFont val="Arial"/>
        <family val="2"/>
      </rPr>
      <t>UFSB-ELE2019-05</t>
    </r>
  </si>
  <si>
    <r>
      <rPr>
        <sz val="9"/>
        <rFont val="Arial"/>
        <family val="2"/>
      </rPr>
      <t>Caixa de equipotencialização em aço 200x200x90mm, para embutir com tampa, com 9 terminais, ref:TEL-901 ou similar (SPDA)</t>
    </r>
  </si>
  <si>
    <r>
      <rPr>
        <sz val="9"/>
        <rFont val="Arial"/>
        <family val="2"/>
      </rPr>
      <t>16.11</t>
    </r>
  </si>
  <si>
    <r>
      <rPr>
        <sz val="9"/>
        <rFont val="Arial"/>
        <family val="2"/>
      </rPr>
      <t>16.12</t>
    </r>
  </si>
  <si>
    <r>
      <rPr>
        <sz val="9"/>
        <rFont val="Arial"/>
        <family val="2"/>
      </rPr>
      <t>16.13</t>
    </r>
  </si>
  <si>
    <r>
      <rPr>
        <b/>
        <sz val="9"/>
        <rFont val="Arial"/>
        <family val="2"/>
      </rPr>
      <t>17</t>
    </r>
  </si>
  <si>
    <r>
      <rPr>
        <b/>
        <sz val="9"/>
        <rFont val="Arial"/>
        <family val="2"/>
      </rPr>
      <t>LÓGICA E TELEFONIA</t>
    </r>
  </si>
  <si>
    <r>
      <rPr>
        <sz val="9"/>
        <rFont val="Arial"/>
        <family val="2"/>
      </rPr>
      <t>17.1</t>
    </r>
  </si>
  <si>
    <r>
      <rPr>
        <sz val="9"/>
        <rFont val="Arial"/>
        <family val="2"/>
      </rPr>
      <t>UFSB-LOG-104</t>
    </r>
  </si>
  <si>
    <r>
      <rPr>
        <sz val="9"/>
        <rFont val="Arial"/>
        <family val="2"/>
      </rPr>
      <t>Fornecimento e lançamento de cabo utp 4 pares cat 6</t>
    </r>
  </si>
  <si>
    <r>
      <rPr>
        <sz val="9"/>
        <rFont val="Arial"/>
        <family val="2"/>
      </rPr>
      <t>17.2</t>
    </r>
  </si>
  <si>
    <r>
      <rPr>
        <sz val="9"/>
        <rFont val="Arial"/>
        <family val="2"/>
      </rPr>
      <t>17.3</t>
    </r>
  </si>
  <si>
    <r>
      <rPr>
        <sz val="9"/>
        <rFont val="Arial"/>
        <family val="2"/>
      </rPr>
      <t>17.4</t>
    </r>
  </si>
  <si>
    <r>
      <rPr>
        <sz val="9"/>
        <rFont val="Arial"/>
        <family val="2"/>
      </rPr>
      <t>UFSB-CONELE-002</t>
    </r>
  </si>
  <si>
    <r>
      <rPr>
        <sz val="9"/>
        <rFont val="Arial"/>
        <family val="2"/>
      </rPr>
      <t>Tala plana perfurada 50mm para eletrocalha metálica (ref.: mopa ou similar)</t>
    </r>
  </si>
  <si>
    <r>
      <rPr>
        <sz val="9"/>
        <rFont val="Arial"/>
        <family val="2"/>
      </rPr>
      <t>17.5</t>
    </r>
  </si>
  <si>
    <r>
      <rPr>
        <sz val="9"/>
        <rFont val="Arial"/>
        <family val="2"/>
      </rPr>
      <t>UFSB-ELE-124</t>
    </r>
  </si>
  <si>
    <r>
      <rPr>
        <sz val="9"/>
        <rFont val="Arial"/>
        <family val="2"/>
      </rPr>
      <t>CURVA VERTICAL 200 X 50 MM PARA ELETROCALHA METÁLICA, COM ÂNGULO 90° - FORNECIMENTO E INSTALAÇÃO</t>
    </r>
  </si>
  <si>
    <r>
      <rPr>
        <sz val="9"/>
        <rFont val="Arial"/>
        <family val="2"/>
      </rPr>
      <t>17.6</t>
    </r>
  </si>
  <si>
    <r>
      <rPr>
        <sz val="9"/>
        <rFont val="Arial"/>
        <family val="2"/>
      </rPr>
      <t>17.7</t>
    </r>
  </si>
  <si>
    <r>
      <rPr>
        <sz val="9"/>
        <rFont val="Arial"/>
        <family val="2"/>
      </rPr>
      <t>17.8</t>
    </r>
  </si>
  <si>
    <r>
      <rPr>
        <sz val="9"/>
        <rFont val="Arial"/>
        <family val="2"/>
      </rPr>
      <t>91890</t>
    </r>
  </si>
  <si>
    <r>
      <rPr>
        <sz val="9"/>
        <rFont val="Arial"/>
        <family val="2"/>
      </rPr>
      <t>CURVA 90 GRAUS PARA ELETRODUTO, PVC, ROSCÁVEL, DN 25 MM (3/4"), PARA CIRCUITOS TERMINAIS, INSTALADA EM FORRO - FORNECIMENTO E INSTALAÇÃO. AF_12/2015</t>
    </r>
  </si>
  <si>
    <r>
      <rPr>
        <sz val="9"/>
        <rFont val="Arial"/>
        <family val="2"/>
      </rPr>
      <t>17.9</t>
    </r>
  </si>
  <si>
    <r>
      <rPr>
        <sz val="9"/>
        <rFont val="Arial"/>
        <family val="2"/>
      </rPr>
      <t>UFSB-CONLOG-001</t>
    </r>
  </si>
  <si>
    <r>
      <rPr>
        <sz val="9"/>
        <rFont val="Arial"/>
        <family val="2"/>
      </rPr>
      <t>TOMADA SIMPLES DE REDE RJ45 EMBUTIDA- FORNECIMENTO E INSTALAÇÃO. AF_11/2019</t>
    </r>
  </si>
  <si>
    <r>
      <rPr>
        <sz val="9"/>
        <rFont val="Arial"/>
        <family val="2"/>
      </rPr>
      <t>17.10</t>
    </r>
  </si>
  <si>
    <r>
      <rPr>
        <sz val="9"/>
        <rFont val="Arial"/>
        <family val="2"/>
      </rPr>
      <t>UFSB-CONLOG-002</t>
    </r>
  </si>
  <si>
    <r>
      <rPr>
        <sz val="9"/>
        <rFont val="Arial"/>
        <family val="2"/>
      </rPr>
      <t>TOMADA DUPLA DE REDE RJ45 EMBUTIDA- FORNECIMENTO E INSTALAÇÃO. AF_11/2019</t>
    </r>
  </si>
  <si>
    <r>
      <rPr>
        <sz val="9"/>
        <rFont val="Arial"/>
        <family val="2"/>
      </rPr>
      <t>17.11</t>
    </r>
  </si>
  <si>
    <r>
      <rPr>
        <sz val="9"/>
        <rFont val="Arial"/>
        <family val="2"/>
      </rPr>
      <t>UFSB-LOG-072226</t>
    </r>
  </si>
  <si>
    <r>
      <rPr>
        <sz val="9"/>
        <rFont val="Arial"/>
        <family val="2"/>
      </rPr>
      <t>RACK FECHADO DE PAREDE COM PORTA EM ACRÍLICO - 12 U´S FORNECIMENTO E INSTALAÇÃO</t>
    </r>
  </si>
  <si>
    <r>
      <rPr>
        <sz val="9"/>
        <rFont val="Arial"/>
        <family val="2"/>
      </rPr>
      <t>17.12</t>
    </r>
  </si>
  <si>
    <r>
      <rPr>
        <sz val="9"/>
        <rFont val="Arial"/>
        <family val="2"/>
      </rPr>
      <t>UFSB-LOG-100</t>
    </r>
  </si>
  <si>
    <r>
      <rPr>
        <sz val="9"/>
        <rFont val="Arial"/>
        <family val="2"/>
      </rPr>
      <t>Patch panel 24 portas cat.6, - FORNECIMENTO E INSTALAÇÃO</t>
    </r>
  </si>
  <si>
    <r>
      <rPr>
        <sz val="9"/>
        <rFont val="Arial"/>
        <family val="2"/>
      </rPr>
      <t>17.13</t>
    </r>
  </si>
  <si>
    <r>
      <rPr>
        <sz val="9"/>
        <rFont val="Arial"/>
        <family val="2"/>
      </rPr>
      <t>UFSB-LOG-39606</t>
    </r>
  </si>
  <si>
    <r>
      <rPr>
        <sz val="9"/>
        <rFont val="Arial"/>
        <family val="2"/>
      </rPr>
      <t>Patch cable (Patch cord azul) cat.6 c/1,50m - FORNECIMENTO E INSTALAÇÃO</t>
    </r>
  </si>
  <si>
    <r>
      <rPr>
        <sz val="9"/>
        <rFont val="Arial"/>
        <family val="2"/>
      </rPr>
      <t>17.14</t>
    </r>
  </si>
  <si>
    <r>
      <rPr>
        <sz val="9"/>
        <rFont val="Arial"/>
        <family val="2"/>
      </rPr>
      <t>I000041</t>
    </r>
  </si>
  <si>
    <r>
      <rPr>
        <sz val="9"/>
        <rFont val="Arial"/>
        <family val="2"/>
      </rPr>
      <t>FIBRA OPTICA - CONECTOR OPTICO SIMPLEX MM LC</t>
    </r>
  </si>
  <si>
    <r>
      <rPr>
        <sz val="9"/>
        <rFont val="Arial"/>
        <family val="2"/>
      </rPr>
      <t>17.15</t>
    </r>
  </si>
  <si>
    <r>
      <rPr>
        <sz val="9"/>
        <rFont val="Arial"/>
        <family val="2"/>
      </rPr>
      <t>UFSB-LOG-S07384</t>
    </r>
  </si>
  <si>
    <r>
      <rPr>
        <sz val="9"/>
        <rFont val="Arial"/>
        <family val="2"/>
      </rPr>
      <t>Fixação de eletrocalhas com suporte vertical, vergalhão (Tirante) com rosca total e chumbador (marvitec ref. 1431 ou similar)</t>
    </r>
  </si>
  <si>
    <r>
      <rPr>
        <sz val="9"/>
        <rFont val="Arial"/>
        <family val="2"/>
      </rPr>
      <t>17.16</t>
    </r>
  </si>
  <si>
    <r>
      <rPr>
        <sz val="9"/>
        <rFont val="Arial"/>
        <family val="2"/>
      </rPr>
      <t>UFSB-LOG-69.08.010</t>
    </r>
  </si>
  <si>
    <r>
      <rPr>
        <sz val="9"/>
        <rFont val="Arial"/>
        <family val="2"/>
      </rPr>
      <t>Distribuidor interno óptico - 1 U para até 24 fibras</t>
    </r>
  </si>
  <si>
    <r>
      <rPr>
        <sz val="9"/>
        <rFont val="Arial"/>
        <family val="2"/>
      </rPr>
      <t>17.17</t>
    </r>
  </si>
  <si>
    <r>
      <rPr>
        <sz val="9"/>
        <rFont val="Arial"/>
        <family val="2"/>
      </rPr>
      <t>UFSB-LOG-66.20.150</t>
    </r>
  </si>
  <si>
    <r>
      <rPr>
        <sz val="9"/>
        <rFont val="Arial"/>
        <family val="2"/>
      </rPr>
      <t>Guia organizadora de cabos para rack, 19´ 1 U</t>
    </r>
  </si>
  <si>
    <r>
      <rPr>
        <sz val="9"/>
        <rFont val="Arial"/>
        <family val="2"/>
      </rPr>
      <t>17.18</t>
    </r>
  </si>
  <si>
    <r>
      <rPr>
        <sz val="9"/>
        <rFont val="Arial"/>
        <family val="2"/>
      </rPr>
      <t>97892</t>
    </r>
  </si>
  <si>
    <r>
      <rPr>
        <sz val="9"/>
        <rFont val="Arial"/>
        <family val="2"/>
      </rPr>
      <t>CAIXA ENTERRADA ELÉTRICA RETANGULAR, EM ALVENARIA COM BLOCOS DE CONCRETO, FUNDO COM BRITA, DIMENSÕES INTERNAS: 0,6X0,6X0,6 M. AF_05/2018</t>
    </r>
  </si>
  <si>
    <r>
      <rPr>
        <sz val="9"/>
        <rFont val="Arial"/>
        <family val="2"/>
      </rPr>
      <t>17.19</t>
    </r>
  </si>
  <si>
    <r>
      <rPr>
        <sz val="9"/>
        <rFont val="Arial"/>
        <family val="2"/>
      </rPr>
      <t>17.20</t>
    </r>
  </si>
  <si>
    <r>
      <rPr>
        <sz val="9"/>
        <rFont val="Arial"/>
        <family val="2"/>
      </rPr>
      <t>17.21</t>
    </r>
  </si>
  <si>
    <r>
      <rPr>
        <sz val="9"/>
        <rFont val="Arial"/>
        <family val="2"/>
      </rPr>
      <t>91893</t>
    </r>
  </si>
  <si>
    <r>
      <rPr>
        <sz val="9"/>
        <rFont val="Arial"/>
        <family val="2"/>
      </rPr>
      <t>CURVA 90 GRAUS PARA ELETRODUTO, PVC, ROSCÁVEL, DN 32 MM (1"), PARA CIRCUITOS TERMINAIS, INSTALADA EM FORRO - FORNECIMENTO E INSTALAÇÃO. AF_12/2015</t>
    </r>
  </si>
  <si>
    <r>
      <rPr>
        <sz val="9"/>
        <rFont val="Arial"/>
        <family val="2"/>
      </rPr>
      <t>17.22</t>
    </r>
  </si>
  <si>
    <r>
      <rPr>
        <sz val="9"/>
        <rFont val="Arial"/>
        <family val="2"/>
      </rPr>
      <t>17.23</t>
    </r>
  </si>
  <si>
    <r>
      <rPr>
        <sz val="9"/>
        <rFont val="Arial"/>
        <family val="2"/>
      </rPr>
      <t>17.24</t>
    </r>
  </si>
  <si>
    <r>
      <rPr>
        <sz val="9"/>
        <rFont val="Arial"/>
        <family val="2"/>
      </rPr>
      <t>17.25</t>
    </r>
  </si>
  <si>
    <r>
      <rPr>
        <sz val="9"/>
        <rFont val="Arial"/>
        <family val="2"/>
      </rPr>
      <t>UFSB-LOG-05</t>
    </r>
  </si>
  <si>
    <r>
      <rPr>
        <sz val="9"/>
        <rFont val="Arial"/>
        <family val="2"/>
      </rPr>
      <t>Cabo de fibra ótica de 6 vias monomodo</t>
    </r>
  </si>
  <si>
    <r>
      <rPr>
        <b/>
        <sz val="9"/>
        <rFont val="Arial"/>
        <family val="2"/>
      </rPr>
      <t>18</t>
    </r>
  </si>
  <si>
    <r>
      <rPr>
        <b/>
        <sz val="9"/>
        <rFont val="Arial"/>
        <family val="2"/>
      </rPr>
      <t>IMPERMEABILIZAÇÃO, ISOLAÇÃO TÉRMICA E ACÚSTICA</t>
    </r>
  </si>
  <si>
    <r>
      <rPr>
        <sz val="9"/>
        <rFont val="Arial"/>
        <family val="2"/>
      </rPr>
      <t>18.1</t>
    </r>
  </si>
  <si>
    <r>
      <rPr>
        <sz val="9"/>
        <rFont val="Arial"/>
        <family val="2"/>
      </rPr>
      <t>98557</t>
    </r>
  </si>
  <si>
    <r>
      <rPr>
        <sz val="9"/>
        <rFont val="Arial"/>
        <family val="2"/>
      </rPr>
      <t>IMPERMEABILIZAÇÃO DE SUPERFÍCIE COM EMULSÃO ASFÁLTICA, 2 DEMÃOS AF_06/2018</t>
    </r>
  </si>
  <si>
    <r>
      <rPr>
        <sz val="9"/>
        <rFont val="Arial"/>
        <family val="2"/>
      </rPr>
      <t>18.2</t>
    </r>
  </si>
  <si>
    <r>
      <rPr>
        <sz val="9"/>
        <rFont val="Arial"/>
        <family val="2"/>
      </rPr>
      <t>UFSB-CIV-96372</t>
    </r>
  </si>
  <si>
    <r>
      <rPr>
        <sz val="9"/>
        <rFont val="Arial"/>
        <family val="2"/>
      </rPr>
      <t>INSTALAÇÃO DE ISOLAMENTO COM LÃ DE VIDRO EM PAREDES DRYWALL.</t>
    </r>
  </si>
  <si>
    <r>
      <rPr>
        <sz val="9"/>
        <rFont val="Arial"/>
        <family val="2"/>
      </rPr>
      <t>18.3</t>
    </r>
  </si>
  <si>
    <r>
      <rPr>
        <sz val="9"/>
        <rFont val="Arial"/>
        <family val="2"/>
      </rPr>
      <t>UFSB-IMPER-119501</t>
    </r>
  </si>
  <si>
    <r>
      <rPr>
        <sz val="9"/>
        <rFont val="Arial"/>
        <family val="2"/>
      </rPr>
      <t>FORNEC. E COLOCACAO DE LONA PLASTICA PRETA, PARA IMPERMEABILIZACAO, ESPESSURA 150 MICRAS</t>
    </r>
  </si>
  <si>
    <r>
      <rPr>
        <b/>
        <sz val="9"/>
        <rFont val="Arial"/>
        <family val="2"/>
      </rPr>
      <t>19</t>
    </r>
  </si>
  <si>
    <r>
      <rPr>
        <b/>
        <sz val="9"/>
        <rFont val="Arial"/>
        <family val="2"/>
      </rPr>
      <t>CLIMATIZAÇÃO</t>
    </r>
  </si>
  <si>
    <r>
      <rPr>
        <b/>
        <sz val="9"/>
        <rFont val="Arial"/>
        <family val="2"/>
      </rPr>
      <t>19.1</t>
    </r>
  </si>
  <si>
    <r>
      <rPr>
        <b/>
        <sz val="9"/>
        <rFont val="Arial"/>
        <family val="2"/>
      </rPr>
      <t>Serviços e Instalações</t>
    </r>
  </si>
  <si>
    <r>
      <rPr>
        <sz val="9"/>
        <rFont val="Arial"/>
        <family val="2"/>
      </rPr>
      <t>19.1.1</t>
    </r>
  </si>
  <si>
    <r>
      <rPr>
        <sz val="9"/>
        <rFont val="Arial"/>
        <family val="2"/>
      </rPr>
      <t>92979</t>
    </r>
  </si>
  <si>
    <r>
      <rPr>
        <sz val="9"/>
        <rFont val="Arial"/>
        <family val="2"/>
      </rPr>
      <t>CABO DE COBRE FLEXÍVEL ISOLADO, 10 MM², ANTI-CHAMA 450/750 V, PARA DISTRIBUIÇÃO - FORNECIMENTO E INSTALAÇÃO. AF_12/2015</t>
    </r>
  </si>
  <si>
    <r>
      <rPr>
        <sz val="9"/>
        <rFont val="Arial"/>
        <family val="2"/>
      </rPr>
      <t>19.1.2</t>
    </r>
  </si>
  <si>
    <r>
      <rPr>
        <sz val="9"/>
        <rFont val="Arial"/>
        <family val="2"/>
      </rPr>
      <t>91835</t>
    </r>
  </si>
  <si>
    <r>
      <rPr>
        <sz val="9"/>
        <rFont val="Arial"/>
        <family val="2"/>
      </rPr>
      <t>ELETRODUTO FLEXÍVEL CORRUGADO REFORÇADO, PVC, DN 25 MM (3/4"), PARA CIRCUITOS TERMINAIS, INSTALADO EM FORRO - FORNECIMENTO E INSTALAÇÃO. AF_12/2015</t>
    </r>
  </si>
  <si>
    <r>
      <rPr>
        <sz val="9"/>
        <rFont val="Arial"/>
        <family val="2"/>
      </rPr>
      <t>19.1.3</t>
    </r>
  </si>
  <si>
    <r>
      <rPr>
        <sz val="9"/>
        <rFont val="Arial"/>
        <family val="2"/>
      </rPr>
      <t>95733</t>
    </r>
  </si>
  <si>
    <r>
      <rPr>
        <sz val="9"/>
        <rFont val="Arial"/>
        <family val="2"/>
      </rPr>
      <t>LUVA PARA ELETRODUTO, PVC, SOLDÁVEL, DN 25 MM (3/4??), APARENTE, INSTALADA EM TETO - FORNECIMENTO E INSTALAÇÃO. AF_11/2016_P</t>
    </r>
  </si>
  <si>
    <r>
      <rPr>
        <sz val="9"/>
        <rFont val="Arial"/>
        <family val="2"/>
      </rPr>
      <t>19.1.4</t>
    </r>
  </si>
  <si>
    <r>
      <rPr>
        <sz val="9"/>
        <rFont val="Arial"/>
        <family val="2"/>
      </rPr>
      <t>97559</t>
    </r>
  </si>
  <si>
    <r>
      <rPr>
        <sz val="9"/>
        <rFont val="Arial"/>
        <family val="2"/>
      </rPr>
      <t>CURVA 135 GRAUS PARA ELETRODUTO, PVC, ROSCÁVEL, DN 25 MM (3/4?), PARA CIRCUITOS TERMINAIS, INSTALADA EM FORRO - FORNECIMENTO E INSTALAÇÃO. AF_12/2015</t>
    </r>
  </si>
  <si>
    <r>
      <rPr>
        <sz val="9"/>
        <rFont val="Arial"/>
        <family val="2"/>
      </rPr>
      <t>19.1.5</t>
    </r>
  </si>
  <si>
    <r>
      <rPr>
        <sz val="9"/>
        <rFont val="Arial"/>
        <family val="2"/>
      </rPr>
      <t>74130/003</t>
    </r>
  </si>
  <si>
    <r>
      <rPr>
        <sz val="9"/>
        <rFont val="Arial"/>
        <family val="2"/>
      </rPr>
      <t>DISJUNTOR TERMOMAGNETICO BIPOLAR PADRAO NEMA (AMERICANO) 10 A 50A 240V, FORNECIMENTO E INSTALACAO</t>
    </r>
  </si>
  <si>
    <r>
      <rPr>
        <sz val="9"/>
        <rFont val="Arial"/>
        <family val="2"/>
      </rPr>
      <t>19.1.6</t>
    </r>
  </si>
  <si>
    <r>
      <rPr>
        <sz val="9"/>
        <rFont val="Arial"/>
        <family val="2"/>
      </rPr>
      <t>97333</t>
    </r>
  </si>
  <si>
    <r>
      <rPr>
        <sz val="9"/>
        <rFont val="Arial"/>
        <family val="2"/>
      </rPr>
      <t>TUBO EM COBRE FLEXÍVEL, DN 1/2", COM ISOLAMENTO, INSTALADO EM RAMAL DE ALIMENTAÇÃO DE AR CONDICIONADO COM CONDENSADORA CENTRAL ? FORNECIMENTO E INSTALAÇÃO. AF_12/2015</t>
    </r>
  </si>
  <si>
    <r>
      <rPr>
        <sz val="9"/>
        <rFont val="Arial"/>
        <family val="2"/>
      </rPr>
      <t>19.1.7</t>
    </r>
  </si>
  <si>
    <r>
      <rPr>
        <sz val="9"/>
        <rFont val="Arial"/>
        <family val="2"/>
      </rPr>
      <t>97334</t>
    </r>
  </si>
  <si>
    <r>
      <rPr>
        <sz val="9"/>
        <rFont val="Arial"/>
        <family val="2"/>
      </rPr>
      <t>TUBO EM COBRE FLEXÍVEL, DN 5/8?, COM ISOLAMENTO, INSTALADO EM RAMAL DE ALIMENTAÇÃO DE AR CONDICIONADO COM CONDENSADORA CENTRAL FORNECIMENTO E INSTALAÇÃO. AF_12/2015</t>
    </r>
  </si>
  <si>
    <r>
      <rPr>
        <sz val="9"/>
        <rFont val="Arial"/>
        <family val="2"/>
      </rPr>
      <t>19.1.8</t>
    </r>
  </si>
  <si>
    <r>
      <rPr>
        <sz val="9"/>
        <rFont val="Arial"/>
        <family val="2"/>
      </rPr>
      <t>88248</t>
    </r>
  </si>
  <si>
    <r>
      <rPr>
        <sz val="9"/>
        <rFont val="Arial"/>
        <family val="2"/>
      </rPr>
      <t>AUXILIAR DE ENCANADOR OU BOMBEIRO HIDRÁULICO COM ENCARGOS COMPLEMENTARES</t>
    </r>
  </si>
  <si>
    <r>
      <rPr>
        <sz val="9"/>
        <rFont val="Arial"/>
        <family val="2"/>
      </rPr>
      <t>H</t>
    </r>
  </si>
  <si>
    <r>
      <rPr>
        <sz val="9"/>
        <rFont val="Arial"/>
        <family val="2"/>
      </rPr>
      <t>19.1.9</t>
    </r>
  </si>
  <si>
    <r>
      <rPr>
        <sz val="9"/>
        <rFont val="Arial"/>
        <family val="2"/>
      </rPr>
      <t>88267</t>
    </r>
  </si>
  <si>
    <r>
      <rPr>
        <sz val="9"/>
        <rFont val="Arial"/>
        <family val="2"/>
      </rPr>
      <t>ENCANADOR OU BOMBEIRO HIDRÁULICO COM ENCARGOS COMPLEMENTARES</t>
    </r>
  </si>
  <si>
    <r>
      <rPr>
        <sz val="9"/>
        <rFont val="Arial"/>
        <family val="2"/>
      </rPr>
      <t>19.1.10</t>
    </r>
  </si>
  <si>
    <r>
      <rPr>
        <sz val="9"/>
        <rFont val="Arial"/>
        <family val="2"/>
      </rPr>
      <t>95541</t>
    </r>
  </si>
  <si>
    <r>
      <rPr>
        <sz val="9"/>
        <rFont val="Arial"/>
        <family val="2"/>
      </rPr>
      <t>FIXAÇÃO UTILIZANDO PARAFUSO E BUCHA DE NYLON, SOMENTE MÃO DE OBRA. AF_10/2016</t>
    </r>
  </si>
  <si>
    <r>
      <rPr>
        <b/>
        <sz val="9"/>
        <rFont val="Arial"/>
        <family val="2"/>
      </rPr>
      <t>19.2</t>
    </r>
  </si>
  <si>
    <r>
      <rPr>
        <b/>
        <sz val="9"/>
        <rFont val="Arial"/>
        <family val="2"/>
      </rPr>
      <t>Materiais</t>
    </r>
  </si>
  <si>
    <r>
      <rPr>
        <sz val="9"/>
        <rFont val="Arial"/>
        <family val="2"/>
      </rPr>
      <t>19.2.1</t>
    </r>
  </si>
  <si>
    <r>
      <rPr>
        <sz val="9"/>
        <rFont val="Arial"/>
        <family val="2"/>
      </rPr>
      <t>675</t>
    </r>
  </si>
  <si>
    <r>
      <rPr>
        <sz val="9"/>
        <rFont val="Arial"/>
        <family val="2"/>
      </rPr>
      <t>DIFUSOR COM REGISTRO 4 VIAS BRANCO ADLT  200 X 200 MM</t>
    </r>
  </si>
  <si>
    <t>COTAÇÃO</t>
  </si>
  <si>
    <r>
      <rPr>
        <sz val="9"/>
        <rFont val="Arial"/>
        <family val="2"/>
      </rPr>
      <t>19.2.2</t>
    </r>
  </si>
  <si>
    <r>
      <rPr>
        <sz val="9"/>
        <rFont val="Arial"/>
        <family val="2"/>
      </rPr>
      <t>667</t>
    </r>
  </si>
  <si>
    <r>
      <rPr>
        <sz val="9"/>
        <rFont val="Arial"/>
        <family val="2"/>
      </rPr>
      <t>DIFUSOR COM REGISTRO 4 VIAS BRANCO ADLT  300X 300 MM</t>
    </r>
  </si>
  <si>
    <r>
      <rPr>
        <sz val="9"/>
        <rFont val="Arial"/>
        <family val="2"/>
      </rPr>
      <t>19.2.3</t>
    </r>
  </si>
  <si>
    <r>
      <rPr>
        <sz val="9"/>
        <rFont val="Arial"/>
        <family val="2"/>
      </rPr>
      <t>509</t>
    </r>
  </si>
  <si>
    <r>
      <rPr>
        <sz val="9"/>
        <rFont val="Arial"/>
        <family val="2"/>
      </rPr>
      <t>FITA ALUMINIO 50 X 50 MM</t>
    </r>
  </si>
  <si>
    <r>
      <rPr>
        <sz val="9"/>
        <rFont val="Arial"/>
        <family val="2"/>
      </rPr>
      <t>19.2.4</t>
    </r>
  </si>
  <si>
    <r>
      <rPr>
        <sz val="9"/>
        <rFont val="Arial"/>
        <family val="2"/>
      </rPr>
      <t>617</t>
    </r>
  </si>
  <si>
    <r>
      <rPr>
        <sz val="9"/>
        <rFont val="Arial"/>
        <family val="2"/>
      </rPr>
      <t>MPU SELANTE ACRILICO 430 GR</t>
    </r>
  </si>
  <si>
    <r>
      <rPr>
        <sz val="9"/>
        <rFont val="Arial"/>
        <family val="2"/>
      </rPr>
      <t>19.2.5</t>
    </r>
  </si>
  <si>
    <r>
      <rPr>
        <sz val="9"/>
        <rFont val="Arial"/>
        <family val="2"/>
      </rPr>
      <t>508</t>
    </r>
  </si>
  <si>
    <r>
      <rPr>
        <sz val="9"/>
        <rFont val="Arial"/>
        <family val="2"/>
      </rPr>
      <t>PAINEL MPU 20 MM X 2 MX1,2M</t>
    </r>
  </si>
  <si>
    <r>
      <rPr>
        <sz val="9"/>
        <rFont val="Arial"/>
        <family val="2"/>
      </rPr>
      <t>19.2.6</t>
    </r>
  </si>
  <si>
    <r>
      <rPr>
        <sz val="9"/>
        <rFont val="Arial"/>
        <family val="2"/>
      </rPr>
      <t>21281 1</t>
    </r>
  </si>
  <si>
    <r>
      <rPr>
        <sz val="9"/>
        <rFont val="Arial"/>
        <family val="2"/>
      </rPr>
      <t>PERFIL "CANTO ACABAMENTO" EM PVC P/PAINEL MPU P/DUTOS DE AR CONDICIONADO C/10 PÇS</t>
    </r>
  </si>
  <si>
    <r>
      <rPr>
        <sz val="9"/>
        <rFont val="Arial"/>
        <family val="2"/>
      </rPr>
      <t>19.2.7</t>
    </r>
  </si>
  <si>
    <r>
      <rPr>
        <sz val="9"/>
        <rFont val="Arial"/>
        <family val="2"/>
      </rPr>
      <t>21281 2</t>
    </r>
  </si>
  <si>
    <r>
      <rPr>
        <sz val="9"/>
        <rFont val="Arial"/>
        <family val="2"/>
      </rPr>
      <t>PERFIL "CANTO" EM AÇO P/PAINEL MPU P/DUTOS DE AR CONDICIONADO C/100 PÇS</t>
    </r>
  </si>
  <si>
    <r>
      <rPr>
        <sz val="9"/>
        <rFont val="Arial"/>
        <family val="2"/>
      </rPr>
      <t>19.2.8</t>
    </r>
  </si>
  <si>
    <r>
      <rPr>
        <sz val="9"/>
        <rFont val="Arial"/>
        <family val="2"/>
      </rPr>
      <t>21281  3</t>
    </r>
  </si>
  <si>
    <r>
      <rPr>
        <sz val="9"/>
        <rFont val="Arial"/>
        <family val="2"/>
      </rPr>
      <t xml:space="preserve">ADESIVO DE CONTATO CASCOLAR 2,8 LITROS </t>
    </r>
  </si>
  <si>
    <r>
      <rPr>
        <sz val="9"/>
        <rFont val="Arial"/>
        <family val="2"/>
      </rPr>
      <t>19.2.9</t>
    </r>
  </si>
  <si>
    <r>
      <rPr>
        <sz val="9"/>
        <rFont val="Arial"/>
        <family val="2"/>
      </rPr>
      <t>21281  4</t>
    </r>
  </si>
  <si>
    <r>
      <rPr>
        <sz val="9"/>
        <rFont val="Arial"/>
        <family val="2"/>
      </rPr>
      <t xml:space="preserve">PERFIL BAIONETA EM ALUMINIO PARA PAINEL MPU </t>
    </r>
  </si>
  <si>
    <r>
      <rPr>
        <sz val="9"/>
        <rFont val="Arial"/>
        <family val="2"/>
      </rPr>
      <t>19.2.10</t>
    </r>
  </si>
  <si>
    <r>
      <rPr>
        <sz val="9"/>
        <rFont val="Arial"/>
        <family val="2"/>
      </rPr>
      <t>COT 01</t>
    </r>
  </si>
  <si>
    <r>
      <rPr>
        <sz val="9"/>
        <rFont val="Arial"/>
        <family val="2"/>
      </rPr>
      <t>AR CONDICIONADO SPLITAO 7,5 TR 220 VOLTS (CARRIER OU SIMILAR)</t>
    </r>
  </si>
  <si>
    <r>
      <rPr>
        <b/>
        <sz val="9"/>
        <rFont val="Arial"/>
        <family val="2"/>
      </rPr>
      <t>20</t>
    </r>
  </si>
  <si>
    <r>
      <rPr>
        <b/>
        <sz val="9"/>
        <rFont val="Arial"/>
        <family val="2"/>
      </rPr>
      <t>GÁS</t>
    </r>
  </si>
  <si>
    <r>
      <rPr>
        <b/>
        <sz val="9"/>
        <rFont val="Arial"/>
        <family val="2"/>
      </rPr>
      <t>20.1</t>
    </r>
  </si>
  <si>
    <r>
      <rPr>
        <b/>
        <sz val="9"/>
        <rFont val="Arial"/>
        <family val="2"/>
      </rPr>
      <t>Serviços de ligação</t>
    </r>
  </si>
  <si>
    <r>
      <rPr>
        <sz val="9"/>
        <rFont val="Arial"/>
        <family val="2"/>
      </rPr>
      <t>20.1.1</t>
    </r>
  </si>
  <si>
    <r>
      <rPr>
        <sz val="9"/>
        <rFont val="Arial"/>
        <family val="2"/>
      </rPr>
      <t>20.1.2</t>
    </r>
  </si>
  <si>
    <r>
      <rPr>
        <sz val="9"/>
        <rFont val="Arial"/>
        <family val="2"/>
      </rPr>
      <t>20.1.3</t>
    </r>
  </si>
  <si>
    <r>
      <rPr>
        <sz val="9"/>
        <rFont val="Arial"/>
        <family val="2"/>
      </rPr>
      <t>20.1.4</t>
    </r>
  </si>
  <si>
    <r>
      <rPr>
        <sz val="9"/>
        <rFont val="Arial"/>
        <family val="2"/>
      </rPr>
      <t>100762</t>
    </r>
  </si>
  <si>
    <r>
      <rPr>
        <sz val="9"/>
        <rFont val="Arial"/>
        <family val="2"/>
      </rPr>
      <t>PINTURA COM TINTA ALQUÍDICA DE ACABAMENTO (ESMALTE SINTÉTICO FOSCO) APLICADA A ROLO OU PINCEL SOBRE SUPERFÍCIES METÁLICAS (EXCETO PERFIL) EXECUTADO EM OBRA (02 DEMÃOS). AF_01/2020</t>
    </r>
  </si>
  <si>
    <r>
      <rPr>
        <sz val="9"/>
        <rFont val="Arial"/>
        <family val="2"/>
      </rPr>
      <t>20.1.5</t>
    </r>
  </si>
  <si>
    <r>
      <rPr>
        <sz val="9"/>
        <rFont val="Arial"/>
        <family val="2"/>
      </rPr>
      <t>93358</t>
    </r>
  </si>
  <si>
    <r>
      <rPr>
        <sz val="9"/>
        <rFont val="Arial"/>
        <family val="2"/>
      </rPr>
      <t>ESCAVAÇÃO MANUAL DE VALA COM PROFUNDIDADE MENOR OU IGUAL A 1,30 M. AF_03/2016</t>
    </r>
  </si>
  <si>
    <r>
      <rPr>
        <sz val="9"/>
        <rFont val="Arial"/>
        <family val="2"/>
      </rPr>
      <t>20.1.6</t>
    </r>
  </si>
  <si>
    <r>
      <rPr>
        <sz val="9"/>
        <rFont val="Arial"/>
        <family val="2"/>
      </rPr>
      <t>101618</t>
    </r>
  </si>
  <si>
    <r>
      <rPr>
        <sz val="9"/>
        <rFont val="Arial"/>
        <family val="2"/>
      </rPr>
      <t>PREPARO DE FUNDO DE VALA COM LARGURA MENOR QUE 1,5 M, COM CAMADA DE AREIA, LANÇAMENTO MANUAL. AF_08/2020</t>
    </r>
  </si>
  <si>
    <r>
      <rPr>
        <sz val="9"/>
        <rFont val="Arial"/>
        <family val="2"/>
      </rPr>
      <t>20.1.7</t>
    </r>
  </si>
  <si>
    <r>
      <rPr>
        <sz val="9"/>
        <rFont val="Arial"/>
        <family val="2"/>
      </rPr>
      <t>96616</t>
    </r>
  </si>
  <si>
    <r>
      <rPr>
        <sz val="9"/>
        <rFont val="Arial"/>
        <family val="2"/>
      </rPr>
      <t>LASTRO DE CONCRETO MAGRO, APLICADO EM BLOCOS DE COROAMENTO OU SAPATAS. AF_08/2017</t>
    </r>
  </si>
  <si>
    <r>
      <rPr>
        <sz val="9"/>
        <rFont val="Arial"/>
        <family val="2"/>
      </rPr>
      <t>20.1.8</t>
    </r>
  </si>
  <si>
    <r>
      <rPr>
        <sz val="9"/>
        <rFont val="Arial"/>
        <family val="2"/>
      </rPr>
      <t>96995</t>
    </r>
  </si>
  <si>
    <r>
      <rPr>
        <sz val="9"/>
        <rFont val="Arial"/>
        <family val="2"/>
      </rPr>
      <t>REATERRO MANUAL APILOADO COM SOQUETE. AF_10/2017</t>
    </r>
  </si>
  <si>
    <r>
      <rPr>
        <sz val="9"/>
        <rFont val="Arial"/>
        <family val="2"/>
      </rPr>
      <t>20.1.9</t>
    </r>
  </si>
  <si>
    <r>
      <rPr>
        <sz val="9"/>
        <rFont val="Arial"/>
        <family val="2"/>
      </rPr>
      <t>94964</t>
    </r>
  </si>
  <si>
    <r>
      <rPr>
        <sz val="9"/>
        <rFont val="Arial"/>
        <family val="2"/>
      </rPr>
      <t>CONCRETO FCK = 20MPA, TRAÇO 1:2,7:3 (CIMENTO/ AREIA MÉDIA/ BRITA 1) - PREPARO MECÂNICO COM BETONEIRA 400 L. AF_07/2016</t>
    </r>
  </si>
  <si>
    <r>
      <rPr>
        <sz val="9"/>
        <rFont val="Arial"/>
        <family val="2"/>
      </rPr>
      <t>20.1.10</t>
    </r>
  </si>
  <si>
    <r>
      <rPr>
        <b/>
        <sz val="9"/>
        <rFont val="Arial"/>
        <family val="2"/>
      </rPr>
      <t>20.2</t>
    </r>
  </si>
  <si>
    <r>
      <rPr>
        <b/>
        <sz val="9"/>
        <rFont val="Arial"/>
        <family val="2"/>
      </rPr>
      <t>Montagem cavalete e conexões</t>
    </r>
  </si>
  <si>
    <r>
      <rPr>
        <sz val="9"/>
        <rFont val="Arial"/>
        <family val="2"/>
      </rPr>
      <t>20.2.1</t>
    </r>
  </si>
  <si>
    <r>
      <rPr>
        <sz val="9"/>
        <rFont val="Arial"/>
        <family val="2"/>
      </rPr>
      <t>20.2.2</t>
    </r>
  </si>
  <si>
    <r>
      <rPr>
        <b/>
        <sz val="9"/>
        <rFont val="Arial"/>
        <family val="2"/>
      </rPr>
      <t>20.3</t>
    </r>
  </si>
  <si>
    <r>
      <rPr>
        <sz val="9"/>
        <rFont val="Arial"/>
        <family val="2"/>
      </rPr>
      <t>20.3.1</t>
    </r>
  </si>
  <si>
    <r>
      <rPr>
        <sz val="9"/>
        <rFont val="Arial"/>
        <family val="2"/>
      </rPr>
      <t>1800002</t>
    </r>
  </si>
  <si>
    <r>
      <rPr>
        <sz val="9"/>
        <rFont val="Arial"/>
        <family val="2"/>
      </rPr>
      <t>COLETOR MODULO SIMPLES  P-45</t>
    </r>
  </si>
  <si>
    <r>
      <rPr>
        <sz val="9"/>
        <rFont val="Arial"/>
        <family val="2"/>
      </rPr>
      <t>20.3.2</t>
    </r>
  </si>
  <si>
    <r>
      <rPr>
        <sz val="9"/>
        <rFont val="Arial"/>
        <family val="2"/>
      </rPr>
      <t>7300014</t>
    </r>
  </si>
  <si>
    <r>
      <rPr>
        <sz val="9"/>
        <rFont val="Arial"/>
        <family val="2"/>
      </rPr>
      <t>VÁLVULA ESFERICA TRIPARTIDA 300 LBS 3/4 POL</t>
    </r>
  </si>
  <si>
    <r>
      <rPr>
        <sz val="9"/>
        <rFont val="Arial"/>
        <family val="2"/>
      </rPr>
      <t>20.3.3</t>
    </r>
  </si>
  <si>
    <r>
      <rPr>
        <sz val="9"/>
        <rFont val="Arial"/>
        <family val="2"/>
      </rPr>
      <t>22813</t>
    </r>
  </si>
  <si>
    <r>
      <rPr>
        <sz val="9"/>
        <rFont val="Arial"/>
        <family val="2"/>
      </rPr>
      <t>TE DE AÇO 300LBS 3/4 POL</t>
    </r>
  </si>
  <si>
    <r>
      <rPr>
        <sz val="9"/>
        <rFont val="Arial"/>
        <family val="2"/>
      </rPr>
      <t>20.3.4</t>
    </r>
  </si>
  <si>
    <r>
      <rPr>
        <sz val="9"/>
        <rFont val="Arial"/>
        <family val="2"/>
      </rPr>
      <t>22810</t>
    </r>
  </si>
  <si>
    <r>
      <rPr>
        <sz val="9"/>
        <rFont val="Arial"/>
        <family val="2"/>
      </rPr>
      <t>CAPS AÇO 300 LBS 3/4 POL</t>
    </r>
  </si>
  <si>
    <r>
      <rPr>
        <sz val="9"/>
        <rFont val="Arial"/>
        <family val="2"/>
      </rPr>
      <t>20.3.5</t>
    </r>
  </si>
  <si>
    <r>
      <rPr>
        <sz val="9"/>
        <rFont val="Arial"/>
        <family val="2"/>
      </rPr>
      <t>3200035</t>
    </r>
  </si>
  <si>
    <r>
      <rPr>
        <sz val="9"/>
        <rFont val="Arial"/>
        <family val="2"/>
      </rPr>
      <t>PIG TAIL DE BORRACHA PARA P-45  7 1/16</t>
    </r>
  </si>
  <si>
    <r>
      <rPr>
        <sz val="9"/>
        <rFont val="Arial"/>
        <family val="2"/>
      </rPr>
      <t>20.3.6</t>
    </r>
  </si>
  <si>
    <r>
      <rPr>
        <sz val="9"/>
        <rFont val="Arial"/>
        <family val="2"/>
      </rPr>
      <t>7400019</t>
    </r>
  </si>
  <si>
    <r>
      <rPr>
        <sz val="9"/>
        <rFont val="Arial"/>
        <family val="2"/>
      </rPr>
      <t>VÁLVULA DE RETENÇÃO 1/2 POL P-45</t>
    </r>
  </si>
  <si>
    <r>
      <rPr>
        <sz val="9"/>
        <rFont val="Arial"/>
        <family val="2"/>
      </rPr>
      <t>20.3.7</t>
    </r>
  </si>
  <si>
    <r>
      <rPr>
        <sz val="9"/>
        <rFont val="Arial"/>
        <family val="2"/>
      </rPr>
      <t>6000069</t>
    </r>
  </si>
  <si>
    <r>
      <rPr>
        <sz val="9"/>
        <rFont val="Arial"/>
        <family val="2"/>
      </rPr>
      <t xml:space="preserve">REGULADOR DE 1 ESTAGIO GÁS GLP VAZÃO 8KG/H </t>
    </r>
  </si>
  <si>
    <r>
      <rPr>
        <sz val="9"/>
        <rFont val="Arial"/>
        <family val="2"/>
      </rPr>
      <t>20.3.8</t>
    </r>
  </si>
  <si>
    <r>
      <rPr>
        <sz val="9"/>
        <rFont val="Arial"/>
        <family val="2"/>
      </rPr>
      <t>2400021</t>
    </r>
  </si>
  <si>
    <r>
      <rPr>
        <sz val="9"/>
        <rFont val="Arial"/>
        <family val="2"/>
      </rPr>
      <t>BUCHA REDUÇÃO DE AÇO 3/4 X 1/2 POL</t>
    </r>
  </si>
  <si>
    <r>
      <rPr>
        <sz val="9"/>
        <rFont val="Arial"/>
        <family val="2"/>
      </rPr>
      <t>20.3.9</t>
    </r>
  </si>
  <si>
    <r>
      <rPr>
        <sz val="9"/>
        <rFont val="Arial"/>
        <family val="2"/>
      </rPr>
      <t>2400017</t>
    </r>
  </si>
  <si>
    <r>
      <rPr>
        <sz val="9"/>
        <rFont val="Arial"/>
        <family val="2"/>
      </rPr>
      <t>NIPLE DE REDUÇÃO DE 1/2 X 1/4 POL LATÃO</t>
    </r>
  </si>
  <si>
    <r>
      <rPr>
        <sz val="9"/>
        <rFont val="Arial"/>
        <family val="2"/>
      </rPr>
      <t>20.3.10</t>
    </r>
  </si>
  <si>
    <r>
      <rPr>
        <sz val="9"/>
        <rFont val="Arial"/>
        <family val="2"/>
      </rPr>
      <t>2300086</t>
    </r>
  </si>
  <si>
    <r>
      <rPr>
        <sz val="9"/>
        <rFont val="Arial"/>
        <family val="2"/>
      </rPr>
      <t>UNIÃO DE ASSENTO BRONZE DE AÇO 300 LBS 3/4 POL</t>
    </r>
  </si>
  <si>
    <r>
      <rPr>
        <sz val="9"/>
        <rFont val="Arial"/>
        <family val="2"/>
      </rPr>
      <t>20.3.11</t>
    </r>
  </si>
  <si>
    <r>
      <rPr>
        <sz val="9"/>
        <rFont val="Arial"/>
        <family val="2"/>
      </rPr>
      <t>13694</t>
    </r>
  </si>
  <si>
    <r>
      <rPr>
        <sz val="9"/>
        <rFont val="Arial"/>
        <family val="2"/>
      </rPr>
      <t>NIPLE DUPLO AÇO 300 LBS 3/4 POL</t>
    </r>
  </si>
  <si>
    <r>
      <rPr>
        <sz val="9"/>
        <rFont val="Arial"/>
        <family val="2"/>
      </rPr>
      <t>20.3.12</t>
    </r>
  </si>
  <si>
    <r>
      <rPr>
        <sz val="9"/>
        <rFont val="Arial"/>
        <family val="2"/>
      </rPr>
      <t>5300213</t>
    </r>
  </si>
  <si>
    <r>
      <rPr>
        <sz val="9"/>
        <rFont val="Arial"/>
        <family val="2"/>
      </rPr>
      <t>SUPORTE TIPO PAREDE EM L  4 X 4 POL X 1/8</t>
    </r>
  </si>
  <si>
    <r>
      <rPr>
        <sz val="9"/>
        <rFont val="Arial"/>
        <family val="2"/>
      </rPr>
      <t>20.3.13</t>
    </r>
  </si>
  <si>
    <r>
      <rPr>
        <sz val="9"/>
        <rFont val="Arial"/>
        <family val="2"/>
      </rPr>
      <t>5200028</t>
    </r>
  </si>
  <si>
    <r>
      <rPr>
        <sz val="9"/>
        <rFont val="Arial"/>
        <family val="2"/>
      </rPr>
      <t>BUCHAS S 08  COM PARAFUSO</t>
    </r>
  </si>
  <si>
    <r>
      <rPr>
        <sz val="9"/>
        <rFont val="Arial"/>
        <family val="2"/>
      </rPr>
      <t>20.3.14</t>
    </r>
  </si>
  <si>
    <r>
      <rPr>
        <sz val="9"/>
        <rFont val="Arial"/>
        <family val="2"/>
      </rPr>
      <t>00039747</t>
    </r>
  </si>
  <si>
    <r>
      <rPr>
        <sz val="9"/>
        <rFont val="Arial"/>
        <family val="2"/>
      </rPr>
      <t>TUBO DE COBRE CLASSE "A", DN = 1/2 " (15 MM), PARA INSTALACOES DE MEDIA PRESSAO PARA GASES COMBUSTIVEIS E MEDICINAIS</t>
    </r>
  </si>
  <si>
    <r>
      <rPr>
        <sz val="9"/>
        <rFont val="Arial"/>
        <family val="2"/>
      </rPr>
      <t>20.3.15</t>
    </r>
  </si>
  <si>
    <r>
      <rPr>
        <sz val="9"/>
        <rFont val="Arial"/>
        <family val="2"/>
      </rPr>
      <t>21115</t>
    </r>
  </si>
  <si>
    <r>
      <rPr>
        <sz val="9"/>
        <rFont val="Arial"/>
        <family val="2"/>
      </rPr>
      <t>LUVA DE COBRE LISO 15 MM</t>
    </r>
  </si>
  <si>
    <r>
      <rPr>
        <sz val="9"/>
        <rFont val="Arial"/>
        <family val="2"/>
      </rPr>
      <t>20.3.16</t>
    </r>
  </si>
  <si>
    <r>
      <rPr>
        <sz val="9"/>
        <rFont val="Arial"/>
        <family val="2"/>
      </rPr>
      <t>2200005</t>
    </r>
  </si>
  <si>
    <r>
      <rPr>
        <sz val="9"/>
        <rFont val="Arial"/>
        <family val="2"/>
      </rPr>
      <t>CONCECTOR FEMEA 15 MM X 1/2 POL</t>
    </r>
  </si>
  <si>
    <r>
      <rPr>
        <sz val="9"/>
        <rFont val="Arial"/>
        <family val="2"/>
      </rPr>
      <t>20.3.17</t>
    </r>
  </si>
  <si>
    <r>
      <rPr>
        <sz val="9"/>
        <rFont val="Arial"/>
        <family val="2"/>
      </rPr>
      <t>2200050</t>
    </r>
  </si>
  <si>
    <r>
      <rPr>
        <sz val="9"/>
        <rFont val="Arial"/>
        <family val="2"/>
      </rPr>
      <t>COTOVELO LR 90 GRAUS 15 MM X 1/2 POL</t>
    </r>
  </si>
  <si>
    <r>
      <rPr>
        <sz val="9"/>
        <rFont val="Arial"/>
        <family val="2"/>
      </rPr>
      <t>20.3.18</t>
    </r>
  </si>
  <si>
    <r>
      <rPr>
        <sz val="9"/>
        <rFont val="Arial"/>
        <family val="2"/>
      </rPr>
      <t>2200025</t>
    </r>
  </si>
  <si>
    <r>
      <rPr>
        <sz val="9"/>
        <rFont val="Arial"/>
        <family val="2"/>
      </rPr>
      <t xml:space="preserve">TE COBRE LISO TIPO  15 MM </t>
    </r>
  </si>
  <si>
    <r>
      <rPr>
        <sz val="9"/>
        <rFont val="Arial"/>
        <family val="2"/>
      </rPr>
      <t>20.3.19</t>
    </r>
  </si>
  <si>
    <r>
      <rPr>
        <sz val="9"/>
        <rFont val="Arial"/>
        <family val="2"/>
      </rPr>
      <t>21137</t>
    </r>
  </si>
  <si>
    <r>
      <rPr>
        <sz val="9"/>
        <rFont val="Arial"/>
        <family val="2"/>
      </rPr>
      <t>COTOVELO LISO  90 GRAUS 15 MM TIPO</t>
    </r>
  </si>
  <si>
    <r>
      <rPr>
        <sz val="9"/>
        <rFont val="Arial"/>
        <family val="2"/>
      </rPr>
      <t>20.3.20</t>
    </r>
  </si>
  <si>
    <r>
      <rPr>
        <sz val="9"/>
        <rFont val="Arial"/>
        <family val="2"/>
      </rPr>
      <t>19348</t>
    </r>
  </si>
  <si>
    <r>
      <rPr>
        <sz val="9"/>
        <rFont val="Arial"/>
        <family val="2"/>
      </rPr>
      <t>PASTA DE FLUXO 110g</t>
    </r>
  </si>
  <si>
    <r>
      <rPr>
        <sz val="9"/>
        <rFont val="Arial"/>
        <family val="2"/>
      </rPr>
      <t>20.3.21</t>
    </r>
  </si>
  <si>
    <r>
      <rPr>
        <sz val="9"/>
        <rFont val="Arial"/>
        <family val="2"/>
      </rPr>
      <t>18910</t>
    </r>
  </si>
  <si>
    <r>
      <rPr>
        <sz val="9"/>
        <rFont val="Arial"/>
        <family val="2"/>
      </rPr>
      <t>SOLDA FOSCOLPER</t>
    </r>
  </si>
  <si>
    <r>
      <rPr>
        <sz val="9"/>
        <rFont val="Arial"/>
        <family val="2"/>
      </rPr>
      <t>20.3.22</t>
    </r>
  </si>
  <si>
    <r>
      <rPr>
        <sz val="9"/>
        <rFont val="Arial"/>
        <family val="2"/>
      </rPr>
      <t>NIPLE DUPLO AÇO 300 LBS 1/2 POL</t>
    </r>
  </si>
  <si>
    <r>
      <rPr>
        <sz val="9"/>
        <rFont val="Arial"/>
        <family val="2"/>
      </rPr>
      <t>20.3.23</t>
    </r>
  </si>
  <si>
    <r>
      <rPr>
        <sz val="9"/>
        <rFont val="Arial"/>
        <family val="2"/>
      </rPr>
      <t>7300013</t>
    </r>
  </si>
  <si>
    <r>
      <rPr>
        <sz val="9"/>
        <rFont val="Arial"/>
        <family val="2"/>
      </rPr>
      <t>VÁLVULA ESFÉRICA TRIPARTIDA 300 LBS DE 1/2 POL</t>
    </r>
  </si>
  <si>
    <r>
      <rPr>
        <sz val="9"/>
        <rFont val="Arial"/>
        <family val="2"/>
      </rPr>
      <t>20.3.24</t>
    </r>
  </si>
  <si>
    <r>
      <rPr>
        <sz val="9"/>
        <rFont val="Arial"/>
        <family val="2"/>
      </rPr>
      <t>5546777</t>
    </r>
  </si>
  <si>
    <r>
      <rPr>
        <sz val="9"/>
        <rFont val="Arial"/>
        <family val="2"/>
      </rPr>
      <t>MANGUEIRA METALICA DE 80 CM X 1/2 POL  BM X BM</t>
    </r>
  </si>
  <si>
    <r>
      <rPr>
        <sz val="9"/>
        <rFont val="Arial"/>
        <family val="2"/>
      </rPr>
      <t>20.3.25</t>
    </r>
  </si>
  <si>
    <r>
      <rPr>
        <sz val="9"/>
        <rFont val="Arial"/>
        <family val="2"/>
      </rPr>
      <t>6011128</t>
    </r>
  </si>
  <si>
    <r>
      <rPr>
        <sz val="9"/>
        <rFont val="Arial"/>
        <family val="2"/>
      </rPr>
      <t xml:space="preserve">REGULADOR DE BAIXA PRESSÃO 1 KG/H </t>
    </r>
  </si>
  <si>
    <r>
      <rPr>
        <sz val="9"/>
        <rFont val="Arial"/>
        <family val="2"/>
      </rPr>
      <t>20.3.26</t>
    </r>
  </si>
  <si>
    <r>
      <rPr>
        <sz val="9"/>
        <rFont val="Arial"/>
        <family val="2"/>
      </rPr>
      <t>7700020</t>
    </r>
  </si>
  <si>
    <r>
      <rPr>
        <sz val="9"/>
        <rFont val="Arial"/>
        <family val="2"/>
      </rPr>
      <t>VÁLVULA UGV1 TIPO P 13 DE 1/2 POL</t>
    </r>
  </si>
  <si>
    <r>
      <rPr>
        <sz val="9"/>
        <rFont val="Arial"/>
        <family val="2"/>
      </rPr>
      <t>20.3.27</t>
    </r>
  </si>
  <si>
    <r>
      <rPr>
        <sz val="9"/>
        <rFont val="Arial"/>
        <family val="2"/>
      </rPr>
      <t>9637534</t>
    </r>
  </si>
  <si>
    <r>
      <rPr>
        <sz val="9"/>
        <rFont val="Arial"/>
        <family val="2"/>
      </rPr>
      <t>ABRACADEIRA GALVANIZADA CIRCULAR</t>
    </r>
  </si>
  <si>
    <r>
      <rPr>
        <sz val="9"/>
        <rFont val="Arial"/>
        <family val="2"/>
      </rPr>
      <t>20.3.28</t>
    </r>
  </si>
  <si>
    <r>
      <rPr>
        <sz val="9"/>
        <rFont val="Arial"/>
        <family val="2"/>
      </rPr>
      <t>3686</t>
    </r>
  </si>
  <si>
    <r>
      <rPr>
        <sz val="9"/>
        <rFont val="Arial"/>
        <family val="2"/>
      </rPr>
      <t>BICO DE BUNSEN MODELO  A DEFINIR</t>
    </r>
  </si>
  <si>
    <r>
      <rPr>
        <b/>
        <sz val="9"/>
        <rFont val="Arial"/>
        <family val="2"/>
      </rPr>
      <t>21</t>
    </r>
  </si>
  <si>
    <r>
      <rPr>
        <b/>
        <sz val="9"/>
        <rFont val="Arial"/>
        <family val="2"/>
      </rPr>
      <t>PCI</t>
    </r>
  </si>
  <si>
    <r>
      <rPr>
        <sz val="9"/>
        <rFont val="Arial"/>
        <family val="2"/>
      </rPr>
      <t>21.1</t>
    </r>
  </si>
  <si>
    <r>
      <rPr>
        <sz val="9"/>
        <rFont val="Arial"/>
        <family val="2"/>
      </rPr>
      <t>25650</t>
    </r>
  </si>
  <si>
    <r>
      <rPr>
        <sz val="9"/>
        <rFont val="Arial"/>
        <family val="2"/>
      </rPr>
      <t xml:space="preserve">PLACA SINALIZAÇÃO FOTOLUMINESCENTE TIPO S12 ( 316 MM X 158MM) </t>
    </r>
  </si>
  <si>
    <r>
      <rPr>
        <sz val="9"/>
        <rFont val="Arial"/>
        <family val="2"/>
      </rPr>
      <t>21.2</t>
    </r>
  </si>
  <si>
    <r>
      <rPr>
        <sz val="9"/>
        <rFont val="Arial"/>
        <family val="2"/>
      </rPr>
      <t>25055</t>
    </r>
  </si>
  <si>
    <r>
      <rPr>
        <sz val="9"/>
        <rFont val="Arial"/>
        <family val="2"/>
      </rPr>
      <t>PLACA SINALIZAÇÃO FOTOLUMINESCENTE TIPO P1  ( 202 MM)</t>
    </r>
  </si>
  <si>
    <r>
      <rPr>
        <sz val="9"/>
        <rFont val="Arial"/>
        <family val="2"/>
      </rPr>
      <t>21.3</t>
    </r>
  </si>
  <si>
    <r>
      <rPr>
        <sz val="9"/>
        <rFont val="Arial"/>
        <family val="2"/>
      </rPr>
      <t>26136</t>
    </r>
  </si>
  <si>
    <r>
      <rPr>
        <sz val="9"/>
        <rFont val="Arial"/>
        <family val="2"/>
      </rPr>
      <t>PLACA SINALIZAÇÃO FOTOLUMINESCENTE TIPO S3 ( 316 MM X 158MM)</t>
    </r>
  </si>
  <si>
    <r>
      <rPr>
        <sz val="9"/>
        <rFont val="Arial"/>
        <family val="2"/>
      </rPr>
      <t>21.4</t>
    </r>
  </si>
  <si>
    <r>
      <rPr>
        <sz val="9"/>
        <rFont val="Arial"/>
        <family val="2"/>
      </rPr>
      <t>25749</t>
    </r>
  </si>
  <si>
    <r>
      <rPr>
        <sz val="9"/>
        <rFont val="Arial"/>
        <family val="2"/>
      </rPr>
      <t>PLACA SINALIZAÇÃO FOTOLUMINESCENTE TIPO E5 (224 MM X 224MM)</t>
    </r>
  </si>
  <si>
    <r>
      <rPr>
        <sz val="9"/>
        <rFont val="Arial"/>
        <family val="2"/>
      </rPr>
      <t>21.5</t>
    </r>
  </si>
  <si>
    <r>
      <rPr>
        <sz val="9"/>
        <rFont val="Arial"/>
        <family val="2"/>
      </rPr>
      <t>25510</t>
    </r>
  </si>
  <si>
    <r>
      <rPr>
        <sz val="9"/>
        <rFont val="Arial"/>
        <family val="2"/>
      </rPr>
      <t>PLACA SINALIZAÇÃO FOTOLUMINESCENTE TIPO A5 ( 340 MM)</t>
    </r>
  </si>
  <si>
    <r>
      <rPr>
        <sz val="9"/>
        <rFont val="Arial"/>
        <family val="2"/>
      </rPr>
      <t>21.6</t>
    </r>
  </si>
  <si>
    <r>
      <rPr>
        <sz val="9"/>
        <rFont val="Arial"/>
        <family val="2"/>
      </rPr>
      <t>25245</t>
    </r>
  </si>
  <si>
    <r>
      <rPr>
        <sz val="9"/>
        <rFont val="Arial"/>
        <family val="2"/>
      </rPr>
      <t xml:space="preserve">PLACA SINALIZAÇÃO FOTOLUMINESCENTE TIPO P2 ( 202 MM) </t>
    </r>
  </si>
  <si>
    <r>
      <rPr>
        <sz val="9"/>
        <rFont val="Arial"/>
        <family val="2"/>
      </rPr>
      <t>21.7</t>
    </r>
  </si>
  <si>
    <r>
      <rPr>
        <sz val="9"/>
        <rFont val="Arial"/>
        <family val="2"/>
      </rPr>
      <t>23607</t>
    </r>
  </si>
  <si>
    <r>
      <rPr>
        <sz val="9"/>
        <rFont val="Arial"/>
        <family val="2"/>
      </rPr>
      <t>PLACA SINALIZAÇÃO FOTOLUMINESCENTE TIPO A2 ( 272MM )</t>
    </r>
  </si>
  <si>
    <r>
      <rPr>
        <sz val="9"/>
        <rFont val="Arial"/>
        <family val="2"/>
      </rPr>
      <t>21.8</t>
    </r>
  </si>
  <si>
    <r>
      <rPr>
        <sz val="9"/>
        <rFont val="Arial"/>
        <family val="2"/>
      </rPr>
      <t>25295</t>
    </r>
  </si>
  <si>
    <r>
      <rPr>
        <sz val="9"/>
        <rFont val="Arial"/>
        <family val="2"/>
      </rPr>
      <t>PLACA SINALIZAÇÃO FOTOLUMINESCENTE TIPO A3 ( 272MM )</t>
    </r>
  </si>
  <si>
    <r>
      <rPr>
        <sz val="9"/>
        <rFont val="Arial"/>
        <family val="2"/>
      </rPr>
      <t>21.9</t>
    </r>
  </si>
  <si>
    <r>
      <rPr>
        <sz val="9"/>
        <rFont val="Arial"/>
        <family val="2"/>
      </rPr>
      <t>26244</t>
    </r>
  </si>
  <si>
    <r>
      <rPr>
        <sz val="9"/>
        <rFont val="Arial"/>
        <family val="2"/>
      </rPr>
      <t>PLACA SINALIZAÇÃO FOTOLUMINESCENTE TIPO E 17 ( 100 MM X 100 MM)</t>
    </r>
  </si>
  <si>
    <r>
      <rPr>
        <sz val="9"/>
        <rFont val="Arial"/>
        <family val="2"/>
      </rPr>
      <t>21.10</t>
    </r>
  </si>
  <si>
    <r>
      <rPr>
        <sz val="9"/>
        <rFont val="Arial"/>
        <family val="2"/>
      </rPr>
      <t>97599</t>
    </r>
  </si>
  <si>
    <r>
      <rPr>
        <sz val="9"/>
        <rFont val="Arial"/>
        <family val="2"/>
      </rPr>
      <t>LUMINÁRIA DE EMERGÊNCIA, COM 30 LÂMPADAS LED DE 2 W, SEM REATOR - FORNECIMENTO E INSTALAÇÃO. AF_02/2020</t>
    </r>
  </si>
  <si>
    <r>
      <rPr>
        <sz val="9"/>
        <rFont val="Arial"/>
        <family val="2"/>
      </rPr>
      <t>21.11</t>
    </r>
  </si>
  <si>
    <r>
      <rPr>
        <sz val="9"/>
        <rFont val="Arial"/>
        <family val="2"/>
      </rPr>
      <t>00010891</t>
    </r>
  </si>
  <si>
    <r>
      <rPr>
        <sz val="9"/>
        <rFont val="Arial"/>
        <family val="2"/>
      </rPr>
      <t>EXTINTOR DE INCENDIO PORTATIL COM CARGA DE PO QUIMICO SECO (PQS) DE 4 KG, CLASSE BC</t>
    </r>
  </si>
  <si>
    <r>
      <rPr>
        <sz val="9"/>
        <rFont val="Arial"/>
        <family val="2"/>
      </rPr>
      <t>21.12</t>
    </r>
  </si>
  <si>
    <r>
      <rPr>
        <sz val="9"/>
        <rFont val="Arial"/>
        <family val="2"/>
      </rPr>
      <t>00010888</t>
    </r>
  </si>
  <si>
    <r>
      <rPr>
        <sz val="9"/>
        <rFont val="Arial"/>
        <family val="2"/>
      </rPr>
      <t>EXTINTOR DE INCENDIO PORTATIL COM CARGA DE GAS CARBONICO CO2 DE 4 KG, CLASSE BC</t>
    </r>
  </si>
  <si>
    <r>
      <rPr>
        <sz val="9"/>
        <rFont val="Arial"/>
        <family val="2"/>
      </rPr>
      <t>21.13</t>
    </r>
  </si>
  <si>
    <r>
      <rPr>
        <sz val="9"/>
        <rFont val="Arial"/>
        <family val="2"/>
      </rPr>
      <t>18520</t>
    </r>
  </si>
  <si>
    <r>
      <rPr>
        <sz val="9"/>
        <rFont val="Arial"/>
        <family val="2"/>
      </rPr>
      <t>EXTINTOR  ABC 6 KG</t>
    </r>
  </si>
  <si>
    <r>
      <rPr>
        <sz val="9"/>
        <rFont val="Arial"/>
        <family val="2"/>
      </rPr>
      <t>21.14</t>
    </r>
  </si>
  <si>
    <r>
      <rPr>
        <b/>
        <sz val="9"/>
        <rFont val="Arial"/>
        <family val="2"/>
      </rPr>
      <t>22</t>
    </r>
  </si>
  <si>
    <r>
      <rPr>
        <b/>
        <sz val="9"/>
        <rFont val="Arial"/>
        <family val="2"/>
      </rPr>
      <t>SERVIÇOS COMPLEMENTARES</t>
    </r>
  </si>
  <si>
    <r>
      <rPr>
        <sz val="9"/>
        <rFont val="Arial"/>
        <family val="2"/>
      </rPr>
      <t>22.1</t>
    </r>
  </si>
  <si>
    <r>
      <rPr>
        <sz val="9"/>
        <rFont val="Arial"/>
        <family val="2"/>
      </rPr>
      <t>UFSB-ARQ-PEQ-123</t>
    </r>
  </si>
  <si>
    <r>
      <rPr>
        <sz val="9"/>
        <rFont val="Arial"/>
        <family val="2"/>
      </rPr>
      <t>Placa de identificação de ambientes em alto relevo, inclusive marcação em braile nas dimensoes de 23x15x3mm*, conforme Norma NBR 9050 (*) Medidas podem variar conforme projeto</t>
    </r>
  </si>
  <si>
    <r>
      <rPr>
        <sz val="9"/>
        <rFont val="Arial"/>
        <family val="2"/>
      </rPr>
      <t>Un</t>
    </r>
  </si>
  <si>
    <r>
      <rPr>
        <sz val="9"/>
        <rFont val="Arial"/>
        <family val="2"/>
      </rPr>
      <t>22.2</t>
    </r>
  </si>
  <si>
    <r>
      <rPr>
        <sz val="9"/>
        <rFont val="Arial"/>
        <family val="2"/>
      </rPr>
      <t>100981</t>
    </r>
  </si>
  <si>
    <r>
      <rPr>
        <sz val="9"/>
        <rFont val="Arial"/>
        <family val="2"/>
      </rPr>
      <t>CARGA, MANOBRA E DESCARGA DE ENTULHO EM CAMINHÃO BASCULANTE 6 M³ - CARGA COM ESCAVADEIRA HIDRÁULICA (CAÇAMBA DE 0,80 M³ / 111 HP) E DESCARGA LIVRE (UNIDADE: M3). AF_07/2020</t>
    </r>
  </si>
  <si>
    <r>
      <rPr>
        <sz val="9"/>
        <rFont val="Arial"/>
        <family val="2"/>
      </rPr>
      <t>22.3</t>
    </r>
  </si>
  <si>
    <r>
      <rPr>
        <sz val="9"/>
        <rFont val="Arial"/>
        <family val="2"/>
      </rPr>
      <t>97914</t>
    </r>
  </si>
  <si>
    <r>
      <rPr>
        <sz val="9"/>
        <rFont val="Arial"/>
        <family val="2"/>
      </rPr>
      <t>TRANSPORTE COM CAMINHÃO BASCULANTE DE 6 M³, EM VIA URBANA PAVIMENTADA, DMT ATÉ 30 KM (UNIDADE: M3XKM). AF_07/2020</t>
    </r>
  </si>
  <si>
    <r>
      <rPr>
        <sz val="9"/>
        <rFont val="Arial"/>
        <family val="2"/>
      </rPr>
      <t>M3XKM</t>
    </r>
  </si>
  <si>
    <r>
      <rPr>
        <sz val="9"/>
        <rFont val="Arial"/>
        <family val="2"/>
      </rPr>
      <t>22.4</t>
    </r>
  </si>
  <si>
    <r>
      <rPr>
        <sz val="9"/>
        <rFont val="Arial"/>
        <family val="2"/>
      </rPr>
      <t>UFSB-COMP-270501</t>
    </r>
  </si>
  <si>
    <r>
      <rPr>
        <sz val="9"/>
        <rFont val="Arial"/>
        <family val="2"/>
      </rPr>
      <t>LIMPEZA FINAL DE OBRA - (OBRAS CIVIS)</t>
    </r>
  </si>
  <si>
    <t>BDI 27,04%</t>
  </si>
  <si>
    <t>BDI DIFERENCIADO 16,86%</t>
  </si>
  <si>
    <t>DADOS DO LICITANTE</t>
  </si>
  <si>
    <t>2 - O desconto a ser publicado pelo licitante encontra-se na célula em azul "Desconto Final"</t>
  </si>
  <si>
    <t>DESCONTO LINEAR</t>
  </si>
  <si>
    <t>DESCONTO FINAL</t>
  </si>
  <si>
    <t>PREÇO UNITÁRIO COM DESCONTO
UNITÁRIO R$</t>
  </si>
  <si>
    <t>PREÇO FINAL COM BDI E DESCONTO</t>
  </si>
  <si>
    <t>% DESCONTO</t>
  </si>
  <si>
    <t>SUBTOTAL</t>
  </si>
  <si>
    <t>TOTAL ORÇAMENTO:</t>
  </si>
  <si>
    <r>
      <t xml:space="preserve">DATABASE: </t>
    </r>
    <r>
      <rPr>
        <sz val="10"/>
        <rFont val="Arial"/>
        <family val="2"/>
      </rPr>
      <t>2020/09</t>
    </r>
    <r>
      <rPr>
        <b/>
        <sz val="10"/>
        <color rgb="FF003366"/>
        <rFont val="Arial"/>
        <family val="2"/>
      </rPr>
      <t xml:space="preserve"> </t>
    </r>
    <r>
      <rPr>
        <sz val="10"/>
        <rFont val="Arial"/>
        <family val="2"/>
      </rPr>
      <t>COM DESONERAÇÃO</t>
    </r>
  </si>
  <si>
    <t>PROPOSTA ORÇAMENTO</t>
  </si>
  <si>
    <t>BDI DIFERENCIADO%</t>
  </si>
  <si>
    <t>BDI CONVENCIONAL%</t>
  </si>
  <si>
    <t>BDI CONVENCIONAL:</t>
  </si>
  <si>
    <r>
      <t xml:space="preserve">1 - O licitante deverá preencher </t>
    </r>
    <r>
      <rPr>
        <b/>
        <sz val="9"/>
        <rFont val="Arial"/>
        <family val="2"/>
      </rPr>
      <t>SOMENTE</t>
    </r>
    <r>
      <rPr>
        <sz val="9"/>
        <rFont val="Arial"/>
        <family val="2"/>
      </rPr>
      <t xml:space="preserve"> as células em </t>
    </r>
    <r>
      <rPr>
        <b/>
        <sz val="9"/>
        <rFont val="Arial"/>
        <family val="2"/>
      </rPr>
      <t>AMARELO</t>
    </r>
    <r>
      <rPr>
        <sz val="9"/>
        <rFont val="Arial"/>
        <family val="2"/>
      </rPr>
      <t xml:space="preserve"> com seus respectivos BDI`s e percentual de Desconto Linear. A planilha será preenchida automaticamente a partir do preenchimento dessas 03 células.</t>
    </r>
  </si>
  <si>
    <t>VALOR ORÇAMENTO UFSB:</t>
  </si>
  <si>
    <t>TOTAL FINAL UFSB: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</si>
</sst>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u val="singleAccounting"/>
      <sz val="9"/>
      <color rgb="FF00000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4" applyFont="1" applyAlignment="1">
      <alignment horizontal="left" vertical="center" readingOrder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10" fontId="5" fillId="0" borderId="0" xfId="5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/>
    </xf>
    <xf numFmtId="0" fontId="9" fillId="4" borderId="3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4" fontId="11" fillId="0" borderId="3" xfId="0" applyNumberFormat="1" applyFont="1" applyBorder="1" applyAlignment="1">
      <alignment horizontal="right" vertical="center" wrapText="1"/>
    </xf>
    <xf numFmtId="44" fontId="0" fillId="0" borderId="0" xfId="2" applyFont="1"/>
    <xf numFmtId="9" fontId="0" fillId="0" borderId="0" xfId="3" applyFont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readingOrder="1"/>
    </xf>
    <xf numFmtId="43" fontId="15" fillId="0" borderId="4" xfId="1" applyFont="1" applyBorder="1" applyAlignment="1">
      <alignment horizontal="center" vertical="center" wrapText="1" readingOrder="1"/>
    </xf>
    <xf numFmtId="44" fontId="15" fillId="0" borderId="4" xfId="2" applyFont="1" applyBorder="1" applyAlignment="1">
      <alignment horizontal="center" vertical="center" wrapText="1" readingOrder="1"/>
    </xf>
    <xf numFmtId="10" fontId="15" fillId="0" borderId="4" xfId="3" applyNumberFormat="1" applyFont="1" applyBorder="1" applyAlignment="1">
      <alignment horizontal="center" vertical="center" wrapText="1" readingOrder="1"/>
    </xf>
    <xf numFmtId="10" fontId="15" fillId="5" borderId="4" xfId="3" applyNumberFormat="1" applyFont="1" applyFill="1" applyBorder="1" applyAlignment="1" applyProtection="1">
      <alignment horizontal="center" vertical="center"/>
      <protection locked="0"/>
    </xf>
    <xf numFmtId="10" fontId="16" fillId="6" borderId="4" xfId="3" applyNumberFormat="1" applyFont="1" applyFill="1" applyBorder="1" applyAlignment="1" applyProtection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44" fontId="15" fillId="3" borderId="5" xfId="2" applyFont="1" applyFill="1" applyBorder="1" applyAlignment="1" applyProtection="1">
      <alignment horizontal="center" vertical="center" wrapText="1"/>
    </xf>
    <xf numFmtId="43" fontId="17" fillId="3" borderId="5" xfId="1" applyFont="1" applyFill="1" applyBorder="1" applyAlignment="1" applyProtection="1">
      <alignment horizontal="center" vertical="center" wrapText="1"/>
    </xf>
    <xf numFmtId="10" fontId="17" fillId="3" borderId="5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10" fontId="15" fillId="5" borderId="1" xfId="3" applyNumberFormat="1" applyFont="1" applyFill="1" applyBorder="1" applyAlignment="1" applyProtection="1">
      <alignment horizontal="center" vertical="center"/>
      <protection locked="0"/>
    </xf>
    <xf numFmtId="10" fontId="15" fillId="5" borderId="2" xfId="3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4" fontId="14" fillId="6" borderId="4" xfId="2" applyFont="1" applyFill="1" applyBorder="1" applyAlignment="1">
      <alignment horizontal="center" vertical="center"/>
    </xf>
    <xf numFmtId="10" fontId="2" fillId="6" borderId="4" xfId="3" applyNumberFormat="1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44" fontId="0" fillId="0" borderId="0" xfId="2" applyFont="1" applyAlignment="1">
      <alignment horizontal="right" vertical="center"/>
    </xf>
    <xf numFmtId="44" fontId="14" fillId="0" borderId="0" xfId="2" applyFont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10" fontId="11" fillId="0" borderId="3" xfId="3" applyNumberFormat="1" applyFont="1" applyBorder="1" applyAlignment="1">
      <alignment horizontal="right" vertical="center" wrapText="1"/>
    </xf>
    <xf numFmtId="10" fontId="9" fillId="4" borderId="3" xfId="3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</cellXfs>
  <cellStyles count="7">
    <cellStyle name="Moeda" xfId="2" builtinId="4"/>
    <cellStyle name="Moeda 2" xfId="6" xr:uid="{9B06E93D-1746-486B-88E6-D861F97F9AC4}"/>
    <cellStyle name="Normal" xfId="0" builtinId="0"/>
    <cellStyle name="Normal 2" xfId="4" xr:uid="{6F21530E-9DB4-4F08-A2CA-4699765CF993}"/>
    <cellStyle name="Porcentagem" xfId="3" builtinId="5"/>
    <cellStyle name="Porcentagem 2" xfId="5" xr:uid="{C04F0DAC-92CB-4DF8-87D4-64C71375E44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307043</xdr:colOff>
      <xdr:row>0</xdr:row>
      <xdr:rowOff>87404</xdr:rowOff>
    </xdr:from>
    <xdr:to>
      <xdr:col>7</xdr:col>
      <xdr:colOff>1019735</xdr:colOff>
      <xdr:row>2</xdr:row>
      <xdr:rowOff>280146</xdr:rowOff>
    </xdr:to>
    <xdr:pic>
      <xdr:nvPicPr>
        <xdr:cNvPr id="2" name="Imagem 1" descr="ASSINATURA PRINCIPAL UFSB VERTICAL COM NOME POR EXTENSO">
          <a:extLst>
            <a:ext uri="{FF2B5EF4-FFF2-40B4-BE49-F238E27FC236}">
              <a16:creationId xmlns:a16="http://schemas.microsoft.com/office/drawing/2014/main" id="{1AAC7579-588B-49B9-B14A-3E5D7BF6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631" y="87404"/>
          <a:ext cx="712692" cy="820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199;AMENT&#193;RIA%20r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CAMENTARIA"/>
      <sheetName val="BDI"/>
      <sheetName val="COMPOSICOES"/>
      <sheetName val="CRONOGRAMA"/>
      <sheetName val="ENCARGOS SOCIAI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30E4-74CE-4015-AED3-B026FE5AA3F6}">
  <sheetPr>
    <outlinePr summaryBelow="0"/>
  </sheetPr>
  <dimension ref="A1:L320"/>
  <sheetViews>
    <sheetView tabSelected="1" zoomScale="85" zoomScaleNormal="85" workbookViewId="0">
      <pane ySplit="8" topLeftCell="A304" activePane="bottomLeft" state="frozen"/>
      <selection pane="bottomLeft" activeCell="E319" sqref="E319"/>
    </sheetView>
  </sheetViews>
  <sheetFormatPr defaultRowHeight="15" x14ac:dyDescent="0.25"/>
  <cols>
    <col min="1" max="1" width="9.28515625" customWidth="1"/>
    <col min="2" max="2" width="10.28515625" customWidth="1"/>
    <col min="3" max="3" width="58.5703125" customWidth="1"/>
    <col min="4" max="4" width="9.28515625" customWidth="1"/>
    <col min="5" max="5" width="8.28515625" customWidth="1"/>
    <col min="6" max="6" width="14.7109375" customWidth="1"/>
    <col min="7" max="7" width="15" customWidth="1"/>
    <col min="8" max="8" width="16.42578125" customWidth="1"/>
    <col min="9" max="9" width="13.5703125" customWidth="1"/>
    <col min="10" max="10" width="21.42578125" customWidth="1"/>
    <col min="11" max="11" width="20.28515625" customWidth="1"/>
    <col min="12" max="13" width="18.5703125" customWidth="1"/>
  </cols>
  <sheetData>
    <row r="1" spans="1:12" x14ac:dyDescent="0.25">
      <c r="A1" s="1" t="s">
        <v>0</v>
      </c>
      <c r="B1" s="2"/>
      <c r="C1" s="3"/>
      <c r="D1" s="2"/>
      <c r="E1" s="4"/>
      <c r="J1" s="23" t="s">
        <v>891</v>
      </c>
      <c r="K1" s="23"/>
      <c r="L1" s="23"/>
    </row>
    <row r="2" spans="1:12" ht="38.25" x14ac:dyDescent="0.25">
      <c r="A2" s="1" t="s">
        <v>2</v>
      </c>
      <c r="B2" s="6"/>
      <c r="C2" s="3"/>
      <c r="D2" s="3"/>
      <c r="E2" s="4"/>
      <c r="F2" s="5" t="s">
        <v>1</v>
      </c>
      <c r="G2" s="33" t="s">
        <v>4</v>
      </c>
      <c r="J2" s="48" t="s">
        <v>905</v>
      </c>
      <c r="K2" s="48"/>
      <c r="L2" s="48"/>
    </row>
    <row r="3" spans="1:12" ht="27" customHeight="1" x14ac:dyDescent="0.25">
      <c r="A3" s="1" t="s">
        <v>3</v>
      </c>
      <c r="B3" s="8"/>
      <c r="C3" s="3"/>
      <c r="D3" s="3"/>
      <c r="E3" s="4"/>
      <c r="F3" s="7">
        <v>0.27039999999999997</v>
      </c>
      <c r="G3" s="7">
        <v>0.1686</v>
      </c>
      <c r="J3" s="47" t="s">
        <v>892</v>
      </c>
      <c r="K3" s="47"/>
      <c r="L3" s="47"/>
    </row>
    <row r="4" spans="1:12" ht="21" customHeight="1" x14ac:dyDescent="0.25">
      <c r="A4" s="1" t="s">
        <v>5</v>
      </c>
      <c r="B4" s="8"/>
      <c r="C4" s="3"/>
      <c r="D4" s="3"/>
      <c r="E4" s="4"/>
      <c r="F4" s="7"/>
      <c r="G4" s="7"/>
      <c r="J4" s="25" t="s">
        <v>893</v>
      </c>
      <c r="K4" s="37">
        <v>0</v>
      </c>
      <c r="L4" s="38"/>
    </row>
    <row r="5" spans="1:12" ht="21" customHeight="1" x14ac:dyDescent="0.25">
      <c r="A5" s="1" t="s">
        <v>900</v>
      </c>
      <c r="B5" s="6"/>
      <c r="C5" s="3"/>
      <c r="D5" s="3"/>
      <c r="E5" s="4"/>
      <c r="J5" s="24" t="s">
        <v>904</v>
      </c>
      <c r="K5" s="24" t="s">
        <v>4</v>
      </c>
      <c r="L5" s="26" t="s">
        <v>894</v>
      </c>
    </row>
    <row r="6" spans="1:12" ht="21" customHeight="1" x14ac:dyDescent="0.25">
      <c r="C6" s="3"/>
      <c r="D6" s="3"/>
      <c r="E6" s="4"/>
      <c r="J6" s="27">
        <v>0.27039999999999997</v>
      </c>
      <c r="K6" s="27">
        <v>0.1686</v>
      </c>
      <c r="L6" s="28">
        <f>L320</f>
        <v>0</v>
      </c>
    </row>
    <row r="7" spans="1:12" ht="22.5" customHeight="1" x14ac:dyDescent="0.25">
      <c r="A7" s="36" t="s">
        <v>6</v>
      </c>
      <c r="B7" s="36"/>
      <c r="C7" s="36"/>
      <c r="D7" s="36"/>
      <c r="E7" s="36"/>
      <c r="F7" s="36"/>
      <c r="G7" s="36"/>
      <c r="H7" s="36"/>
      <c r="J7" s="29" t="s">
        <v>901</v>
      </c>
      <c r="K7" s="29"/>
      <c r="L7" s="29"/>
    </row>
    <row r="8" spans="1:12" ht="21.95" customHeight="1" x14ac:dyDescent="0.25">
      <c r="A8" s="34" t="s">
        <v>7</v>
      </c>
      <c r="B8" s="34" t="s">
        <v>8</v>
      </c>
      <c r="C8" s="35" t="s">
        <v>9</v>
      </c>
      <c r="D8" s="34" t="s">
        <v>10</v>
      </c>
      <c r="E8" s="34" t="s">
        <v>11</v>
      </c>
      <c r="F8" s="34" t="s">
        <v>12</v>
      </c>
      <c r="G8" s="34" t="s">
        <v>13</v>
      </c>
      <c r="H8" s="34" t="s">
        <v>14</v>
      </c>
      <c r="J8" s="30" t="s">
        <v>895</v>
      </c>
      <c r="K8" s="31" t="s">
        <v>896</v>
      </c>
      <c r="L8" s="32" t="s">
        <v>897</v>
      </c>
    </row>
    <row r="9" spans="1:12" ht="15" customHeight="1" x14ac:dyDescent="0.25">
      <c r="A9" s="9" t="s">
        <v>15</v>
      </c>
      <c r="B9" s="10" t="s">
        <v>16</v>
      </c>
      <c r="C9" s="11"/>
      <c r="D9" s="12"/>
      <c r="E9" s="12"/>
      <c r="F9" s="12"/>
      <c r="G9" s="12"/>
      <c r="H9" s="12"/>
      <c r="J9" s="12"/>
      <c r="K9" s="12"/>
      <c r="L9" s="12"/>
    </row>
    <row r="10" spans="1:12" ht="36" x14ac:dyDescent="0.25">
      <c r="A10" s="13" t="s">
        <v>17</v>
      </c>
      <c r="B10" s="14" t="s">
        <v>18</v>
      </c>
      <c r="C10" s="15" t="s">
        <v>19</v>
      </c>
      <c r="D10" s="14" t="s">
        <v>20</v>
      </c>
      <c r="E10" s="14" t="s">
        <v>21</v>
      </c>
      <c r="F10" s="16">
        <v>142.80000000000001</v>
      </c>
      <c r="G10" s="16">
        <v>0.28999999999999998</v>
      </c>
      <c r="H10" s="16">
        <f t="shared" ref="H10:H73" si="0">ROUND(F10*G10,2)</f>
        <v>41.41</v>
      </c>
      <c r="J10" s="16">
        <f>G10-G10*$K$4</f>
        <v>0.28999999999999998</v>
      </c>
      <c r="K10" s="16">
        <f>ROUND(J10*F10,2)</f>
        <v>41.41</v>
      </c>
      <c r="L10" s="49">
        <f>1-J10/G10</f>
        <v>0</v>
      </c>
    </row>
    <row r="11" spans="1:12" ht="36" x14ac:dyDescent="0.25">
      <c r="A11" s="13" t="s">
        <v>22</v>
      </c>
      <c r="B11" s="14" t="s">
        <v>23</v>
      </c>
      <c r="C11" s="15" t="s">
        <v>24</v>
      </c>
      <c r="D11" s="14" t="s">
        <v>20</v>
      </c>
      <c r="E11" s="14" t="s">
        <v>25</v>
      </c>
      <c r="F11" s="16">
        <v>48</v>
      </c>
      <c r="G11" s="16">
        <v>39.83</v>
      </c>
      <c r="H11" s="16">
        <f t="shared" si="0"/>
        <v>1911.84</v>
      </c>
      <c r="J11" s="16">
        <f>G11-G11*$K$4</f>
        <v>39.83</v>
      </c>
      <c r="K11" s="16">
        <f t="shared" ref="K11:K74" si="1">ROUND(J11*F11,2)</f>
        <v>1911.84</v>
      </c>
      <c r="L11" s="49">
        <f t="shared" ref="L11:L74" si="2">1-J11/G11</f>
        <v>0</v>
      </c>
    </row>
    <row r="12" spans="1:12" x14ac:dyDescent="0.25">
      <c r="A12" s="13" t="s">
        <v>26</v>
      </c>
      <c r="B12" s="14" t="s">
        <v>27</v>
      </c>
      <c r="C12" s="15" t="s">
        <v>28</v>
      </c>
      <c r="D12" s="14" t="s">
        <v>20</v>
      </c>
      <c r="E12" s="14" t="s">
        <v>21</v>
      </c>
      <c r="F12" s="16">
        <v>112</v>
      </c>
      <c r="G12" s="16">
        <v>74.88</v>
      </c>
      <c r="H12" s="16">
        <f t="shared" si="0"/>
        <v>8386.56</v>
      </c>
      <c r="J12" s="16">
        <f>G12-G12*$K$4</f>
        <v>74.88</v>
      </c>
      <c r="K12" s="16">
        <f t="shared" si="1"/>
        <v>8386.56</v>
      </c>
      <c r="L12" s="49">
        <f t="shared" si="2"/>
        <v>0</v>
      </c>
    </row>
    <row r="13" spans="1:12" ht="36" x14ac:dyDescent="0.25">
      <c r="A13" s="13" t="s">
        <v>29</v>
      </c>
      <c r="B13" s="14" t="s">
        <v>30</v>
      </c>
      <c r="C13" s="15" t="s">
        <v>31</v>
      </c>
      <c r="D13" s="14" t="s">
        <v>32</v>
      </c>
      <c r="E13" s="14" t="s">
        <v>33</v>
      </c>
      <c r="F13" s="16">
        <v>3.6</v>
      </c>
      <c r="G13" s="16">
        <v>307.41000000000003</v>
      </c>
      <c r="H13" s="16">
        <f t="shared" si="0"/>
        <v>1106.68</v>
      </c>
      <c r="J13" s="16">
        <f>G13-G13*$K$4</f>
        <v>307.41000000000003</v>
      </c>
      <c r="K13" s="16">
        <f t="shared" si="1"/>
        <v>1106.68</v>
      </c>
      <c r="L13" s="49">
        <f t="shared" si="2"/>
        <v>0</v>
      </c>
    </row>
    <row r="14" spans="1:12" ht="24" x14ac:dyDescent="0.25">
      <c r="A14" s="13" t="s">
        <v>34</v>
      </c>
      <c r="B14" s="14" t="s">
        <v>35</v>
      </c>
      <c r="C14" s="15" t="s">
        <v>36</v>
      </c>
      <c r="D14" s="14" t="s">
        <v>32</v>
      </c>
      <c r="E14" s="14" t="s">
        <v>37</v>
      </c>
      <c r="F14" s="16">
        <v>1</v>
      </c>
      <c r="G14" s="16">
        <v>1665.12</v>
      </c>
      <c r="H14" s="16">
        <f t="shared" si="0"/>
        <v>1665.12</v>
      </c>
      <c r="J14" s="16">
        <f>G14-G14*$K$4</f>
        <v>1665.12</v>
      </c>
      <c r="K14" s="16">
        <f t="shared" si="1"/>
        <v>1665.12</v>
      </c>
      <c r="L14" s="49">
        <f t="shared" si="2"/>
        <v>0</v>
      </c>
    </row>
    <row r="15" spans="1:12" ht="36" x14ac:dyDescent="0.25">
      <c r="A15" s="13" t="s">
        <v>38</v>
      </c>
      <c r="B15" s="14" t="s">
        <v>39</v>
      </c>
      <c r="C15" s="15" t="s">
        <v>40</v>
      </c>
      <c r="D15" s="14" t="s">
        <v>32</v>
      </c>
      <c r="E15" s="14" t="s">
        <v>41</v>
      </c>
      <c r="F15" s="16">
        <v>1</v>
      </c>
      <c r="G15" s="16">
        <v>779.88</v>
      </c>
      <c r="H15" s="16">
        <f t="shared" si="0"/>
        <v>779.88</v>
      </c>
      <c r="J15" s="16">
        <f>G15-G15*$K$4</f>
        <v>779.88</v>
      </c>
      <c r="K15" s="16">
        <f t="shared" si="1"/>
        <v>779.88</v>
      </c>
      <c r="L15" s="49">
        <f t="shared" si="2"/>
        <v>0</v>
      </c>
    </row>
    <row r="16" spans="1:12" ht="15" customHeight="1" x14ac:dyDescent="0.25">
      <c r="A16" s="9" t="s">
        <v>42</v>
      </c>
      <c r="B16" s="10" t="s">
        <v>43</v>
      </c>
      <c r="C16" s="11"/>
      <c r="D16" s="12"/>
      <c r="E16" s="12"/>
      <c r="F16" s="12"/>
      <c r="G16" s="12"/>
      <c r="H16" s="12"/>
      <c r="I16" s="18"/>
      <c r="J16" s="12"/>
      <c r="K16" s="12"/>
      <c r="L16" s="50"/>
    </row>
    <row r="17" spans="1:12" ht="24" x14ac:dyDescent="0.25">
      <c r="A17" s="13" t="s">
        <v>44</v>
      </c>
      <c r="B17" s="14" t="s">
        <v>45</v>
      </c>
      <c r="C17" s="15" t="s">
        <v>46</v>
      </c>
      <c r="D17" s="14" t="s">
        <v>32</v>
      </c>
      <c r="E17" s="14" t="s">
        <v>47</v>
      </c>
      <c r="F17" s="16">
        <v>3</v>
      </c>
      <c r="G17" s="16">
        <v>18451.54</v>
      </c>
      <c r="H17" s="16">
        <f t="shared" si="0"/>
        <v>55354.62</v>
      </c>
      <c r="J17" s="16">
        <f>G17-G17*$K$4</f>
        <v>18451.54</v>
      </c>
      <c r="K17" s="16">
        <f t="shared" si="1"/>
        <v>55354.62</v>
      </c>
      <c r="L17" s="49">
        <f t="shared" si="2"/>
        <v>0</v>
      </c>
    </row>
    <row r="18" spans="1:12" x14ac:dyDescent="0.25">
      <c r="A18" s="13" t="s">
        <v>48</v>
      </c>
      <c r="B18" s="14" t="s">
        <v>49</v>
      </c>
      <c r="C18" s="15" t="s">
        <v>50</v>
      </c>
      <c r="D18" s="14" t="s">
        <v>51</v>
      </c>
      <c r="E18" s="14" t="s">
        <v>41</v>
      </c>
      <c r="F18" s="16">
        <v>1</v>
      </c>
      <c r="G18" s="16">
        <v>700</v>
      </c>
      <c r="H18" s="16">
        <f t="shared" si="0"/>
        <v>700</v>
      </c>
      <c r="J18" s="16">
        <f>G18-G18*$K$4</f>
        <v>700</v>
      </c>
      <c r="K18" s="16">
        <f t="shared" si="1"/>
        <v>700</v>
      </c>
      <c r="L18" s="49">
        <f t="shared" si="2"/>
        <v>0</v>
      </c>
    </row>
    <row r="19" spans="1:12" x14ac:dyDescent="0.25">
      <c r="A19" s="13" t="s">
        <v>52</v>
      </c>
      <c r="B19" s="14" t="s">
        <v>53</v>
      </c>
      <c r="C19" s="15" t="s">
        <v>54</v>
      </c>
      <c r="D19" s="14" t="s">
        <v>51</v>
      </c>
      <c r="E19" s="14" t="s">
        <v>41</v>
      </c>
      <c r="F19" s="16">
        <v>1</v>
      </c>
      <c r="G19" s="16">
        <v>400</v>
      </c>
      <c r="H19" s="16">
        <f t="shared" si="0"/>
        <v>400</v>
      </c>
      <c r="J19" s="16">
        <f>G19-G19*$K$4</f>
        <v>400</v>
      </c>
      <c r="K19" s="16">
        <f t="shared" si="1"/>
        <v>400</v>
      </c>
      <c r="L19" s="49">
        <f t="shared" si="2"/>
        <v>0</v>
      </c>
    </row>
    <row r="20" spans="1:12" x14ac:dyDescent="0.25">
      <c r="A20" s="13" t="s">
        <v>55</v>
      </c>
      <c r="B20" s="14" t="s">
        <v>56</v>
      </c>
      <c r="C20" s="15" t="s">
        <v>57</v>
      </c>
      <c r="D20" s="14" t="s">
        <v>58</v>
      </c>
      <c r="E20" s="14" t="s">
        <v>33</v>
      </c>
      <c r="F20" s="16">
        <v>142.80000000000001</v>
      </c>
      <c r="G20" s="16">
        <v>0.53</v>
      </c>
      <c r="H20" s="16">
        <f t="shared" si="0"/>
        <v>75.680000000000007</v>
      </c>
      <c r="J20" s="16">
        <f>G20-G20*$K$4</f>
        <v>0.53</v>
      </c>
      <c r="K20" s="16">
        <f t="shared" si="1"/>
        <v>75.680000000000007</v>
      </c>
      <c r="L20" s="49">
        <f t="shared" si="2"/>
        <v>0</v>
      </c>
    </row>
    <row r="21" spans="1:12" ht="15" customHeight="1" x14ac:dyDescent="0.25">
      <c r="A21" s="9" t="s">
        <v>59</v>
      </c>
      <c r="B21" s="10" t="s">
        <v>60</v>
      </c>
      <c r="C21" s="11"/>
      <c r="D21" s="12"/>
      <c r="E21" s="12"/>
      <c r="F21" s="12"/>
      <c r="G21" s="12"/>
      <c r="H21" s="12"/>
      <c r="J21" s="12"/>
      <c r="K21" s="12"/>
      <c r="L21" s="50"/>
    </row>
    <row r="22" spans="1:12" ht="36" x14ac:dyDescent="0.25">
      <c r="A22" s="13" t="s">
        <v>61</v>
      </c>
      <c r="B22" s="14" t="s">
        <v>62</v>
      </c>
      <c r="C22" s="15" t="s">
        <v>63</v>
      </c>
      <c r="D22" s="14" t="s">
        <v>20</v>
      </c>
      <c r="E22" s="14" t="s">
        <v>64</v>
      </c>
      <c r="F22" s="16">
        <v>25.7</v>
      </c>
      <c r="G22" s="16">
        <v>31.19</v>
      </c>
      <c r="H22" s="16">
        <f t="shared" si="0"/>
        <v>801.58</v>
      </c>
      <c r="J22" s="16">
        <f>G22-G22*$K$4</f>
        <v>31.19</v>
      </c>
      <c r="K22" s="16">
        <f t="shared" si="1"/>
        <v>801.58</v>
      </c>
      <c r="L22" s="49">
        <f t="shared" si="2"/>
        <v>0</v>
      </c>
    </row>
    <row r="23" spans="1:12" ht="24" x14ac:dyDescent="0.25">
      <c r="A23" s="13" t="s">
        <v>65</v>
      </c>
      <c r="B23" s="14" t="s">
        <v>66</v>
      </c>
      <c r="C23" s="15" t="s">
        <v>67</v>
      </c>
      <c r="D23" s="14" t="s">
        <v>20</v>
      </c>
      <c r="E23" s="14" t="s">
        <v>64</v>
      </c>
      <c r="F23" s="16">
        <v>5.4</v>
      </c>
      <c r="G23" s="16">
        <v>32.19</v>
      </c>
      <c r="H23" s="16">
        <f t="shared" si="0"/>
        <v>173.83</v>
      </c>
      <c r="J23" s="16">
        <f>G23-G23*$K$4</f>
        <v>32.19</v>
      </c>
      <c r="K23" s="16">
        <f t="shared" si="1"/>
        <v>173.83</v>
      </c>
      <c r="L23" s="49">
        <f t="shared" si="2"/>
        <v>0</v>
      </c>
    </row>
    <row r="24" spans="1:12" ht="24" x14ac:dyDescent="0.25">
      <c r="A24" s="13" t="s">
        <v>68</v>
      </c>
      <c r="B24" s="14" t="s">
        <v>69</v>
      </c>
      <c r="C24" s="15" t="s">
        <v>70</v>
      </c>
      <c r="D24" s="14" t="s">
        <v>20</v>
      </c>
      <c r="E24" s="14" t="s">
        <v>64</v>
      </c>
      <c r="F24" s="16">
        <v>22.6</v>
      </c>
      <c r="G24" s="16">
        <v>26.18</v>
      </c>
      <c r="H24" s="16">
        <f t="shared" si="0"/>
        <v>591.66999999999996</v>
      </c>
      <c r="J24" s="16">
        <f>G24-G24*$K$4</f>
        <v>26.18</v>
      </c>
      <c r="K24" s="16">
        <f t="shared" si="1"/>
        <v>591.66999999999996</v>
      </c>
      <c r="L24" s="49">
        <f t="shared" si="2"/>
        <v>0</v>
      </c>
    </row>
    <row r="25" spans="1:12" ht="15" customHeight="1" x14ac:dyDescent="0.25">
      <c r="A25" s="9" t="s">
        <v>71</v>
      </c>
      <c r="B25" s="10" t="s">
        <v>72</v>
      </c>
      <c r="C25" s="11"/>
      <c r="D25" s="12"/>
      <c r="E25" s="12"/>
      <c r="F25" s="12"/>
      <c r="G25" s="12"/>
      <c r="H25" s="12"/>
      <c r="J25" s="12"/>
      <c r="K25" s="12"/>
      <c r="L25" s="50"/>
    </row>
    <row r="26" spans="1:12" ht="24" x14ac:dyDescent="0.25">
      <c r="A26" s="13" t="s">
        <v>73</v>
      </c>
      <c r="B26" s="14" t="s">
        <v>74</v>
      </c>
      <c r="C26" s="15" t="s">
        <v>75</v>
      </c>
      <c r="D26" s="14" t="s">
        <v>20</v>
      </c>
      <c r="E26" s="14" t="s">
        <v>21</v>
      </c>
      <c r="F26" s="16">
        <v>12</v>
      </c>
      <c r="G26" s="16">
        <v>14.91</v>
      </c>
      <c r="H26" s="16">
        <f t="shared" si="0"/>
        <v>178.92</v>
      </c>
      <c r="J26" s="16">
        <f>G26-G26*$K$4</f>
        <v>14.91</v>
      </c>
      <c r="K26" s="16">
        <f t="shared" si="1"/>
        <v>178.92</v>
      </c>
      <c r="L26" s="49">
        <f t="shared" si="2"/>
        <v>0</v>
      </c>
    </row>
    <row r="27" spans="1:12" ht="36" x14ac:dyDescent="0.25">
      <c r="A27" s="13" t="s">
        <v>76</v>
      </c>
      <c r="B27" s="14" t="s">
        <v>77</v>
      </c>
      <c r="C27" s="15" t="s">
        <v>78</v>
      </c>
      <c r="D27" s="14" t="s">
        <v>20</v>
      </c>
      <c r="E27" s="14" t="s">
        <v>21</v>
      </c>
      <c r="F27" s="16">
        <v>21.1</v>
      </c>
      <c r="G27" s="16">
        <v>148.88999999999999</v>
      </c>
      <c r="H27" s="16">
        <f t="shared" si="0"/>
        <v>3141.58</v>
      </c>
      <c r="J27" s="16">
        <f>G27-G27*$K$4</f>
        <v>148.88999999999999</v>
      </c>
      <c r="K27" s="16">
        <f t="shared" si="1"/>
        <v>3141.58</v>
      </c>
      <c r="L27" s="49">
        <f t="shared" si="2"/>
        <v>0</v>
      </c>
    </row>
    <row r="28" spans="1:12" ht="36" x14ac:dyDescent="0.25">
      <c r="A28" s="13" t="s">
        <v>79</v>
      </c>
      <c r="B28" s="14" t="s">
        <v>80</v>
      </c>
      <c r="C28" s="15" t="s">
        <v>81</v>
      </c>
      <c r="D28" s="14" t="s">
        <v>20</v>
      </c>
      <c r="E28" s="14" t="s">
        <v>21</v>
      </c>
      <c r="F28" s="16">
        <v>64.900000000000006</v>
      </c>
      <c r="G28" s="16">
        <v>72.41</v>
      </c>
      <c r="H28" s="16">
        <f t="shared" si="0"/>
        <v>4699.41</v>
      </c>
      <c r="J28" s="16">
        <f>G28-G28*$K$4</f>
        <v>72.41</v>
      </c>
      <c r="K28" s="16">
        <f t="shared" si="1"/>
        <v>4699.41</v>
      </c>
      <c r="L28" s="49">
        <f t="shared" si="2"/>
        <v>0</v>
      </c>
    </row>
    <row r="29" spans="1:12" ht="24" x14ac:dyDescent="0.25">
      <c r="A29" s="13" t="s">
        <v>82</v>
      </c>
      <c r="B29" s="14" t="s">
        <v>83</v>
      </c>
      <c r="C29" s="15" t="s">
        <v>84</v>
      </c>
      <c r="D29" s="14" t="s">
        <v>20</v>
      </c>
      <c r="E29" s="14" t="s">
        <v>85</v>
      </c>
      <c r="F29" s="16">
        <v>319.63</v>
      </c>
      <c r="G29" s="16">
        <v>9.2899999999999991</v>
      </c>
      <c r="H29" s="16">
        <f t="shared" si="0"/>
        <v>2969.36</v>
      </c>
      <c r="J29" s="16">
        <f>G29-G29*$K$4</f>
        <v>9.2899999999999991</v>
      </c>
      <c r="K29" s="16">
        <f t="shared" si="1"/>
        <v>2969.36</v>
      </c>
      <c r="L29" s="49">
        <f t="shared" si="2"/>
        <v>0</v>
      </c>
    </row>
    <row r="30" spans="1:12" ht="24" x14ac:dyDescent="0.25">
      <c r="A30" s="13" t="s">
        <v>86</v>
      </c>
      <c r="B30" s="14" t="s">
        <v>87</v>
      </c>
      <c r="C30" s="15" t="s">
        <v>88</v>
      </c>
      <c r="D30" s="14" t="s">
        <v>20</v>
      </c>
      <c r="E30" s="14" t="s">
        <v>85</v>
      </c>
      <c r="F30" s="16">
        <v>90.52</v>
      </c>
      <c r="G30" s="16">
        <v>13.44</v>
      </c>
      <c r="H30" s="16">
        <f t="shared" si="0"/>
        <v>1216.5899999999999</v>
      </c>
      <c r="J30" s="16">
        <f>G30-G30*$K$4</f>
        <v>13.44</v>
      </c>
      <c r="K30" s="16">
        <f t="shared" si="1"/>
        <v>1216.5899999999999</v>
      </c>
      <c r="L30" s="49">
        <f t="shared" si="2"/>
        <v>0</v>
      </c>
    </row>
    <row r="31" spans="1:12" ht="24" x14ac:dyDescent="0.25">
      <c r="A31" s="13" t="s">
        <v>89</v>
      </c>
      <c r="B31" s="14" t="s">
        <v>90</v>
      </c>
      <c r="C31" s="15" t="s">
        <v>91</v>
      </c>
      <c r="D31" s="14" t="s">
        <v>20</v>
      </c>
      <c r="E31" s="14" t="s">
        <v>21</v>
      </c>
      <c r="F31" s="16">
        <v>119</v>
      </c>
      <c r="G31" s="16">
        <v>1.62</v>
      </c>
      <c r="H31" s="16">
        <f t="shared" si="0"/>
        <v>192.78</v>
      </c>
      <c r="J31" s="16">
        <f>G31-G31*$K$4</f>
        <v>1.62</v>
      </c>
      <c r="K31" s="16">
        <f t="shared" si="1"/>
        <v>192.78</v>
      </c>
      <c r="L31" s="49">
        <f t="shared" si="2"/>
        <v>0</v>
      </c>
    </row>
    <row r="32" spans="1:12" ht="36" x14ac:dyDescent="0.25">
      <c r="A32" s="13" t="s">
        <v>92</v>
      </c>
      <c r="B32" s="14" t="s">
        <v>93</v>
      </c>
      <c r="C32" s="15" t="s">
        <v>94</v>
      </c>
      <c r="D32" s="14" t="s">
        <v>20</v>
      </c>
      <c r="E32" s="14" t="s">
        <v>85</v>
      </c>
      <c r="F32" s="16">
        <v>45</v>
      </c>
      <c r="G32" s="16">
        <v>13.34</v>
      </c>
      <c r="H32" s="16">
        <f t="shared" si="0"/>
        <v>600.29999999999995</v>
      </c>
      <c r="J32" s="16">
        <f>G32-G32*$K$4</f>
        <v>13.34</v>
      </c>
      <c r="K32" s="16">
        <f t="shared" si="1"/>
        <v>600.29999999999995</v>
      </c>
      <c r="L32" s="49">
        <f t="shared" si="2"/>
        <v>0</v>
      </c>
    </row>
    <row r="33" spans="1:12" ht="36" x14ac:dyDescent="0.25">
      <c r="A33" s="13" t="s">
        <v>95</v>
      </c>
      <c r="B33" s="14" t="s">
        <v>96</v>
      </c>
      <c r="C33" s="15" t="s">
        <v>97</v>
      </c>
      <c r="D33" s="14" t="s">
        <v>20</v>
      </c>
      <c r="E33" s="14" t="s">
        <v>64</v>
      </c>
      <c r="F33" s="16">
        <v>8.5</v>
      </c>
      <c r="G33" s="16">
        <v>544.51</v>
      </c>
      <c r="H33" s="16">
        <f t="shared" si="0"/>
        <v>4628.34</v>
      </c>
      <c r="J33" s="16">
        <f>G33-G33*$K$4</f>
        <v>544.51</v>
      </c>
      <c r="K33" s="16">
        <f t="shared" si="1"/>
        <v>4628.34</v>
      </c>
      <c r="L33" s="49">
        <f t="shared" si="2"/>
        <v>0</v>
      </c>
    </row>
    <row r="34" spans="1:12" ht="24" x14ac:dyDescent="0.25">
      <c r="A34" s="13" t="s">
        <v>98</v>
      </c>
      <c r="B34" s="14" t="s">
        <v>99</v>
      </c>
      <c r="C34" s="15" t="s">
        <v>100</v>
      </c>
      <c r="D34" s="14" t="s">
        <v>20</v>
      </c>
      <c r="E34" s="14" t="s">
        <v>21</v>
      </c>
      <c r="F34" s="16">
        <v>119</v>
      </c>
      <c r="G34" s="16">
        <v>52.12</v>
      </c>
      <c r="H34" s="16">
        <f t="shared" si="0"/>
        <v>6202.28</v>
      </c>
      <c r="J34" s="16">
        <f>G34-G34*$K$4</f>
        <v>52.12</v>
      </c>
      <c r="K34" s="16">
        <f t="shared" si="1"/>
        <v>6202.28</v>
      </c>
      <c r="L34" s="49">
        <f t="shared" si="2"/>
        <v>0</v>
      </c>
    </row>
    <row r="35" spans="1:12" ht="36" x14ac:dyDescent="0.25">
      <c r="A35" s="13" t="s">
        <v>101</v>
      </c>
      <c r="B35" s="14" t="s">
        <v>102</v>
      </c>
      <c r="C35" s="15" t="s">
        <v>103</v>
      </c>
      <c r="D35" s="14" t="s">
        <v>20</v>
      </c>
      <c r="E35" s="14" t="s">
        <v>21</v>
      </c>
      <c r="F35" s="16">
        <v>119</v>
      </c>
      <c r="G35" s="16">
        <v>21.51</v>
      </c>
      <c r="H35" s="16">
        <f t="shared" si="0"/>
        <v>2559.69</v>
      </c>
      <c r="J35" s="16">
        <f>G35-G35*$K$4</f>
        <v>21.51</v>
      </c>
      <c r="K35" s="16">
        <f t="shared" si="1"/>
        <v>2559.69</v>
      </c>
      <c r="L35" s="49">
        <f t="shared" si="2"/>
        <v>0</v>
      </c>
    </row>
    <row r="36" spans="1:12" ht="15" customHeight="1" x14ac:dyDescent="0.25">
      <c r="A36" s="9" t="s">
        <v>104</v>
      </c>
      <c r="B36" s="10" t="s">
        <v>105</v>
      </c>
      <c r="C36" s="11"/>
      <c r="D36" s="12"/>
      <c r="E36" s="12"/>
      <c r="F36" s="12"/>
      <c r="G36" s="12"/>
      <c r="H36" s="12"/>
      <c r="J36" s="12"/>
      <c r="K36" s="12"/>
      <c r="L36" s="50"/>
    </row>
    <row r="37" spans="1:12" ht="48" x14ac:dyDescent="0.25">
      <c r="A37" s="13" t="s">
        <v>106</v>
      </c>
      <c r="B37" s="14" t="s">
        <v>107</v>
      </c>
      <c r="C37" s="15" t="s">
        <v>108</v>
      </c>
      <c r="D37" s="14" t="s">
        <v>20</v>
      </c>
      <c r="E37" s="14" t="s">
        <v>21</v>
      </c>
      <c r="F37" s="16">
        <v>40.299999999999997</v>
      </c>
      <c r="G37" s="16">
        <v>57.51</v>
      </c>
      <c r="H37" s="16">
        <f t="shared" si="0"/>
        <v>2317.65</v>
      </c>
      <c r="J37" s="16">
        <f>G37-G37*$K$4</f>
        <v>57.51</v>
      </c>
      <c r="K37" s="16">
        <f t="shared" si="1"/>
        <v>2317.65</v>
      </c>
      <c r="L37" s="49">
        <f t="shared" si="2"/>
        <v>0</v>
      </c>
    </row>
    <row r="38" spans="1:12" ht="36" x14ac:dyDescent="0.25">
      <c r="A38" s="13" t="s">
        <v>109</v>
      </c>
      <c r="B38" s="14" t="s">
        <v>110</v>
      </c>
      <c r="C38" s="15" t="s">
        <v>111</v>
      </c>
      <c r="D38" s="14" t="s">
        <v>20</v>
      </c>
      <c r="E38" s="14" t="s">
        <v>21</v>
      </c>
      <c r="F38" s="16">
        <v>63.2</v>
      </c>
      <c r="G38" s="16">
        <v>130.5</v>
      </c>
      <c r="H38" s="16">
        <f t="shared" si="0"/>
        <v>8247.6</v>
      </c>
      <c r="J38" s="16">
        <f>G38-G38*$K$4</f>
        <v>130.5</v>
      </c>
      <c r="K38" s="16">
        <f t="shared" si="1"/>
        <v>8247.6</v>
      </c>
      <c r="L38" s="49">
        <f t="shared" si="2"/>
        <v>0</v>
      </c>
    </row>
    <row r="39" spans="1:12" ht="48" x14ac:dyDescent="0.25">
      <c r="A39" s="13" t="s">
        <v>112</v>
      </c>
      <c r="B39" s="14" t="s">
        <v>113</v>
      </c>
      <c r="C39" s="15" t="s">
        <v>114</v>
      </c>
      <c r="D39" s="14" t="s">
        <v>20</v>
      </c>
      <c r="E39" s="14" t="s">
        <v>85</v>
      </c>
      <c r="F39" s="16">
        <v>311.13</v>
      </c>
      <c r="G39" s="16">
        <v>9.2200000000000006</v>
      </c>
      <c r="H39" s="16">
        <f t="shared" si="0"/>
        <v>2868.62</v>
      </c>
      <c r="J39" s="16">
        <f>G39-G39*$K$4</f>
        <v>9.2200000000000006</v>
      </c>
      <c r="K39" s="16">
        <f t="shared" si="1"/>
        <v>2868.62</v>
      </c>
      <c r="L39" s="49">
        <f t="shared" si="2"/>
        <v>0</v>
      </c>
    </row>
    <row r="40" spans="1:12" ht="48" x14ac:dyDescent="0.25">
      <c r="A40" s="13" t="s">
        <v>115</v>
      </c>
      <c r="B40" s="14" t="s">
        <v>116</v>
      </c>
      <c r="C40" s="15" t="s">
        <v>117</v>
      </c>
      <c r="D40" s="14" t="s">
        <v>20</v>
      </c>
      <c r="E40" s="14" t="s">
        <v>85</v>
      </c>
      <c r="F40" s="16">
        <v>52.3</v>
      </c>
      <c r="G40" s="16">
        <v>10.67</v>
      </c>
      <c r="H40" s="16">
        <f t="shared" si="0"/>
        <v>558.04</v>
      </c>
      <c r="J40" s="16">
        <f>G40-G40*$K$4</f>
        <v>10.67</v>
      </c>
      <c r="K40" s="16">
        <f t="shared" si="1"/>
        <v>558.04</v>
      </c>
      <c r="L40" s="49">
        <f t="shared" si="2"/>
        <v>0</v>
      </c>
    </row>
    <row r="41" spans="1:12" ht="48" x14ac:dyDescent="0.25">
      <c r="A41" s="13" t="s">
        <v>118</v>
      </c>
      <c r="B41" s="14" t="s">
        <v>119</v>
      </c>
      <c r="C41" s="15" t="s">
        <v>120</v>
      </c>
      <c r="D41" s="14" t="s">
        <v>20</v>
      </c>
      <c r="E41" s="14" t="s">
        <v>85</v>
      </c>
      <c r="F41" s="16">
        <v>37.200000000000003</v>
      </c>
      <c r="G41" s="16">
        <v>13.46</v>
      </c>
      <c r="H41" s="16">
        <f t="shared" si="0"/>
        <v>500.71</v>
      </c>
      <c r="J41" s="16">
        <f>G41-G41*$K$4</f>
        <v>13.46</v>
      </c>
      <c r="K41" s="16">
        <f t="shared" si="1"/>
        <v>500.71</v>
      </c>
      <c r="L41" s="49">
        <f t="shared" si="2"/>
        <v>0</v>
      </c>
    </row>
    <row r="42" spans="1:12" ht="36" x14ac:dyDescent="0.25">
      <c r="A42" s="13" t="s">
        <v>121</v>
      </c>
      <c r="B42" s="14" t="s">
        <v>93</v>
      </c>
      <c r="C42" s="15" t="s">
        <v>94</v>
      </c>
      <c r="D42" s="14" t="s">
        <v>20</v>
      </c>
      <c r="E42" s="14" t="s">
        <v>85</v>
      </c>
      <c r="F42" s="16">
        <v>45</v>
      </c>
      <c r="G42" s="16">
        <v>13.34</v>
      </c>
      <c r="H42" s="16">
        <f t="shared" si="0"/>
        <v>600.29999999999995</v>
      </c>
      <c r="J42" s="16">
        <f>G42-G42*$K$4</f>
        <v>13.34</v>
      </c>
      <c r="K42" s="16">
        <f t="shared" si="1"/>
        <v>600.29999999999995</v>
      </c>
      <c r="L42" s="49">
        <f t="shared" si="2"/>
        <v>0</v>
      </c>
    </row>
    <row r="43" spans="1:12" ht="24" x14ac:dyDescent="0.25">
      <c r="A43" s="13" t="s">
        <v>122</v>
      </c>
      <c r="B43" s="14" t="s">
        <v>123</v>
      </c>
      <c r="C43" s="15" t="s">
        <v>124</v>
      </c>
      <c r="D43" s="14" t="s">
        <v>20</v>
      </c>
      <c r="E43" s="14" t="s">
        <v>64</v>
      </c>
      <c r="F43" s="16">
        <v>6.1</v>
      </c>
      <c r="G43" s="16">
        <v>401.11</v>
      </c>
      <c r="H43" s="16">
        <f t="shared" si="0"/>
        <v>2446.77</v>
      </c>
      <c r="J43" s="16">
        <f>G43-G43*$K$4</f>
        <v>401.11</v>
      </c>
      <c r="K43" s="16">
        <f t="shared" si="1"/>
        <v>2446.77</v>
      </c>
      <c r="L43" s="49">
        <f t="shared" si="2"/>
        <v>0</v>
      </c>
    </row>
    <row r="44" spans="1:12" ht="24" x14ac:dyDescent="0.25">
      <c r="A44" s="13" t="s">
        <v>125</v>
      </c>
      <c r="B44" s="14" t="s">
        <v>126</v>
      </c>
      <c r="C44" s="15" t="s">
        <v>127</v>
      </c>
      <c r="D44" s="14" t="s">
        <v>20</v>
      </c>
      <c r="E44" s="14" t="s">
        <v>64</v>
      </c>
      <c r="F44" s="16">
        <v>6.1</v>
      </c>
      <c r="G44" s="16">
        <v>165.38</v>
      </c>
      <c r="H44" s="16">
        <f t="shared" si="0"/>
        <v>1008.82</v>
      </c>
      <c r="J44" s="16">
        <f>G44-G44*$K$4</f>
        <v>165.38</v>
      </c>
      <c r="K44" s="16">
        <f t="shared" si="1"/>
        <v>1008.82</v>
      </c>
      <c r="L44" s="49">
        <f t="shared" si="2"/>
        <v>0</v>
      </c>
    </row>
    <row r="45" spans="1:12" ht="15" customHeight="1" x14ac:dyDescent="0.25">
      <c r="A45" s="9" t="s">
        <v>128</v>
      </c>
      <c r="B45" s="10" t="s">
        <v>129</v>
      </c>
      <c r="C45" s="11"/>
      <c r="D45" s="12"/>
      <c r="E45" s="12"/>
      <c r="F45" s="12"/>
      <c r="G45" s="12"/>
      <c r="H45" s="12"/>
      <c r="J45" s="12"/>
      <c r="K45" s="12"/>
      <c r="L45" s="50"/>
    </row>
    <row r="46" spans="1:12" ht="48" x14ac:dyDescent="0.25">
      <c r="A46" s="13" t="s">
        <v>130</v>
      </c>
      <c r="B46" s="14" t="s">
        <v>131</v>
      </c>
      <c r="C46" s="15" t="s">
        <v>132</v>
      </c>
      <c r="D46" s="14" t="s">
        <v>20</v>
      </c>
      <c r="E46" s="14" t="s">
        <v>21</v>
      </c>
      <c r="F46" s="16">
        <v>268.08999999999997</v>
      </c>
      <c r="G46" s="16">
        <v>66.14</v>
      </c>
      <c r="H46" s="16">
        <f t="shared" si="0"/>
        <v>17731.47</v>
      </c>
      <c r="J46" s="16">
        <f>G46-G46*$K$4</f>
        <v>66.14</v>
      </c>
      <c r="K46" s="16">
        <f t="shared" si="1"/>
        <v>17731.47</v>
      </c>
      <c r="L46" s="49">
        <f t="shared" si="2"/>
        <v>0</v>
      </c>
    </row>
    <row r="47" spans="1:12" ht="36" x14ac:dyDescent="0.25">
      <c r="A47" s="13" t="s">
        <v>133</v>
      </c>
      <c r="B47" s="14" t="s">
        <v>134</v>
      </c>
      <c r="C47" s="15" t="s">
        <v>135</v>
      </c>
      <c r="D47" s="14" t="s">
        <v>20</v>
      </c>
      <c r="E47" s="14" t="s">
        <v>21</v>
      </c>
      <c r="F47" s="16">
        <v>41.65</v>
      </c>
      <c r="G47" s="16">
        <v>112.9</v>
      </c>
      <c r="H47" s="16">
        <f t="shared" si="0"/>
        <v>4702.29</v>
      </c>
      <c r="J47" s="16">
        <f>G47-G47*$K$4</f>
        <v>112.9</v>
      </c>
      <c r="K47" s="16">
        <f t="shared" si="1"/>
        <v>4702.29</v>
      </c>
      <c r="L47" s="49">
        <f t="shared" si="2"/>
        <v>0</v>
      </c>
    </row>
    <row r="48" spans="1:12" ht="15" customHeight="1" x14ac:dyDescent="0.25">
      <c r="A48" s="9" t="s">
        <v>136</v>
      </c>
      <c r="B48" s="10" t="s">
        <v>137</v>
      </c>
      <c r="C48" s="11"/>
      <c r="D48" s="12"/>
      <c r="E48" s="12"/>
      <c r="F48" s="12"/>
      <c r="G48" s="12"/>
      <c r="H48" s="12"/>
      <c r="J48" s="12"/>
      <c r="K48" s="12"/>
      <c r="L48" s="50"/>
    </row>
    <row r="49" spans="1:12" ht="24" x14ac:dyDescent="0.25">
      <c r="A49" s="13" t="s">
        <v>138</v>
      </c>
      <c r="B49" s="14" t="s">
        <v>139</v>
      </c>
      <c r="C49" s="15" t="s">
        <v>140</v>
      </c>
      <c r="D49" s="14" t="s">
        <v>20</v>
      </c>
      <c r="E49" s="14" t="s">
        <v>25</v>
      </c>
      <c r="F49" s="16">
        <v>6.5</v>
      </c>
      <c r="G49" s="16">
        <v>23.69</v>
      </c>
      <c r="H49" s="16">
        <f t="shared" si="0"/>
        <v>153.99</v>
      </c>
      <c r="J49" s="16">
        <f>G49-G49*$K$4</f>
        <v>23.69</v>
      </c>
      <c r="K49" s="16">
        <f t="shared" si="1"/>
        <v>153.99</v>
      </c>
      <c r="L49" s="49">
        <f t="shared" si="2"/>
        <v>0</v>
      </c>
    </row>
    <row r="50" spans="1:12" ht="24" x14ac:dyDescent="0.25">
      <c r="A50" s="13" t="s">
        <v>141</v>
      </c>
      <c r="B50" s="14" t="s">
        <v>142</v>
      </c>
      <c r="C50" s="15" t="s">
        <v>143</v>
      </c>
      <c r="D50" s="14" t="s">
        <v>20</v>
      </c>
      <c r="E50" s="14" t="s">
        <v>25</v>
      </c>
      <c r="F50" s="16">
        <v>15</v>
      </c>
      <c r="G50" s="16">
        <v>31.3</v>
      </c>
      <c r="H50" s="16">
        <f t="shared" si="0"/>
        <v>469.5</v>
      </c>
      <c r="J50" s="16">
        <f>G50-G50*$K$4</f>
        <v>31.3</v>
      </c>
      <c r="K50" s="16">
        <f t="shared" si="1"/>
        <v>469.5</v>
      </c>
      <c r="L50" s="49">
        <f t="shared" si="2"/>
        <v>0</v>
      </c>
    </row>
    <row r="51" spans="1:12" ht="24" x14ac:dyDescent="0.25">
      <c r="A51" s="13" t="s">
        <v>144</v>
      </c>
      <c r="B51" s="14" t="s">
        <v>145</v>
      </c>
      <c r="C51" s="15" t="s">
        <v>146</v>
      </c>
      <c r="D51" s="14" t="s">
        <v>20</v>
      </c>
      <c r="E51" s="14" t="s">
        <v>25</v>
      </c>
      <c r="F51" s="16">
        <v>5</v>
      </c>
      <c r="G51" s="16">
        <v>39.43</v>
      </c>
      <c r="H51" s="16">
        <f t="shared" si="0"/>
        <v>197.15</v>
      </c>
      <c r="J51" s="16">
        <f>G51-G51*$K$4</f>
        <v>39.43</v>
      </c>
      <c r="K51" s="16">
        <f t="shared" si="1"/>
        <v>197.15</v>
      </c>
      <c r="L51" s="49">
        <f t="shared" si="2"/>
        <v>0</v>
      </c>
    </row>
    <row r="52" spans="1:12" ht="24" x14ac:dyDescent="0.25">
      <c r="A52" s="13" t="s">
        <v>147</v>
      </c>
      <c r="B52" s="14" t="s">
        <v>148</v>
      </c>
      <c r="C52" s="15" t="s">
        <v>149</v>
      </c>
      <c r="D52" s="14" t="s">
        <v>20</v>
      </c>
      <c r="E52" s="14" t="s">
        <v>25</v>
      </c>
      <c r="F52" s="16">
        <v>15</v>
      </c>
      <c r="G52" s="16">
        <v>30.74</v>
      </c>
      <c r="H52" s="16">
        <f t="shared" si="0"/>
        <v>461.1</v>
      </c>
      <c r="J52" s="16">
        <f>G52-G52*$K$4</f>
        <v>30.74</v>
      </c>
      <c r="K52" s="16">
        <f t="shared" si="1"/>
        <v>461.1</v>
      </c>
      <c r="L52" s="49">
        <f t="shared" si="2"/>
        <v>0</v>
      </c>
    </row>
    <row r="53" spans="1:12" ht="24" x14ac:dyDescent="0.25">
      <c r="A53" s="13" t="s">
        <v>150</v>
      </c>
      <c r="B53" s="14" t="s">
        <v>151</v>
      </c>
      <c r="C53" s="15" t="s">
        <v>152</v>
      </c>
      <c r="D53" s="14" t="s">
        <v>20</v>
      </c>
      <c r="E53" s="14" t="s">
        <v>25</v>
      </c>
      <c r="F53" s="16">
        <v>5</v>
      </c>
      <c r="G53" s="16">
        <v>37.01</v>
      </c>
      <c r="H53" s="16">
        <f t="shared" si="0"/>
        <v>185.05</v>
      </c>
      <c r="J53" s="16">
        <f>G53-G53*$K$4</f>
        <v>37.01</v>
      </c>
      <c r="K53" s="16">
        <f t="shared" si="1"/>
        <v>185.05</v>
      </c>
      <c r="L53" s="49">
        <f t="shared" si="2"/>
        <v>0</v>
      </c>
    </row>
    <row r="54" spans="1:12" ht="15" customHeight="1" x14ac:dyDescent="0.25">
      <c r="A54" s="9" t="s">
        <v>153</v>
      </c>
      <c r="B54" s="10" t="s">
        <v>154</v>
      </c>
      <c r="C54" s="11"/>
      <c r="D54" s="12"/>
      <c r="E54" s="12"/>
      <c r="F54" s="12"/>
      <c r="G54" s="12"/>
      <c r="H54" s="12"/>
      <c r="J54" s="12"/>
      <c r="K54" s="12"/>
      <c r="L54" s="50"/>
    </row>
    <row r="55" spans="1:12" ht="36" x14ac:dyDescent="0.25">
      <c r="A55" s="13" t="s">
        <v>155</v>
      </c>
      <c r="B55" s="14" t="s">
        <v>156</v>
      </c>
      <c r="C55" s="15" t="s">
        <v>157</v>
      </c>
      <c r="D55" s="14" t="s">
        <v>20</v>
      </c>
      <c r="E55" s="14" t="s">
        <v>21</v>
      </c>
      <c r="F55" s="16">
        <v>136</v>
      </c>
      <c r="G55" s="16">
        <v>38.909999999999997</v>
      </c>
      <c r="H55" s="16">
        <f t="shared" si="0"/>
        <v>5291.76</v>
      </c>
      <c r="J55" s="16">
        <f>G55-G55*$K$4</f>
        <v>38.909999999999997</v>
      </c>
      <c r="K55" s="16">
        <f t="shared" si="1"/>
        <v>5291.76</v>
      </c>
      <c r="L55" s="49">
        <f t="shared" si="2"/>
        <v>0</v>
      </c>
    </row>
    <row r="56" spans="1:12" ht="24" x14ac:dyDescent="0.25">
      <c r="A56" s="13" t="s">
        <v>158</v>
      </c>
      <c r="B56" s="14" t="s">
        <v>159</v>
      </c>
      <c r="C56" s="15" t="s">
        <v>160</v>
      </c>
      <c r="D56" s="14" t="s">
        <v>20</v>
      </c>
      <c r="E56" s="14" t="s">
        <v>21</v>
      </c>
      <c r="F56" s="16">
        <v>136</v>
      </c>
      <c r="G56" s="16">
        <v>156.26</v>
      </c>
      <c r="H56" s="16">
        <f t="shared" si="0"/>
        <v>21251.360000000001</v>
      </c>
      <c r="J56" s="16">
        <f>G56-G56*$K$4</f>
        <v>156.26</v>
      </c>
      <c r="K56" s="16">
        <f t="shared" si="1"/>
        <v>21251.360000000001</v>
      </c>
      <c r="L56" s="49">
        <f t="shared" si="2"/>
        <v>0</v>
      </c>
    </row>
    <row r="57" spans="1:12" ht="24" x14ac:dyDescent="0.25">
      <c r="A57" s="13" t="s">
        <v>161</v>
      </c>
      <c r="B57" s="14" t="s">
        <v>162</v>
      </c>
      <c r="C57" s="15" t="s">
        <v>163</v>
      </c>
      <c r="D57" s="14" t="s">
        <v>20</v>
      </c>
      <c r="E57" s="14" t="s">
        <v>25</v>
      </c>
      <c r="F57" s="16">
        <v>33</v>
      </c>
      <c r="G57" s="16">
        <v>36.56</v>
      </c>
      <c r="H57" s="16">
        <f t="shared" si="0"/>
        <v>1206.48</v>
      </c>
      <c r="J57" s="16">
        <f>G57-G57*$K$4</f>
        <v>36.56</v>
      </c>
      <c r="K57" s="16">
        <f t="shared" si="1"/>
        <v>1206.48</v>
      </c>
      <c r="L57" s="49">
        <f t="shared" si="2"/>
        <v>0</v>
      </c>
    </row>
    <row r="58" spans="1:12" ht="24" x14ac:dyDescent="0.25">
      <c r="A58" s="13" t="s">
        <v>164</v>
      </c>
      <c r="B58" s="14" t="s">
        <v>165</v>
      </c>
      <c r="C58" s="15" t="s">
        <v>166</v>
      </c>
      <c r="D58" s="14" t="s">
        <v>32</v>
      </c>
      <c r="E58" s="14" t="s">
        <v>167</v>
      </c>
      <c r="F58" s="16">
        <v>33</v>
      </c>
      <c r="G58" s="16">
        <v>69.959999999999994</v>
      </c>
      <c r="H58" s="16">
        <f t="shared" si="0"/>
        <v>2308.6799999999998</v>
      </c>
      <c r="J58" s="16">
        <f>G58-G58*$K$4</f>
        <v>69.959999999999994</v>
      </c>
      <c r="K58" s="16">
        <f t="shared" si="1"/>
        <v>2308.6799999999998</v>
      </c>
      <c r="L58" s="49">
        <f t="shared" si="2"/>
        <v>0</v>
      </c>
    </row>
    <row r="59" spans="1:12" ht="15" customHeight="1" x14ac:dyDescent="0.25">
      <c r="A59" s="9" t="s">
        <v>168</v>
      </c>
      <c r="B59" s="10" t="s">
        <v>169</v>
      </c>
      <c r="C59" s="11"/>
      <c r="D59" s="12"/>
      <c r="E59" s="12"/>
      <c r="F59" s="12"/>
      <c r="G59" s="12"/>
      <c r="H59" s="12"/>
      <c r="J59" s="12"/>
      <c r="K59" s="12"/>
      <c r="L59" s="50"/>
    </row>
    <row r="60" spans="1:12" ht="48" x14ac:dyDescent="0.25">
      <c r="A60" s="13" t="s">
        <v>170</v>
      </c>
      <c r="B60" s="14" t="s">
        <v>171</v>
      </c>
      <c r="C60" s="15" t="s">
        <v>172</v>
      </c>
      <c r="D60" s="14" t="s">
        <v>20</v>
      </c>
      <c r="E60" s="14" t="s">
        <v>21</v>
      </c>
      <c r="F60" s="16">
        <v>536</v>
      </c>
      <c r="G60" s="16">
        <v>7.15</v>
      </c>
      <c r="H60" s="16">
        <f t="shared" si="0"/>
        <v>3832.4</v>
      </c>
      <c r="J60" s="16">
        <f>G60-G60*$K$4</f>
        <v>7.15</v>
      </c>
      <c r="K60" s="16">
        <f t="shared" si="1"/>
        <v>3832.4</v>
      </c>
      <c r="L60" s="49">
        <f t="shared" si="2"/>
        <v>0</v>
      </c>
    </row>
    <row r="61" spans="1:12" ht="48" x14ac:dyDescent="0.25">
      <c r="A61" s="13" t="s">
        <v>173</v>
      </c>
      <c r="B61" s="14" t="s">
        <v>174</v>
      </c>
      <c r="C61" s="15" t="s">
        <v>175</v>
      </c>
      <c r="D61" s="14" t="s">
        <v>20</v>
      </c>
      <c r="E61" s="14" t="s">
        <v>21</v>
      </c>
      <c r="F61" s="16">
        <v>174.71</v>
      </c>
      <c r="G61" s="16">
        <v>44.91</v>
      </c>
      <c r="H61" s="16">
        <f t="shared" si="0"/>
        <v>7846.23</v>
      </c>
      <c r="J61" s="16">
        <f>G61-G61*$K$4</f>
        <v>44.91</v>
      </c>
      <c r="K61" s="16">
        <f t="shared" si="1"/>
        <v>7846.23</v>
      </c>
      <c r="L61" s="49">
        <f t="shared" si="2"/>
        <v>0</v>
      </c>
    </row>
    <row r="62" spans="1:12" ht="60" x14ac:dyDescent="0.25">
      <c r="A62" s="13" t="s">
        <v>176</v>
      </c>
      <c r="B62" s="14" t="s">
        <v>177</v>
      </c>
      <c r="C62" s="15" t="s">
        <v>178</v>
      </c>
      <c r="D62" s="14" t="s">
        <v>20</v>
      </c>
      <c r="E62" s="14" t="s">
        <v>21</v>
      </c>
      <c r="F62" s="16">
        <v>361</v>
      </c>
      <c r="G62" s="16">
        <v>28.76</v>
      </c>
      <c r="H62" s="16">
        <f t="shared" si="0"/>
        <v>10382.36</v>
      </c>
      <c r="J62" s="16">
        <f>G62-G62*$K$4</f>
        <v>28.76</v>
      </c>
      <c r="K62" s="16">
        <f t="shared" si="1"/>
        <v>10382.36</v>
      </c>
      <c r="L62" s="49">
        <f t="shared" si="2"/>
        <v>0</v>
      </c>
    </row>
    <row r="63" spans="1:12" ht="48" x14ac:dyDescent="0.25">
      <c r="A63" s="13" t="s">
        <v>179</v>
      </c>
      <c r="B63" s="14" t="s">
        <v>180</v>
      </c>
      <c r="C63" s="15" t="s">
        <v>181</v>
      </c>
      <c r="D63" s="14" t="s">
        <v>32</v>
      </c>
      <c r="E63" s="14" t="s">
        <v>33</v>
      </c>
      <c r="F63" s="16">
        <v>316</v>
      </c>
      <c r="G63" s="16">
        <v>64.73</v>
      </c>
      <c r="H63" s="16">
        <f t="shared" si="0"/>
        <v>20454.68</v>
      </c>
      <c r="J63" s="16">
        <f>G63-G63*$K$4</f>
        <v>64.73</v>
      </c>
      <c r="K63" s="16">
        <f t="shared" si="1"/>
        <v>20454.68</v>
      </c>
      <c r="L63" s="49">
        <f t="shared" si="2"/>
        <v>0</v>
      </c>
    </row>
    <row r="64" spans="1:12" x14ac:dyDescent="0.25">
      <c r="A64" s="9" t="s">
        <v>182</v>
      </c>
      <c r="B64" s="10" t="s">
        <v>183</v>
      </c>
      <c r="C64" s="11"/>
      <c r="D64" s="12"/>
      <c r="E64" s="12"/>
      <c r="F64" s="12"/>
      <c r="G64" s="12"/>
      <c r="H64" s="12"/>
      <c r="J64" s="12"/>
      <c r="K64" s="12"/>
      <c r="L64" s="50"/>
    </row>
    <row r="65" spans="1:12" ht="24" x14ac:dyDescent="0.25">
      <c r="A65" s="13" t="s">
        <v>184</v>
      </c>
      <c r="B65" s="14" t="s">
        <v>185</v>
      </c>
      <c r="C65" s="15" t="s">
        <v>186</v>
      </c>
      <c r="D65" s="14" t="s">
        <v>20</v>
      </c>
      <c r="E65" s="14" t="s">
        <v>21</v>
      </c>
      <c r="F65" s="16">
        <v>112</v>
      </c>
      <c r="G65" s="16">
        <v>57.42</v>
      </c>
      <c r="H65" s="16">
        <f t="shared" si="0"/>
        <v>6431.04</v>
      </c>
      <c r="J65" s="16">
        <f>G65-G65*$K$4</f>
        <v>57.42</v>
      </c>
      <c r="K65" s="16">
        <f t="shared" si="1"/>
        <v>6431.04</v>
      </c>
      <c r="L65" s="49">
        <f t="shared" si="2"/>
        <v>0</v>
      </c>
    </row>
    <row r="66" spans="1:12" x14ac:dyDescent="0.25">
      <c r="A66" s="9" t="s">
        <v>187</v>
      </c>
      <c r="B66" s="10" t="s">
        <v>188</v>
      </c>
      <c r="C66" s="11"/>
      <c r="D66" s="12"/>
      <c r="E66" s="12"/>
      <c r="F66" s="12"/>
      <c r="G66" s="12"/>
      <c r="H66" s="12"/>
      <c r="J66" s="12"/>
      <c r="K66" s="12"/>
      <c r="L66" s="50"/>
    </row>
    <row r="67" spans="1:12" ht="36" x14ac:dyDescent="0.25">
      <c r="A67" s="13" t="s">
        <v>189</v>
      </c>
      <c r="B67" s="14" t="s">
        <v>190</v>
      </c>
      <c r="C67" s="15" t="s">
        <v>191</v>
      </c>
      <c r="D67" s="14" t="s">
        <v>20</v>
      </c>
      <c r="E67" s="14" t="s">
        <v>21</v>
      </c>
      <c r="F67" s="16">
        <v>112</v>
      </c>
      <c r="G67" s="16">
        <v>41.57</v>
      </c>
      <c r="H67" s="16">
        <f t="shared" si="0"/>
        <v>4655.84</v>
      </c>
      <c r="J67" s="16">
        <f>G67-G67*$K$4</f>
        <v>41.57</v>
      </c>
      <c r="K67" s="16">
        <f t="shared" si="1"/>
        <v>4655.84</v>
      </c>
      <c r="L67" s="49">
        <f t="shared" si="2"/>
        <v>0</v>
      </c>
    </row>
    <row r="68" spans="1:12" ht="24" x14ac:dyDescent="0.25">
      <c r="A68" s="13" t="s">
        <v>192</v>
      </c>
      <c r="B68" s="14" t="s">
        <v>193</v>
      </c>
      <c r="C68" s="15" t="s">
        <v>194</v>
      </c>
      <c r="D68" s="14" t="s">
        <v>20</v>
      </c>
      <c r="E68" s="14" t="s">
        <v>21</v>
      </c>
      <c r="F68" s="16">
        <v>112</v>
      </c>
      <c r="G68" s="16">
        <v>33.72</v>
      </c>
      <c r="H68" s="16">
        <f t="shared" si="0"/>
        <v>3776.64</v>
      </c>
      <c r="J68" s="16">
        <f>G68-G68*$K$4</f>
        <v>33.72</v>
      </c>
      <c r="K68" s="16">
        <f t="shared" si="1"/>
        <v>3776.64</v>
      </c>
      <c r="L68" s="49">
        <f t="shared" si="2"/>
        <v>0</v>
      </c>
    </row>
    <row r="69" spans="1:12" x14ac:dyDescent="0.25">
      <c r="A69" s="9" t="s">
        <v>195</v>
      </c>
      <c r="B69" s="10" t="s">
        <v>196</v>
      </c>
      <c r="C69" s="11"/>
      <c r="D69" s="12"/>
      <c r="E69" s="12"/>
      <c r="F69" s="12"/>
      <c r="G69" s="12"/>
      <c r="H69" s="12"/>
      <c r="J69" s="12"/>
      <c r="K69" s="12"/>
      <c r="L69" s="50"/>
    </row>
    <row r="70" spans="1:12" ht="24" x14ac:dyDescent="0.25">
      <c r="A70" s="13" t="s">
        <v>197</v>
      </c>
      <c r="B70" s="14" t="s">
        <v>198</v>
      </c>
      <c r="C70" s="15" t="s">
        <v>199</v>
      </c>
      <c r="D70" s="14" t="s">
        <v>20</v>
      </c>
      <c r="E70" s="14" t="s">
        <v>21</v>
      </c>
      <c r="F70" s="16">
        <v>174.71</v>
      </c>
      <c r="G70" s="16">
        <v>2.08</v>
      </c>
      <c r="H70" s="16">
        <f t="shared" si="0"/>
        <v>363.4</v>
      </c>
      <c r="J70" s="16">
        <f>G70-G70*$K$4</f>
        <v>2.08</v>
      </c>
      <c r="K70" s="16">
        <f t="shared" si="1"/>
        <v>363.4</v>
      </c>
      <c r="L70" s="49">
        <f t="shared" si="2"/>
        <v>0</v>
      </c>
    </row>
    <row r="71" spans="1:12" ht="24" x14ac:dyDescent="0.25">
      <c r="A71" s="13" t="s">
        <v>200</v>
      </c>
      <c r="B71" s="14" t="s">
        <v>201</v>
      </c>
      <c r="C71" s="15" t="s">
        <v>202</v>
      </c>
      <c r="D71" s="14" t="s">
        <v>20</v>
      </c>
      <c r="E71" s="14" t="s">
        <v>21</v>
      </c>
      <c r="F71" s="16">
        <v>174.71</v>
      </c>
      <c r="G71" s="16">
        <v>20.92</v>
      </c>
      <c r="H71" s="16">
        <f t="shared" si="0"/>
        <v>3654.93</v>
      </c>
      <c r="J71" s="16">
        <f>G71-G71*$K$4</f>
        <v>20.92</v>
      </c>
      <c r="K71" s="16">
        <f t="shared" si="1"/>
        <v>3654.93</v>
      </c>
      <c r="L71" s="49">
        <f t="shared" si="2"/>
        <v>0</v>
      </c>
    </row>
    <row r="72" spans="1:12" ht="24" x14ac:dyDescent="0.25">
      <c r="A72" s="13" t="s">
        <v>203</v>
      </c>
      <c r="B72" s="14" t="s">
        <v>204</v>
      </c>
      <c r="C72" s="15" t="s">
        <v>205</v>
      </c>
      <c r="D72" s="14" t="s">
        <v>20</v>
      </c>
      <c r="E72" s="14" t="s">
        <v>21</v>
      </c>
      <c r="F72" s="16">
        <v>174.71</v>
      </c>
      <c r="G72" s="16">
        <v>11.55</v>
      </c>
      <c r="H72" s="16">
        <f t="shared" si="0"/>
        <v>2017.9</v>
      </c>
      <c r="J72" s="16">
        <f>G72-G72*$K$4</f>
        <v>11.55</v>
      </c>
      <c r="K72" s="16">
        <f t="shared" si="1"/>
        <v>2017.9</v>
      </c>
      <c r="L72" s="49">
        <f t="shared" si="2"/>
        <v>0</v>
      </c>
    </row>
    <row r="73" spans="1:12" ht="24" x14ac:dyDescent="0.25">
      <c r="A73" s="13" t="s">
        <v>206</v>
      </c>
      <c r="B73" s="14" t="s">
        <v>207</v>
      </c>
      <c r="C73" s="15" t="s">
        <v>208</v>
      </c>
      <c r="D73" s="14" t="s">
        <v>20</v>
      </c>
      <c r="E73" s="14" t="s">
        <v>21</v>
      </c>
      <c r="F73" s="16">
        <v>30.5</v>
      </c>
      <c r="G73" s="16">
        <v>2.65</v>
      </c>
      <c r="H73" s="16">
        <f t="shared" si="0"/>
        <v>80.83</v>
      </c>
      <c r="J73" s="16">
        <f>G73-G73*$K$4</f>
        <v>2.65</v>
      </c>
      <c r="K73" s="16">
        <f t="shared" si="1"/>
        <v>80.83</v>
      </c>
      <c r="L73" s="49">
        <f t="shared" si="2"/>
        <v>0</v>
      </c>
    </row>
    <row r="74" spans="1:12" ht="24" x14ac:dyDescent="0.25">
      <c r="A74" s="13" t="s">
        <v>209</v>
      </c>
      <c r="B74" s="14" t="s">
        <v>210</v>
      </c>
      <c r="C74" s="15" t="s">
        <v>211</v>
      </c>
      <c r="D74" s="14" t="s">
        <v>20</v>
      </c>
      <c r="E74" s="14" t="s">
        <v>21</v>
      </c>
      <c r="F74" s="16">
        <v>30.5</v>
      </c>
      <c r="G74" s="16">
        <v>11.73</v>
      </c>
      <c r="H74" s="16">
        <f t="shared" ref="H74:H80" si="3">ROUND(F74*G74,2)</f>
        <v>357.77</v>
      </c>
      <c r="J74" s="16">
        <f>G74-G74*$K$4</f>
        <v>11.73</v>
      </c>
      <c r="K74" s="16">
        <f t="shared" si="1"/>
        <v>357.77</v>
      </c>
      <c r="L74" s="49">
        <f t="shared" si="2"/>
        <v>0</v>
      </c>
    </row>
    <row r="75" spans="1:12" ht="24" x14ac:dyDescent="0.25">
      <c r="A75" s="13" t="s">
        <v>212</v>
      </c>
      <c r="B75" s="14" t="s">
        <v>213</v>
      </c>
      <c r="C75" s="15" t="s">
        <v>214</v>
      </c>
      <c r="D75" s="14" t="s">
        <v>20</v>
      </c>
      <c r="E75" s="14" t="s">
        <v>21</v>
      </c>
      <c r="F75" s="16">
        <v>30.5</v>
      </c>
      <c r="G75" s="16">
        <v>9.09</v>
      </c>
      <c r="H75" s="16">
        <f t="shared" si="3"/>
        <v>277.25</v>
      </c>
      <c r="J75" s="16">
        <f>G75-G75*$K$4</f>
        <v>9.09</v>
      </c>
      <c r="K75" s="16">
        <f t="shared" ref="K75:K138" si="4">ROUND(J75*F75,2)</f>
        <v>277.25</v>
      </c>
      <c r="L75" s="49">
        <f t="shared" ref="L75:L138" si="5">1-J75/G75</f>
        <v>0</v>
      </c>
    </row>
    <row r="76" spans="1:12" ht="24" x14ac:dyDescent="0.25">
      <c r="A76" s="13" t="s">
        <v>215</v>
      </c>
      <c r="B76" s="14" t="s">
        <v>216</v>
      </c>
      <c r="C76" s="15" t="s">
        <v>217</v>
      </c>
      <c r="D76" s="14" t="s">
        <v>20</v>
      </c>
      <c r="E76" s="14" t="s">
        <v>21</v>
      </c>
      <c r="F76" s="16">
        <v>112</v>
      </c>
      <c r="G76" s="16">
        <v>2.89</v>
      </c>
      <c r="H76" s="16">
        <f t="shared" si="3"/>
        <v>323.68</v>
      </c>
      <c r="J76" s="16">
        <f>G76-G76*$K$4</f>
        <v>2.89</v>
      </c>
      <c r="K76" s="16">
        <f t="shared" si="4"/>
        <v>323.68</v>
      </c>
      <c r="L76" s="49">
        <f t="shared" si="5"/>
        <v>0</v>
      </c>
    </row>
    <row r="77" spans="1:12" ht="24" x14ac:dyDescent="0.25">
      <c r="A77" s="13" t="s">
        <v>218</v>
      </c>
      <c r="B77" s="14" t="s">
        <v>219</v>
      </c>
      <c r="C77" s="15" t="s">
        <v>220</v>
      </c>
      <c r="D77" s="14" t="s">
        <v>20</v>
      </c>
      <c r="E77" s="14" t="s">
        <v>21</v>
      </c>
      <c r="F77" s="16">
        <v>112</v>
      </c>
      <c r="G77" s="16">
        <v>21.94</v>
      </c>
      <c r="H77" s="16">
        <f t="shared" si="3"/>
        <v>2457.2800000000002</v>
      </c>
      <c r="J77" s="16">
        <f>G77-G77*$K$4</f>
        <v>21.94</v>
      </c>
      <c r="K77" s="16">
        <f t="shared" si="4"/>
        <v>2457.2800000000002</v>
      </c>
      <c r="L77" s="49">
        <f t="shared" si="5"/>
        <v>0</v>
      </c>
    </row>
    <row r="78" spans="1:12" ht="24" x14ac:dyDescent="0.25">
      <c r="A78" s="13" t="s">
        <v>221</v>
      </c>
      <c r="B78" s="14" t="s">
        <v>222</v>
      </c>
      <c r="C78" s="15" t="s">
        <v>223</v>
      </c>
      <c r="D78" s="14" t="s">
        <v>20</v>
      </c>
      <c r="E78" s="14" t="s">
        <v>21</v>
      </c>
      <c r="F78" s="16">
        <v>112</v>
      </c>
      <c r="G78" s="16">
        <v>10.210000000000001</v>
      </c>
      <c r="H78" s="16">
        <f t="shared" si="3"/>
        <v>1143.52</v>
      </c>
      <c r="J78" s="16">
        <f>G78-G78*$K$4</f>
        <v>10.210000000000001</v>
      </c>
      <c r="K78" s="16">
        <f t="shared" si="4"/>
        <v>1143.52</v>
      </c>
      <c r="L78" s="49">
        <f t="shared" si="5"/>
        <v>0</v>
      </c>
    </row>
    <row r="79" spans="1:12" ht="36" x14ac:dyDescent="0.25">
      <c r="A79" s="13" t="s">
        <v>224</v>
      </c>
      <c r="B79" s="14" t="s">
        <v>225</v>
      </c>
      <c r="C79" s="15" t="s">
        <v>226</v>
      </c>
      <c r="D79" s="14" t="s">
        <v>20</v>
      </c>
      <c r="E79" s="14" t="s">
        <v>21</v>
      </c>
      <c r="F79" s="16">
        <v>5.98</v>
      </c>
      <c r="G79" s="16">
        <v>18.8</v>
      </c>
      <c r="H79" s="16">
        <f t="shared" si="3"/>
        <v>112.42</v>
      </c>
      <c r="J79" s="16">
        <f>G79-G79*$K$4</f>
        <v>18.8</v>
      </c>
      <c r="K79" s="16">
        <f t="shared" si="4"/>
        <v>112.42</v>
      </c>
      <c r="L79" s="49">
        <f t="shared" si="5"/>
        <v>0</v>
      </c>
    </row>
    <row r="80" spans="1:12" ht="48" x14ac:dyDescent="0.25">
      <c r="A80" s="13" t="s">
        <v>227</v>
      </c>
      <c r="B80" s="14" t="s">
        <v>228</v>
      </c>
      <c r="C80" s="15" t="s">
        <v>229</v>
      </c>
      <c r="D80" s="14" t="s">
        <v>20</v>
      </c>
      <c r="E80" s="14" t="s">
        <v>21</v>
      </c>
      <c r="F80" s="16">
        <v>11.96</v>
      </c>
      <c r="G80" s="16">
        <v>18.09</v>
      </c>
      <c r="H80" s="16">
        <f t="shared" si="3"/>
        <v>216.36</v>
      </c>
      <c r="J80" s="16">
        <f>G80-G80*$K$4</f>
        <v>18.09</v>
      </c>
      <c r="K80" s="16">
        <f t="shared" si="4"/>
        <v>216.36</v>
      </c>
      <c r="L80" s="49">
        <f t="shared" si="5"/>
        <v>0</v>
      </c>
    </row>
    <row r="81" spans="1:12" ht="15" customHeight="1" x14ac:dyDescent="0.25">
      <c r="A81" s="9" t="s">
        <v>230</v>
      </c>
      <c r="B81" s="10" t="s">
        <v>231</v>
      </c>
      <c r="C81" s="11"/>
      <c r="D81" s="12"/>
      <c r="E81" s="12"/>
      <c r="F81" s="12"/>
      <c r="G81" s="12"/>
      <c r="H81" s="12"/>
      <c r="J81" s="12"/>
      <c r="K81" s="12"/>
      <c r="L81" s="50"/>
    </row>
    <row r="82" spans="1:12" ht="36" x14ac:dyDescent="0.25">
      <c r="A82" s="13" t="s">
        <v>232</v>
      </c>
      <c r="B82" s="14" t="s">
        <v>233</v>
      </c>
      <c r="C82" s="15" t="s">
        <v>234</v>
      </c>
      <c r="D82" s="14" t="s">
        <v>32</v>
      </c>
      <c r="E82" s="14" t="s">
        <v>21</v>
      </c>
      <c r="F82" s="16">
        <v>29.86</v>
      </c>
      <c r="G82" s="16">
        <v>577.70000000000005</v>
      </c>
      <c r="H82" s="16">
        <f t="shared" ref="H82:H101" si="6">ROUND(F82*G82,2)</f>
        <v>17250.12</v>
      </c>
      <c r="J82" s="16">
        <f>G82-G82*$K$4</f>
        <v>577.70000000000005</v>
      </c>
      <c r="K82" s="16">
        <f t="shared" si="4"/>
        <v>17250.12</v>
      </c>
      <c r="L82" s="49">
        <f t="shared" si="5"/>
        <v>0</v>
      </c>
    </row>
    <row r="83" spans="1:12" ht="36" x14ac:dyDescent="0.25">
      <c r="A83" s="13" t="s">
        <v>235</v>
      </c>
      <c r="B83" s="14" t="s">
        <v>236</v>
      </c>
      <c r="C83" s="15" t="s">
        <v>237</v>
      </c>
      <c r="D83" s="14" t="s">
        <v>32</v>
      </c>
      <c r="E83" s="14" t="s">
        <v>21</v>
      </c>
      <c r="F83" s="16">
        <v>4.2</v>
      </c>
      <c r="G83" s="16">
        <v>462.81</v>
      </c>
      <c r="H83" s="16">
        <f t="shared" si="6"/>
        <v>1943.8</v>
      </c>
      <c r="J83" s="16">
        <f>G83-G83*$K$4</f>
        <v>462.81</v>
      </c>
      <c r="K83" s="16">
        <f t="shared" si="4"/>
        <v>1943.8</v>
      </c>
      <c r="L83" s="49">
        <f t="shared" si="5"/>
        <v>0</v>
      </c>
    </row>
    <row r="84" spans="1:12" ht="48" x14ac:dyDescent="0.25">
      <c r="A84" s="13" t="s">
        <v>238</v>
      </c>
      <c r="B84" s="14" t="s">
        <v>239</v>
      </c>
      <c r="C84" s="15" t="s">
        <v>240</v>
      </c>
      <c r="D84" s="14" t="s">
        <v>32</v>
      </c>
      <c r="E84" s="14" t="s">
        <v>41</v>
      </c>
      <c r="F84" s="16">
        <v>4</v>
      </c>
      <c r="G84" s="16">
        <v>755.13</v>
      </c>
      <c r="H84" s="16">
        <f t="shared" si="6"/>
        <v>3020.52</v>
      </c>
      <c r="J84" s="16">
        <f>G84-G84*$K$4</f>
        <v>755.13</v>
      </c>
      <c r="K84" s="16">
        <f t="shared" si="4"/>
        <v>3020.52</v>
      </c>
      <c r="L84" s="49">
        <f t="shared" si="5"/>
        <v>0</v>
      </c>
    </row>
    <row r="85" spans="1:12" ht="36" x14ac:dyDescent="0.25">
      <c r="A85" s="13" t="s">
        <v>241</v>
      </c>
      <c r="B85" s="14" t="s">
        <v>242</v>
      </c>
      <c r="C85" s="15" t="s">
        <v>243</v>
      </c>
      <c r="D85" s="14" t="s">
        <v>32</v>
      </c>
      <c r="E85" s="14" t="s">
        <v>37</v>
      </c>
      <c r="F85" s="16">
        <v>1</v>
      </c>
      <c r="G85" s="16">
        <v>1529.62</v>
      </c>
      <c r="H85" s="16">
        <f t="shared" si="6"/>
        <v>1529.62</v>
      </c>
      <c r="J85" s="16">
        <f>G85-G85*$K$4</f>
        <v>1529.62</v>
      </c>
      <c r="K85" s="16">
        <f t="shared" si="4"/>
        <v>1529.62</v>
      </c>
      <c r="L85" s="49">
        <f t="shared" si="5"/>
        <v>0</v>
      </c>
    </row>
    <row r="86" spans="1:12" ht="36" x14ac:dyDescent="0.25">
      <c r="A86" s="13" t="s">
        <v>244</v>
      </c>
      <c r="B86" s="14" t="s">
        <v>245</v>
      </c>
      <c r="C86" s="15" t="s">
        <v>246</v>
      </c>
      <c r="D86" s="14" t="s">
        <v>20</v>
      </c>
      <c r="E86" s="14" t="s">
        <v>41</v>
      </c>
      <c r="F86" s="16">
        <v>5</v>
      </c>
      <c r="G86" s="16">
        <v>242.63</v>
      </c>
      <c r="H86" s="16">
        <f t="shared" si="6"/>
        <v>1213.1500000000001</v>
      </c>
      <c r="J86" s="16">
        <f>G86-G86*$K$4</f>
        <v>242.63</v>
      </c>
      <c r="K86" s="16">
        <f t="shared" si="4"/>
        <v>1213.1500000000001</v>
      </c>
      <c r="L86" s="49">
        <f t="shared" si="5"/>
        <v>0</v>
      </c>
    </row>
    <row r="87" spans="1:12" ht="36" x14ac:dyDescent="0.25">
      <c r="A87" s="13" t="s">
        <v>247</v>
      </c>
      <c r="B87" s="14" t="s">
        <v>248</v>
      </c>
      <c r="C87" s="15" t="s">
        <v>249</v>
      </c>
      <c r="D87" s="14" t="s">
        <v>20</v>
      </c>
      <c r="E87" s="14" t="s">
        <v>25</v>
      </c>
      <c r="F87" s="16">
        <v>35.53</v>
      </c>
      <c r="G87" s="16">
        <v>17.36</v>
      </c>
      <c r="H87" s="16">
        <f t="shared" si="6"/>
        <v>616.79999999999995</v>
      </c>
      <c r="J87" s="16">
        <f>G87-G87*$K$4</f>
        <v>17.36</v>
      </c>
      <c r="K87" s="16">
        <f t="shared" si="4"/>
        <v>616.79999999999995</v>
      </c>
      <c r="L87" s="49">
        <f t="shared" si="5"/>
        <v>0</v>
      </c>
    </row>
    <row r="88" spans="1:12" ht="36" x14ac:dyDescent="0.25">
      <c r="A88" s="13" t="s">
        <v>250</v>
      </c>
      <c r="B88" s="14" t="s">
        <v>251</v>
      </c>
      <c r="C88" s="15" t="s">
        <v>252</v>
      </c>
      <c r="D88" s="14" t="s">
        <v>20</v>
      </c>
      <c r="E88" s="14" t="s">
        <v>25</v>
      </c>
      <c r="F88" s="16">
        <v>9</v>
      </c>
      <c r="G88" s="16">
        <v>21.9</v>
      </c>
      <c r="H88" s="16">
        <f t="shared" si="6"/>
        <v>197.1</v>
      </c>
      <c r="J88" s="16">
        <f>G88-G88*$K$4</f>
        <v>21.9</v>
      </c>
      <c r="K88" s="16">
        <f t="shared" si="4"/>
        <v>197.1</v>
      </c>
      <c r="L88" s="49">
        <f t="shared" si="5"/>
        <v>0</v>
      </c>
    </row>
    <row r="89" spans="1:12" ht="36" x14ac:dyDescent="0.25">
      <c r="A89" s="13" t="s">
        <v>253</v>
      </c>
      <c r="B89" s="14" t="s">
        <v>254</v>
      </c>
      <c r="C89" s="15" t="s">
        <v>255</v>
      </c>
      <c r="D89" s="14" t="s">
        <v>20</v>
      </c>
      <c r="E89" s="14" t="s">
        <v>41</v>
      </c>
      <c r="F89" s="16">
        <v>8</v>
      </c>
      <c r="G89" s="16">
        <v>8.41</v>
      </c>
      <c r="H89" s="16">
        <f t="shared" si="6"/>
        <v>67.28</v>
      </c>
      <c r="J89" s="16">
        <f>G89-G89*$K$4</f>
        <v>8.41</v>
      </c>
      <c r="K89" s="16">
        <f t="shared" si="4"/>
        <v>67.28</v>
      </c>
      <c r="L89" s="49">
        <f t="shared" si="5"/>
        <v>0</v>
      </c>
    </row>
    <row r="90" spans="1:12" ht="36" x14ac:dyDescent="0.25">
      <c r="A90" s="13" t="s">
        <v>256</v>
      </c>
      <c r="B90" s="14" t="s">
        <v>257</v>
      </c>
      <c r="C90" s="15" t="s">
        <v>258</v>
      </c>
      <c r="D90" s="14" t="s">
        <v>20</v>
      </c>
      <c r="E90" s="14" t="s">
        <v>41</v>
      </c>
      <c r="F90" s="16">
        <v>3</v>
      </c>
      <c r="G90" s="16">
        <v>8.83</v>
      </c>
      <c r="H90" s="16">
        <f t="shared" si="6"/>
        <v>26.49</v>
      </c>
      <c r="J90" s="16">
        <f>G90-G90*$K$4</f>
        <v>8.83</v>
      </c>
      <c r="K90" s="16">
        <f t="shared" si="4"/>
        <v>26.49</v>
      </c>
      <c r="L90" s="49">
        <f t="shared" si="5"/>
        <v>0</v>
      </c>
    </row>
    <row r="91" spans="1:12" ht="36" x14ac:dyDescent="0.25">
      <c r="A91" s="13" t="s">
        <v>259</v>
      </c>
      <c r="B91" s="14" t="s">
        <v>260</v>
      </c>
      <c r="C91" s="15" t="s">
        <v>261</v>
      </c>
      <c r="D91" s="14" t="s">
        <v>20</v>
      </c>
      <c r="E91" s="14" t="s">
        <v>25</v>
      </c>
      <c r="F91" s="16">
        <v>9.9</v>
      </c>
      <c r="G91" s="16">
        <v>14.96</v>
      </c>
      <c r="H91" s="16">
        <f t="shared" si="6"/>
        <v>148.1</v>
      </c>
      <c r="J91" s="16">
        <f>G91-G91*$K$4</f>
        <v>14.96</v>
      </c>
      <c r="K91" s="16">
        <f t="shared" si="4"/>
        <v>148.1</v>
      </c>
      <c r="L91" s="49">
        <f t="shared" si="5"/>
        <v>0</v>
      </c>
    </row>
    <row r="92" spans="1:12" ht="24" x14ac:dyDescent="0.25">
      <c r="A92" s="13" t="s">
        <v>262</v>
      </c>
      <c r="B92" s="14" t="s">
        <v>263</v>
      </c>
      <c r="C92" s="15" t="s">
        <v>264</v>
      </c>
      <c r="D92" s="14" t="s">
        <v>20</v>
      </c>
      <c r="E92" s="14" t="s">
        <v>41</v>
      </c>
      <c r="F92" s="16">
        <v>3</v>
      </c>
      <c r="G92" s="16">
        <v>4.2699999999999996</v>
      </c>
      <c r="H92" s="16">
        <f t="shared" si="6"/>
        <v>12.81</v>
      </c>
      <c r="J92" s="16">
        <f>G92-G92*$K$4</f>
        <v>4.2699999999999996</v>
      </c>
      <c r="K92" s="16">
        <f t="shared" si="4"/>
        <v>12.81</v>
      </c>
      <c r="L92" s="49">
        <f t="shared" si="5"/>
        <v>0</v>
      </c>
    </row>
    <row r="93" spans="1:12" ht="36" x14ac:dyDescent="0.25">
      <c r="A93" s="13" t="s">
        <v>265</v>
      </c>
      <c r="B93" s="14" t="s">
        <v>266</v>
      </c>
      <c r="C93" s="15" t="s">
        <v>267</v>
      </c>
      <c r="D93" s="14" t="s">
        <v>20</v>
      </c>
      <c r="E93" s="14" t="s">
        <v>41</v>
      </c>
      <c r="F93" s="16">
        <v>3</v>
      </c>
      <c r="G93" s="16">
        <v>14.72</v>
      </c>
      <c r="H93" s="16">
        <f t="shared" si="6"/>
        <v>44.16</v>
      </c>
      <c r="J93" s="16">
        <f>G93-G93*$K$4</f>
        <v>14.72</v>
      </c>
      <c r="K93" s="16">
        <f t="shared" si="4"/>
        <v>44.16</v>
      </c>
      <c r="L93" s="49">
        <f t="shared" si="5"/>
        <v>0</v>
      </c>
    </row>
    <row r="94" spans="1:12" ht="24" x14ac:dyDescent="0.25">
      <c r="A94" s="13" t="s">
        <v>268</v>
      </c>
      <c r="B94" s="14" t="s">
        <v>269</v>
      </c>
      <c r="C94" s="15" t="s">
        <v>270</v>
      </c>
      <c r="D94" s="14" t="s">
        <v>20</v>
      </c>
      <c r="E94" s="14" t="s">
        <v>25</v>
      </c>
      <c r="F94" s="16">
        <v>59.16</v>
      </c>
      <c r="G94" s="16">
        <v>17.170000000000002</v>
      </c>
      <c r="H94" s="16">
        <f t="shared" si="6"/>
        <v>1015.78</v>
      </c>
      <c r="J94" s="16">
        <f>G94-G94*$K$4</f>
        <v>17.170000000000002</v>
      </c>
      <c r="K94" s="16">
        <f t="shared" si="4"/>
        <v>1015.78</v>
      </c>
      <c r="L94" s="49">
        <f t="shared" si="5"/>
        <v>0</v>
      </c>
    </row>
    <row r="95" spans="1:12" ht="36" x14ac:dyDescent="0.25">
      <c r="A95" s="13" t="s">
        <v>271</v>
      </c>
      <c r="B95" s="14" t="s">
        <v>272</v>
      </c>
      <c r="C95" s="15" t="s">
        <v>273</v>
      </c>
      <c r="D95" s="14" t="s">
        <v>20</v>
      </c>
      <c r="E95" s="14" t="s">
        <v>41</v>
      </c>
      <c r="F95" s="16">
        <v>4</v>
      </c>
      <c r="G95" s="16">
        <v>12.09</v>
      </c>
      <c r="H95" s="16">
        <f t="shared" si="6"/>
        <v>48.36</v>
      </c>
      <c r="J95" s="16">
        <f>G95-G95*$K$4</f>
        <v>12.09</v>
      </c>
      <c r="K95" s="16">
        <f t="shared" si="4"/>
        <v>48.36</v>
      </c>
      <c r="L95" s="49">
        <f t="shared" si="5"/>
        <v>0</v>
      </c>
    </row>
    <row r="96" spans="1:12" ht="36" x14ac:dyDescent="0.25">
      <c r="A96" s="13" t="s">
        <v>274</v>
      </c>
      <c r="B96" s="14" t="s">
        <v>272</v>
      </c>
      <c r="C96" s="15" t="s">
        <v>273</v>
      </c>
      <c r="D96" s="14" t="s">
        <v>20</v>
      </c>
      <c r="E96" s="14" t="s">
        <v>41</v>
      </c>
      <c r="F96" s="16">
        <v>6</v>
      </c>
      <c r="G96" s="16">
        <v>12.09</v>
      </c>
      <c r="H96" s="16">
        <f t="shared" si="6"/>
        <v>72.540000000000006</v>
      </c>
      <c r="J96" s="16">
        <f>G96-G96*$K$4</f>
        <v>12.09</v>
      </c>
      <c r="K96" s="16">
        <f t="shared" si="4"/>
        <v>72.540000000000006</v>
      </c>
      <c r="L96" s="49">
        <f t="shared" si="5"/>
        <v>0</v>
      </c>
    </row>
    <row r="97" spans="1:12" ht="24" x14ac:dyDescent="0.25">
      <c r="A97" s="13" t="s">
        <v>275</v>
      </c>
      <c r="B97" s="14" t="s">
        <v>276</v>
      </c>
      <c r="C97" s="15" t="s">
        <v>277</v>
      </c>
      <c r="D97" s="14" t="s">
        <v>20</v>
      </c>
      <c r="E97" s="14" t="s">
        <v>41</v>
      </c>
      <c r="F97" s="16">
        <v>1</v>
      </c>
      <c r="G97" s="16">
        <v>132.41</v>
      </c>
      <c r="H97" s="16">
        <f t="shared" si="6"/>
        <v>132.41</v>
      </c>
      <c r="J97" s="16">
        <f>G97-G97*$K$4</f>
        <v>132.41</v>
      </c>
      <c r="K97" s="16">
        <f t="shared" si="4"/>
        <v>132.41</v>
      </c>
      <c r="L97" s="49">
        <f t="shared" si="5"/>
        <v>0</v>
      </c>
    </row>
    <row r="98" spans="1:12" ht="24" x14ac:dyDescent="0.25">
      <c r="A98" s="13" t="s">
        <v>278</v>
      </c>
      <c r="B98" s="14" t="s">
        <v>279</v>
      </c>
      <c r="C98" s="15" t="s">
        <v>280</v>
      </c>
      <c r="D98" s="14" t="s">
        <v>20</v>
      </c>
      <c r="E98" s="14" t="s">
        <v>41</v>
      </c>
      <c r="F98" s="16">
        <v>3</v>
      </c>
      <c r="G98" s="16">
        <v>9.89</v>
      </c>
      <c r="H98" s="16">
        <f t="shared" si="6"/>
        <v>29.67</v>
      </c>
      <c r="J98" s="16">
        <f>G98-G98*$K$4</f>
        <v>9.89</v>
      </c>
      <c r="K98" s="16">
        <f t="shared" si="4"/>
        <v>29.67</v>
      </c>
      <c r="L98" s="49">
        <f t="shared" si="5"/>
        <v>0</v>
      </c>
    </row>
    <row r="99" spans="1:12" ht="48" x14ac:dyDescent="0.25">
      <c r="A99" s="13" t="s">
        <v>281</v>
      </c>
      <c r="B99" s="14" t="s">
        <v>282</v>
      </c>
      <c r="C99" s="15" t="s">
        <v>283</v>
      </c>
      <c r="D99" s="14" t="s">
        <v>20</v>
      </c>
      <c r="E99" s="14" t="s">
        <v>41</v>
      </c>
      <c r="F99" s="16">
        <v>1</v>
      </c>
      <c r="G99" s="16">
        <v>68.8</v>
      </c>
      <c r="H99" s="16">
        <f t="shared" si="6"/>
        <v>68.8</v>
      </c>
      <c r="J99" s="16">
        <f>G99-G99*$K$4</f>
        <v>68.8</v>
      </c>
      <c r="K99" s="16">
        <f t="shared" si="4"/>
        <v>68.8</v>
      </c>
      <c r="L99" s="49">
        <f t="shared" si="5"/>
        <v>0</v>
      </c>
    </row>
    <row r="100" spans="1:12" ht="60" x14ac:dyDescent="0.25">
      <c r="A100" s="13" t="s">
        <v>284</v>
      </c>
      <c r="B100" s="14" t="s">
        <v>285</v>
      </c>
      <c r="C100" s="15" t="s">
        <v>286</v>
      </c>
      <c r="D100" s="14" t="s">
        <v>20</v>
      </c>
      <c r="E100" s="14" t="s">
        <v>41</v>
      </c>
      <c r="F100" s="16">
        <v>4</v>
      </c>
      <c r="G100" s="16">
        <v>103.89</v>
      </c>
      <c r="H100" s="16">
        <f t="shared" si="6"/>
        <v>415.56</v>
      </c>
      <c r="J100" s="16">
        <f>G100-G100*$K$4</f>
        <v>103.89</v>
      </c>
      <c r="K100" s="16">
        <f t="shared" si="4"/>
        <v>415.56</v>
      </c>
      <c r="L100" s="49">
        <f t="shared" si="5"/>
        <v>0</v>
      </c>
    </row>
    <row r="101" spans="1:12" ht="48" x14ac:dyDescent="0.25">
      <c r="A101" s="13" t="s">
        <v>287</v>
      </c>
      <c r="B101" s="14" t="s">
        <v>288</v>
      </c>
      <c r="C101" s="15" t="s">
        <v>289</v>
      </c>
      <c r="D101" s="14" t="s">
        <v>20</v>
      </c>
      <c r="E101" s="14" t="s">
        <v>25</v>
      </c>
      <c r="F101" s="16">
        <v>17</v>
      </c>
      <c r="G101" s="16">
        <v>50.92</v>
      </c>
      <c r="H101" s="16">
        <f t="shared" si="6"/>
        <v>865.64</v>
      </c>
      <c r="J101" s="16">
        <f>G101-G101*$K$4</f>
        <v>50.92</v>
      </c>
      <c r="K101" s="16">
        <f t="shared" si="4"/>
        <v>865.64</v>
      </c>
      <c r="L101" s="49">
        <f t="shared" si="5"/>
        <v>0</v>
      </c>
    </row>
    <row r="102" spans="1:12" ht="15" customHeight="1" x14ac:dyDescent="0.25">
      <c r="A102" s="9" t="s">
        <v>290</v>
      </c>
      <c r="B102" s="10" t="s">
        <v>291</v>
      </c>
      <c r="C102" s="11"/>
      <c r="D102" s="12"/>
      <c r="E102" s="12"/>
      <c r="F102" s="12"/>
      <c r="G102" s="12"/>
      <c r="H102" s="12"/>
      <c r="J102" s="12"/>
      <c r="K102" s="12"/>
      <c r="L102" s="50"/>
    </row>
    <row r="103" spans="1:12" ht="36" x14ac:dyDescent="0.25">
      <c r="A103" s="13" t="s">
        <v>292</v>
      </c>
      <c r="B103" s="14" t="s">
        <v>293</v>
      </c>
      <c r="C103" s="15" t="s">
        <v>294</v>
      </c>
      <c r="D103" s="14" t="s">
        <v>32</v>
      </c>
      <c r="E103" s="14" t="s">
        <v>21</v>
      </c>
      <c r="F103" s="16">
        <v>4.5</v>
      </c>
      <c r="G103" s="16">
        <v>338.57</v>
      </c>
      <c r="H103" s="16">
        <f t="shared" ref="H103:H110" si="7">ROUND(F103*G103,2)</f>
        <v>1523.57</v>
      </c>
      <c r="J103" s="16">
        <f>G103-G103*$K$4</f>
        <v>338.57</v>
      </c>
      <c r="K103" s="16">
        <f t="shared" si="4"/>
        <v>1523.57</v>
      </c>
      <c r="L103" s="49">
        <f t="shared" si="5"/>
        <v>0</v>
      </c>
    </row>
    <row r="104" spans="1:12" ht="36" x14ac:dyDescent="0.25">
      <c r="A104" s="13" t="s">
        <v>295</v>
      </c>
      <c r="B104" s="14" t="s">
        <v>296</v>
      </c>
      <c r="C104" s="15" t="s">
        <v>297</v>
      </c>
      <c r="D104" s="14" t="s">
        <v>32</v>
      </c>
      <c r="E104" s="14" t="s">
        <v>21</v>
      </c>
      <c r="F104" s="16">
        <v>1.5</v>
      </c>
      <c r="G104" s="16">
        <v>338.57</v>
      </c>
      <c r="H104" s="16">
        <f t="shared" si="7"/>
        <v>507.86</v>
      </c>
      <c r="J104" s="16">
        <f>G104-G104*$K$4</f>
        <v>338.57</v>
      </c>
      <c r="K104" s="16">
        <f t="shared" si="4"/>
        <v>507.86</v>
      </c>
      <c r="L104" s="49">
        <f t="shared" si="5"/>
        <v>0</v>
      </c>
    </row>
    <row r="105" spans="1:12" ht="48" x14ac:dyDescent="0.25">
      <c r="A105" s="13" t="s">
        <v>298</v>
      </c>
      <c r="B105" s="14" t="s">
        <v>299</v>
      </c>
      <c r="C105" s="15" t="s">
        <v>300</v>
      </c>
      <c r="D105" s="14" t="s">
        <v>32</v>
      </c>
      <c r="E105" s="14" t="s">
        <v>21</v>
      </c>
      <c r="F105" s="16">
        <v>2.8</v>
      </c>
      <c r="G105" s="16">
        <v>405.43</v>
      </c>
      <c r="H105" s="16">
        <f t="shared" si="7"/>
        <v>1135.2</v>
      </c>
      <c r="J105" s="16">
        <f>G105-G105*$K$4</f>
        <v>405.43</v>
      </c>
      <c r="K105" s="16">
        <f t="shared" si="4"/>
        <v>1135.2</v>
      </c>
      <c r="L105" s="49">
        <f t="shared" si="5"/>
        <v>0</v>
      </c>
    </row>
    <row r="106" spans="1:12" x14ac:dyDescent="0.25">
      <c r="A106" s="13" t="s">
        <v>301</v>
      </c>
      <c r="B106" s="14" t="s">
        <v>302</v>
      </c>
      <c r="C106" s="15" t="s">
        <v>303</v>
      </c>
      <c r="D106" s="14" t="s">
        <v>20</v>
      </c>
      <c r="E106" s="14" t="s">
        <v>21</v>
      </c>
      <c r="F106" s="16">
        <v>8.8000000000000007</v>
      </c>
      <c r="G106" s="16">
        <v>190.63</v>
      </c>
      <c r="H106" s="16">
        <f t="shared" si="7"/>
        <v>1677.54</v>
      </c>
      <c r="J106" s="16">
        <f>G106-G106*$K$4</f>
        <v>190.63</v>
      </c>
      <c r="K106" s="16">
        <f t="shared" si="4"/>
        <v>1677.54</v>
      </c>
      <c r="L106" s="49">
        <f t="shared" si="5"/>
        <v>0</v>
      </c>
    </row>
    <row r="107" spans="1:12" ht="24" x14ac:dyDescent="0.25">
      <c r="A107" s="13" t="s">
        <v>304</v>
      </c>
      <c r="B107" s="14" t="s">
        <v>305</v>
      </c>
      <c r="C107" s="15" t="s">
        <v>306</v>
      </c>
      <c r="D107" s="14" t="s">
        <v>32</v>
      </c>
      <c r="E107" s="14" t="s">
        <v>41</v>
      </c>
      <c r="F107" s="16">
        <v>2</v>
      </c>
      <c r="G107" s="16">
        <v>1878.05</v>
      </c>
      <c r="H107" s="16">
        <f t="shared" si="7"/>
        <v>3756.1</v>
      </c>
      <c r="J107" s="16">
        <f>G107-G107*$K$4</f>
        <v>1878.05</v>
      </c>
      <c r="K107" s="16">
        <f t="shared" si="4"/>
        <v>3756.1</v>
      </c>
      <c r="L107" s="49">
        <f t="shared" si="5"/>
        <v>0</v>
      </c>
    </row>
    <row r="108" spans="1:12" ht="36" x14ac:dyDescent="0.25">
      <c r="A108" s="13" t="s">
        <v>307</v>
      </c>
      <c r="B108" s="14" t="s">
        <v>308</v>
      </c>
      <c r="C108" s="15" t="s">
        <v>309</v>
      </c>
      <c r="D108" s="14" t="s">
        <v>32</v>
      </c>
      <c r="E108" s="14" t="s">
        <v>41</v>
      </c>
      <c r="F108" s="16">
        <v>1</v>
      </c>
      <c r="G108" s="16">
        <v>1123.83</v>
      </c>
      <c r="H108" s="16">
        <f t="shared" si="7"/>
        <v>1123.83</v>
      </c>
      <c r="J108" s="16">
        <f>G108-G108*$K$4</f>
        <v>1123.83</v>
      </c>
      <c r="K108" s="16">
        <f t="shared" si="4"/>
        <v>1123.83</v>
      </c>
      <c r="L108" s="49">
        <f t="shared" si="5"/>
        <v>0</v>
      </c>
    </row>
    <row r="109" spans="1:12" ht="60" x14ac:dyDescent="0.25">
      <c r="A109" s="13" t="s">
        <v>310</v>
      </c>
      <c r="B109" s="14" t="s">
        <v>311</v>
      </c>
      <c r="C109" s="15" t="s">
        <v>312</v>
      </c>
      <c r="D109" s="14" t="s">
        <v>32</v>
      </c>
      <c r="E109" s="14" t="s">
        <v>41</v>
      </c>
      <c r="F109" s="16">
        <v>4</v>
      </c>
      <c r="G109" s="16">
        <v>560.97</v>
      </c>
      <c r="H109" s="16">
        <f t="shared" si="7"/>
        <v>2243.88</v>
      </c>
      <c r="J109" s="16">
        <f>G109-G109*$K$4</f>
        <v>560.97</v>
      </c>
      <c r="K109" s="16">
        <f t="shared" si="4"/>
        <v>2243.88</v>
      </c>
      <c r="L109" s="49">
        <f t="shared" si="5"/>
        <v>0</v>
      </c>
    </row>
    <row r="110" spans="1:12" ht="60" x14ac:dyDescent="0.25">
      <c r="A110" s="13" t="s">
        <v>313</v>
      </c>
      <c r="B110" s="14" t="s">
        <v>314</v>
      </c>
      <c r="C110" s="15" t="s">
        <v>315</v>
      </c>
      <c r="D110" s="14" t="s">
        <v>32</v>
      </c>
      <c r="E110" s="14" t="s">
        <v>41</v>
      </c>
      <c r="F110" s="16">
        <v>2</v>
      </c>
      <c r="G110" s="16">
        <v>633.01</v>
      </c>
      <c r="H110" s="16">
        <f t="shared" si="7"/>
        <v>1266.02</v>
      </c>
      <c r="J110" s="16">
        <f>G110-G110*$K$4</f>
        <v>633.01</v>
      </c>
      <c r="K110" s="16">
        <f t="shared" si="4"/>
        <v>1266.02</v>
      </c>
      <c r="L110" s="49">
        <f t="shared" si="5"/>
        <v>0</v>
      </c>
    </row>
    <row r="111" spans="1:12" x14ac:dyDescent="0.25">
      <c r="A111" s="9" t="s">
        <v>316</v>
      </c>
      <c r="B111" s="10" t="s">
        <v>317</v>
      </c>
      <c r="C111" s="11"/>
      <c r="D111" s="12"/>
      <c r="E111" s="12"/>
      <c r="F111" s="12"/>
      <c r="G111" s="12"/>
      <c r="H111" s="12"/>
      <c r="J111" s="12"/>
      <c r="K111" s="12"/>
      <c r="L111" s="50"/>
    </row>
    <row r="112" spans="1:12" ht="72" x14ac:dyDescent="0.25">
      <c r="A112" s="13" t="s">
        <v>318</v>
      </c>
      <c r="B112" s="14" t="s">
        <v>319</v>
      </c>
      <c r="C112" s="15" t="s">
        <v>320</v>
      </c>
      <c r="D112" s="14" t="s">
        <v>20</v>
      </c>
      <c r="E112" s="14" t="s">
        <v>64</v>
      </c>
      <c r="F112" s="16">
        <v>20</v>
      </c>
      <c r="G112" s="16">
        <v>6.54</v>
      </c>
      <c r="H112" s="16">
        <f t="shared" ref="H112:H175" si="8">ROUND(F112*G112,2)</f>
        <v>130.80000000000001</v>
      </c>
      <c r="J112" s="16">
        <f>G112-G112*$K$4</f>
        <v>6.54</v>
      </c>
      <c r="K112" s="16">
        <f t="shared" si="4"/>
        <v>130.80000000000001</v>
      </c>
      <c r="L112" s="49">
        <f t="shared" si="5"/>
        <v>0</v>
      </c>
    </row>
    <row r="113" spans="1:12" ht="60" x14ac:dyDescent="0.25">
      <c r="A113" s="13" t="s">
        <v>321</v>
      </c>
      <c r="B113" s="14" t="s">
        <v>322</v>
      </c>
      <c r="C113" s="15" t="s">
        <v>323</v>
      </c>
      <c r="D113" s="14" t="s">
        <v>20</v>
      </c>
      <c r="E113" s="14" t="s">
        <v>64</v>
      </c>
      <c r="F113" s="16">
        <v>16</v>
      </c>
      <c r="G113" s="16">
        <v>19.54</v>
      </c>
      <c r="H113" s="16">
        <f t="shared" si="8"/>
        <v>312.64</v>
      </c>
      <c r="J113" s="16">
        <f>G113-G113*$K$4</f>
        <v>19.54</v>
      </c>
      <c r="K113" s="16">
        <f t="shared" si="4"/>
        <v>312.64</v>
      </c>
      <c r="L113" s="49">
        <f t="shared" si="5"/>
        <v>0</v>
      </c>
    </row>
    <row r="114" spans="1:12" ht="24" x14ac:dyDescent="0.25">
      <c r="A114" s="13" t="s">
        <v>324</v>
      </c>
      <c r="B114" s="14" t="s">
        <v>325</v>
      </c>
      <c r="C114" s="15" t="s">
        <v>326</v>
      </c>
      <c r="D114" s="14" t="s">
        <v>20</v>
      </c>
      <c r="E114" s="14" t="s">
        <v>41</v>
      </c>
      <c r="F114" s="16">
        <v>163</v>
      </c>
      <c r="G114" s="16">
        <v>3.42</v>
      </c>
      <c r="H114" s="16">
        <f t="shared" si="8"/>
        <v>557.46</v>
      </c>
      <c r="J114" s="16">
        <f>G114-G114*$K$4</f>
        <v>3.42</v>
      </c>
      <c r="K114" s="16">
        <f t="shared" si="4"/>
        <v>557.46</v>
      </c>
      <c r="L114" s="49">
        <f t="shared" si="5"/>
        <v>0</v>
      </c>
    </row>
    <row r="115" spans="1:12" ht="24" x14ac:dyDescent="0.25">
      <c r="A115" s="13" t="s">
        <v>327</v>
      </c>
      <c r="B115" s="14" t="s">
        <v>328</v>
      </c>
      <c r="C115" s="15" t="s">
        <v>329</v>
      </c>
      <c r="D115" s="14" t="s">
        <v>32</v>
      </c>
      <c r="E115" s="14" t="s">
        <v>37</v>
      </c>
      <c r="F115" s="16">
        <v>16</v>
      </c>
      <c r="G115" s="16">
        <v>231.68</v>
      </c>
      <c r="H115" s="16">
        <f t="shared" si="8"/>
        <v>3706.88</v>
      </c>
      <c r="J115" s="16">
        <f>G115-G115*$K$4</f>
        <v>231.68</v>
      </c>
      <c r="K115" s="16">
        <f t="shared" si="4"/>
        <v>3706.88</v>
      </c>
      <c r="L115" s="49">
        <f t="shared" si="5"/>
        <v>0</v>
      </c>
    </row>
    <row r="116" spans="1:12" ht="24" x14ac:dyDescent="0.25">
      <c r="A116" s="13" t="s">
        <v>330</v>
      </c>
      <c r="B116" s="14" t="s">
        <v>331</v>
      </c>
      <c r="C116" s="15" t="s">
        <v>332</v>
      </c>
      <c r="D116" s="14" t="s">
        <v>32</v>
      </c>
      <c r="E116" s="14" t="s">
        <v>333</v>
      </c>
      <c r="F116" s="16">
        <v>19</v>
      </c>
      <c r="G116" s="16">
        <v>27.48</v>
      </c>
      <c r="H116" s="16">
        <f t="shared" si="8"/>
        <v>522.12</v>
      </c>
      <c r="J116" s="16">
        <f>G116-G116*$K$4</f>
        <v>27.48</v>
      </c>
      <c r="K116" s="16">
        <f t="shared" si="4"/>
        <v>522.12</v>
      </c>
      <c r="L116" s="49">
        <f t="shared" si="5"/>
        <v>0</v>
      </c>
    </row>
    <row r="117" spans="1:12" ht="24" x14ac:dyDescent="0.25">
      <c r="A117" s="13" t="s">
        <v>334</v>
      </c>
      <c r="B117" s="14" t="s">
        <v>335</v>
      </c>
      <c r="C117" s="15" t="s">
        <v>336</v>
      </c>
      <c r="D117" s="14" t="s">
        <v>32</v>
      </c>
      <c r="E117" s="14" t="s">
        <v>41</v>
      </c>
      <c r="F117" s="16">
        <v>90</v>
      </c>
      <c r="G117" s="16">
        <v>9</v>
      </c>
      <c r="H117" s="16">
        <f t="shared" si="8"/>
        <v>810</v>
      </c>
      <c r="J117" s="16">
        <f>G117-G117*$K$4</f>
        <v>9</v>
      </c>
      <c r="K117" s="16">
        <f t="shared" si="4"/>
        <v>810</v>
      </c>
      <c r="L117" s="49">
        <f t="shared" si="5"/>
        <v>0</v>
      </c>
    </row>
    <row r="118" spans="1:12" ht="24" x14ac:dyDescent="0.25">
      <c r="A118" s="13" t="s">
        <v>337</v>
      </c>
      <c r="B118" s="14" t="s">
        <v>338</v>
      </c>
      <c r="C118" s="15" t="s">
        <v>339</v>
      </c>
      <c r="D118" s="14" t="s">
        <v>32</v>
      </c>
      <c r="E118" s="14" t="s">
        <v>41</v>
      </c>
      <c r="F118" s="16">
        <v>38</v>
      </c>
      <c r="G118" s="16">
        <v>17.93</v>
      </c>
      <c r="H118" s="16">
        <f t="shared" si="8"/>
        <v>681.34</v>
      </c>
      <c r="J118" s="16">
        <f>G118-G118*$K$4</f>
        <v>17.93</v>
      </c>
      <c r="K118" s="16">
        <f t="shared" si="4"/>
        <v>681.34</v>
      </c>
      <c r="L118" s="49">
        <f t="shared" si="5"/>
        <v>0</v>
      </c>
    </row>
    <row r="119" spans="1:12" ht="36" x14ac:dyDescent="0.25">
      <c r="A119" s="13" t="s">
        <v>340</v>
      </c>
      <c r="B119" s="14" t="s">
        <v>341</v>
      </c>
      <c r="C119" s="15" t="s">
        <v>342</v>
      </c>
      <c r="D119" s="14" t="s">
        <v>32</v>
      </c>
      <c r="E119" s="14" t="s">
        <v>41</v>
      </c>
      <c r="F119" s="16">
        <v>4</v>
      </c>
      <c r="G119" s="16">
        <v>193.42</v>
      </c>
      <c r="H119" s="16">
        <f t="shared" si="8"/>
        <v>773.68</v>
      </c>
      <c r="J119" s="16">
        <f>G119-G119*$K$4</f>
        <v>193.42</v>
      </c>
      <c r="K119" s="16">
        <f t="shared" si="4"/>
        <v>773.68</v>
      </c>
      <c r="L119" s="49">
        <f t="shared" si="5"/>
        <v>0</v>
      </c>
    </row>
    <row r="120" spans="1:12" ht="36" x14ac:dyDescent="0.25">
      <c r="A120" s="13" t="s">
        <v>343</v>
      </c>
      <c r="B120" s="14" t="s">
        <v>344</v>
      </c>
      <c r="C120" s="15" t="s">
        <v>345</v>
      </c>
      <c r="D120" s="14" t="s">
        <v>20</v>
      </c>
      <c r="E120" s="14" t="s">
        <v>41</v>
      </c>
      <c r="F120" s="16">
        <v>56</v>
      </c>
      <c r="G120" s="16">
        <v>11.03</v>
      </c>
      <c r="H120" s="16">
        <f t="shared" si="8"/>
        <v>617.67999999999995</v>
      </c>
      <c r="J120" s="16">
        <f>G120-G120*$K$4</f>
        <v>11.03</v>
      </c>
      <c r="K120" s="16">
        <f t="shared" si="4"/>
        <v>617.67999999999995</v>
      </c>
      <c r="L120" s="49">
        <f t="shared" si="5"/>
        <v>0</v>
      </c>
    </row>
    <row r="121" spans="1:12" ht="36" x14ac:dyDescent="0.25">
      <c r="A121" s="13" t="s">
        <v>346</v>
      </c>
      <c r="B121" s="14" t="s">
        <v>347</v>
      </c>
      <c r="C121" s="15" t="s">
        <v>348</v>
      </c>
      <c r="D121" s="14" t="s">
        <v>20</v>
      </c>
      <c r="E121" s="14" t="s">
        <v>41</v>
      </c>
      <c r="F121" s="16">
        <v>8</v>
      </c>
      <c r="G121" s="16">
        <v>13.24</v>
      </c>
      <c r="H121" s="16">
        <f t="shared" si="8"/>
        <v>105.92</v>
      </c>
      <c r="J121" s="16">
        <f>G121-G121*$K$4</f>
        <v>13.24</v>
      </c>
      <c r="K121" s="16">
        <f t="shared" si="4"/>
        <v>105.92</v>
      </c>
      <c r="L121" s="49">
        <f t="shared" si="5"/>
        <v>0</v>
      </c>
    </row>
    <row r="122" spans="1:12" ht="36" x14ac:dyDescent="0.25">
      <c r="A122" s="13" t="s">
        <v>349</v>
      </c>
      <c r="B122" s="14" t="s">
        <v>350</v>
      </c>
      <c r="C122" s="15" t="s">
        <v>351</v>
      </c>
      <c r="D122" s="14" t="s">
        <v>20</v>
      </c>
      <c r="E122" s="14" t="s">
        <v>41</v>
      </c>
      <c r="F122" s="16">
        <v>2</v>
      </c>
      <c r="G122" s="16">
        <v>14.91</v>
      </c>
      <c r="H122" s="16">
        <f t="shared" si="8"/>
        <v>29.82</v>
      </c>
      <c r="J122" s="16">
        <f>G122-G122*$K$4</f>
        <v>14.91</v>
      </c>
      <c r="K122" s="16">
        <f t="shared" si="4"/>
        <v>29.82</v>
      </c>
      <c r="L122" s="49">
        <f t="shared" si="5"/>
        <v>0</v>
      </c>
    </row>
    <row r="123" spans="1:12" ht="24" x14ac:dyDescent="0.25">
      <c r="A123" s="13" t="s">
        <v>352</v>
      </c>
      <c r="B123" s="14" t="s">
        <v>353</v>
      </c>
      <c r="C123" s="15" t="s">
        <v>354</v>
      </c>
      <c r="D123" s="14" t="s">
        <v>20</v>
      </c>
      <c r="E123" s="14" t="s">
        <v>41</v>
      </c>
      <c r="F123" s="16">
        <v>2</v>
      </c>
      <c r="G123" s="16">
        <v>20.89</v>
      </c>
      <c r="H123" s="16">
        <f t="shared" si="8"/>
        <v>41.78</v>
      </c>
      <c r="J123" s="16">
        <f>G123-G123*$K$4</f>
        <v>20.89</v>
      </c>
      <c r="K123" s="16">
        <f t="shared" si="4"/>
        <v>41.78</v>
      </c>
      <c r="L123" s="49">
        <f t="shared" si="5"/>
        <v>0</v>
      </c>
    </row>
    <row r="124" spans="1:12" ht="24" x14ac:dyDescent="0.25">
      <c r="A124" s="13" t="s">
        <v>355</v>
      </c>
      <c r="B124" s="14" t="s">
        <v>356</v>
      </c>
      <c r="C124" s="15" t="s">
        <v>357</v>
      </c>
      <c r="D124" s="14" t="s">
        <v>32</v>
      </c>
      <c r="E124" s="14" t="s">
        <v>37</v>
      </c>
      <c r="F124" s="16">
        <v>3</v>
      </c>
      <c r="G124" s="16">
        <v>39.71</v>
      </c>
      <c r="H124" s="16">
        <f t="shared" si="8"/>
        <v>119.13</v>
      </c>
      <c r="J124" s="16">
        <f>G124-G124*$K$4</f>
        <v>39.71</v>
      </c>
      <c r="K124" s="16">
        <f t="shared" si="4"/>
        <v>119.13</v>
      </c>
      <c r="L124" s="49">
        <f t="shared" si="5"/>
        <v>0</v>
      </c>
    </row>
    <row r="125" spans="1:12" ht="36" x14ac:dyDescent="0.25">
      <c r="A125" s="13" t="s">
        <v>358</v>
      </c>
      <c r="B125" s="14" t="s">
        <v>359</v>
      </c>
      <c r="C125" s="15" t="s">
        <v>360</v>
      </c>
      <c r="D125" s="14" t="s">
        <v>32</v>
      </c>
      <c r="E125" s="14" t="s">
        <v>37</v>
      </c>
      <c r="F125" s="16">
        <v>3</v>
      </c>
      <c r="G125" s="16">
        <v>35.31</v>
      </c>
      <c r="H125" s="16">
        <f t="shared" si="8"/>
        <v>105.93</v>
      </c>
      <c r="J125" s="16">
        <f>G125-G125*$K$4</f>
        <v>35.31</v>
      </c>
      <c r="K125" s="16">
        <f t="shared" si="4"/>
        <v>105.93</v>
      </c>
      <c r="L125" s="49">
        <f t="shared" si="5"/>
        <v>0</v>
      </c>
    </row>
    <row r="126" spans="1:12" ht="24" x14ac:dyDescent="0.25">
      <c r="A126" s="13" t="s">
        <v>361</v>
      </c>
      <c r="B126" s="14" t="s">
        <v>362</v>
      </c>
      <c r="C126" s="15" t="s">
        <v>363</v>
      </c>
      <c r="D126" s="14" t="s">
        <v>20</v>
      </c>
      <c r="E126" s="14" t="s">
        <v>41</v>
      </c>
      <c r="F126" s="16">
        <v>1</v>
      </c>
      <c r="G126" s="16">
        <v>71.41</v>
      </c>
      <c r="H126" s="16">
        <f t="shared" si="8"/>
        <v>71.41</v>
      </c>
      <c r="J126" s="16">
        <f>G126-G126*$K$4</f>
        <v>71.41</v>
      </c>
      <c r="K126" s="16">
        <f t="shared" si="4"/>
        <v>71.41</v>
      </c>
      <c r="L126" s="49">
        <f t="shared" si="5"/>
        <v>0</v>
      </c>
    </row>
    <row r="127" spans="1:12" ht="24" x14ac:dyDescent="0.25">
      <c r="A127" s="13" t="s">
        <v>364</v>
      </c>
      <c r="B127" s="14" t="s">
        <v>365</v>
      </c>
      <c r="C127" s="15" t="s">
        <v>366</v>
      </c>
      <c r="D127" s="14" t="s">
        <v>32</v>
      </c>
      <c r="E127" s="14" t="s">
        <v>41</v>
      </c>
      <c r="F127" s="16">
        <v>2</v>
      </c>
      <c r="G127" s="16">
        <v>57.72</v>
      </c>
      <c r="H127" s="16">
        <f t="shared" si="8"/>
        <v>115.44</v>
      </c>
      <c r="J127" s="16">
        <f>G127-G127*$K$4</f>
        <v>57.72</v>
      </c>
      <c r="K127" s="16">
        <f t="shared" si="4"/>
        <v>115.44</v>
      </c>
      <c r="L127" s="49">
        <f t="shared" si="5"/>
        <v>0</v>
      </c>
    </row>
    <row r="128" spans="1:12" ht="24" x14ac:dyDescent="0.25">
      <c r="A128" s="13" t="s">
        <v>367</v>
      </c>
      <c r="B128" s="14" t="s">
        <v>368</v>
      </c>
      <c r="C128" s="15" t="s">
        <v>369</v>
      </c>
      <c r="D128" s="14" t="s">
        <v>32</v>
      </c>
      <c r="E128" s="14" t="s">
        <v>37</v>
      </c>
      <c r="F128" s="16">
        <v>2</v>
      </c>
      <c r="G128" s="16">
        <v>478.38</v>
      </c>
      <c r="H128" s="16">
        <f t="shared" si="8"/>
        <v>956.76</v>
      </c>
      <c r="J128" s="16">
        <f>G128-G128*$K$4</f>
        <v>478.38</v>
      </c>
      <c r="K128" s="16">
        <f t="shared" si="4"/>
        <v>956.76</v>
      </c>
      <c r="L128" s="49">
        <f t="shared" si="5"/>
        <v>0</v>
      </c>
    </row>
    <row r="129" spans="1:12" ht="24" x14ac:dyDescent="0.25">
      <c r="A129" s="13" t="s">
        <v>370</v>
      </c>
      <c r="B129" s="14" t="s">
        <v>371</v>
      </c>
      <c r="C129" s="15" t="s">
        <v>372</v>
      </c>
      <c r="D129" s="14" t="s">
        <v>20</v>
      </c>
      <c r="E129" s="14" t="s">
        <v>41</v>
      </c>
      <c r="F129" s="16">
        <v>2</v>
      </c>
      <c r="G129" s="16">
        <v>58.69</v>
      </c>
      <c r="H129" s="16">
        <f t="shared" si="8"/>
        <v>117.38</v>
      </c>
      <c r="J129" s="16">
        <f>G129-G129*$K$4</f>
        <v>58.69</v>
      </c>
      <c r="K129" s="16">
        <f t="shared" si="4"/>
        <v>117.38</v>
      </c>
      <c r="L129" s="49">
        <f t="shared" si="5"/>
        <v>0</v>
      </c>
    </row>
    <row r="130" spans="1:12" ht="24" x14ac:dyDescent="0.25">
      <c r="A130" s="13" t="s">
        <v>373</v>
      </c>
      <c r="B130" s="14" t="s">
        <v>374</v>
      </c>
      <c r="C130" s="15" t="s">
        <v>375</v>
      </c>
      <c r="D130" s="14" t="s">
        <v>20</v>
      </c>
      <c r="E130" s="14" t="s">
        <v>41</v>
      </c>
      <c r="F130" s="16">
        <v>2</v>
      </c>
      <c r="G130" s="16">
        <v>10.75</v>
      </c>
      <c r="H130" s="16">
        <f t="shared" si="8"/>
        <v>21.5</v>
      </c>
      <c r="J130" s="16">
        <f>G130-G130*$K$4</f>
        <v>10.75</v>
      </c>
      <c r="K130" s="16">
        <f t="shared" si="4"/>
        <v>21.5</v>
      </c>
      <c r="L130" s="49">
        <f t="shared" si="5"/>
        <v>0</v>
      </c>
    </row>
    <row r="131" spans="1:12" ht="24" x14ac:dyDescent="0.25">
      <c r="A131" s="13" t="s">
        <v>376</v>
      </c>
      <c r="B131" s="14" t="s">
        <v>377</v>
      </c>
      <c r="C131" s="15" t="s">
        <v>378</v>
      </c>
      <c r="D131" s="14" t="s">
        <v>20</v>
      </c>
      <c r="E131" s="14" t="s">
        <v>41</v>
      </c>
      <c r="F131" s="16">
        <v>7</v>
      </c>
      <c r="G131" s="16">
        <v>10.75</v>
      </c>
      <c r="H131" s="16">
        <f t="shared" si="8"/>
        <v>75.25</v>
      </c>
      <c r="J131" s="16">
        <f>G131-G131*$K$4</f>
        <v>10.75</v>
      </c>
      <c r="K131" s="16">
        <f t="shared" si="4"/>
        <v>75.25</v>
      </c>
      <c r="L131" s="49">
        <f t="shared" si="5"/>
        <v>0</v>
      </c>
    </row>
    <row r="132" spans="1:12" ht="24" x14ac:dyDescent="0.25">
      <c r="A132" s="13" t="s">
        <v>379</v>
      </c>
      <c r="B132" s="14" t="s">
        <v>380</v>
      </c>
      <c r="C132" s="15" t="s">
        <v>381</v>
      </c>
      <c r="D132" s="14" t="s">
        <v>20</v>
      </c>
      <c r="E132" s="14" t="s">
        <v>41</v>
      </c>
      <c r="F132" s="16">
        <v>10</v>
      </c>
      <c r="G132" s="16">
        <v>9.41</v>
      </c>
      <c r="H132" s="16">
        <f t="shared" si="8"/>
        <v>94.1</v>
      </c>
      <c r="J132" s="16">
        <f>G132-G132*$K$4</f>
        <v>9.41</v>
      </c>
      <c r="K132" s="16">
        <f t="shared" si="4"/>
        <v>94.1</v>
      </c>
      <c r="L132" s="49">
        <f t="shared" si="5"/>
        <v>0</v>
      </c>
    </row>
    <row r="133" spans="1:12" ht="24" x14ac:dyDescent="0.25">
      <c r="A133" s="13" t="s">
        <v>382</v>
      </c>
      <c r="B133" s="14" t="s">
        <v>383</v>
      </c>
      <c r="C133" s="15" t="s">
        <v>384</v>
      </c>
      <c r="D133" s="14" t="s">
        <v>20</v>
      </c>
      <c r="E133" s="14" t="s">
        <v>41</v>
      </c>
      <c r="F133" s="16">
        <v>15</v>
      </c>
      <c r="G133" s="16">
        <v>9.91</v>
      </c>
      <c r="H133" s="16">
        <f t="shared" si="8"/>
        <v>148.65</v>
      </c>
      <c r="J133" s="16">
        <f>G133-G133*$K$4</f>
        <v>9.91</v>
      </c>
      <c r="K133" s="16">
        <f t="shared" si="4"/>
        <v>148.65</v>
      </c>
      <c r="L133" s="49">
        <f t="shared" si="5"/>
        <v>0</v>
      </c>
    </row>
    <row r="134" spans="1:12" ht="24" x14ac:dyDescent="0.25">
      <c r="A134" s="13" t="s">
        <v>385</v>
      </c>
      <c r="B134" s="14" t="s">
        <v>386</v>
      </c>
      <c r="C134" s="15" t="s">
        <v>387</v>
      </c>
      <c r="D134" s="14" t="s">
        <v>32</v>
      </c>
      <c r="E134" s="14" t="s">
        <v>41</v>
      </c>
      <c r="F134" s="16">
        <v>7</v>
      </c>
      <c r="G134" s="16">
        <v>122.07</v>
      </c>
      <c r="H134" s="16">
        <f t="shared" si="8"/>
        <v>854.49</v>
      </c>
      <c r="J134" s="16">
        <f>G134-G134*$K$4</f>
        <v>122.07</v>
      </c>
      <c r="K134" s="16">
        <f t="shared" si="4"/>
        <v>854.49</v>
      </c>
      <c r="L134" s="49">
        <f t="shared" si="5"/>
        <v>0</v>
      </c>
    </row>
    <row r="135" spans="1:12" ht="24" x14ac:dyDescent="0.25">
      <c r="A135" s="13" t="s">
        <v>388</v>
      </c>
      <c r="B135" s="14" t="s">
        <v>389</v>
      </c>
      <c r="C135" s="15" t="s">
        <v>390</v>
      </c>
      <c r="D135" s="14" t="s">
        <v>32</v>
      </c>
      <c r="E135" s="14" t="s">
        <v>37</v>
      </c>
      <c r="F135" s="16">
        <v>8</v>
      </c>
      <c r="G135" s="16">
        <v>111.54</v>
      </c>
      <c r="H135" s="16">
        <f t="shared" si="8"/>
        <v>892.32</v>
      </c>
      <c r="J135" s="16">
        <f>G135-G135*$K$4</f>
        <v>111.54</v>
      </c>
      <c r="K135" s="16">
        <f t="shared" si="4"/>
        <v>892.32</v>
      </c>
      <c r="L135" s="49">
        <f t="shared" si="5"/>
        <v>0</v>
      </c>
    </row>
    <row r="136" spans="1:12" ht="24" x14ac:dyDescent="0.25">
      <c r="A136" s="13" t="s">
        <v>391</v>
      </c>
      <c r="B136" s="14" t="s">
        <v>392</v>
      </c>
      <c r="C136" s="15" t="s">
        <v>393</v>
      </c>
      <c r="D136" s="14" t="s">
        <v>32</v>
      </c>
      <c r="E136" s="14" t="s">
        <v>167</v>
      </c>
      <c r="F136" s="16">
        <v>45</v>
      </c>
      <c r="G136" s="16">
        <v>34.369999999999997</v>
      </c>
      <c r="H136" s="16">
        <f t="shared" si="8"/>
        <v>1546.65</v>
      </c>
      <c r="J136" s="16">
        <f>G136-G136*$K$4</f>
        <v>34.369999999999997</v>
      </c>
      <c r="K136" s="16">
        <f t="shared" si="4"/>
        <v>1546.65</v>
      </c>
      <c r="L136" s="49">
        <f t="shared" si="5"/>
        <v>0</v>
      </c>
    </row>
    <row r="137" spans="1:12" ht="24" x14ac:dyDescent="0.25">
      <c r="A137" s="13" t="s">
        <v>394</v>
      </c>
      <c r="B137" s="14" t="s">
        <v>395</v>
      </c>
      <c r="C137" s="15" t="s">
        <v>396</v>
      </c>
      <c r="D137" s="14" t="s">
        <v>32</v>
      </c>
      <c r="E137" s="14" t="s">
        <v>167</v>
      </c>
      <c r="F137" s="16">
        <v>4</v>
      </c>
      <c r="G137" s="16">
        <v>22.53</v>
      </c>
      <c r="H137" s="16">
        <f t="shared" si="8"/>
        <v>90.12</v>
      </c>
      <c r="J137" s="16">
        <f>G137-G137*$K$4</f>
        <v>22.53</v>
      </c>
      <c r="K137" s="16">
        <f t="shared" si="4"/>
        <v>90.12</v>
      </c>
      <c r="L137" s="49">
        <f t="shared" si="5"/>
        <v>0</v>
      </c>
    </row>
    <row r="138" spans="1:12" ht="24" x14ac:dyDescent="0.25">
      <c r="A138" s="13" t="s">
        <v>397</v>
      </c>
      <c r="B138" s="14" t="s">
        <v>398</v>
      </c>
      <c r="C138" s="15" t="s">
        <v>399</v>
      </c>
      <c r="D138" s="14" t="s">
        <v>32</v>
      </c>
      <c r="E138" s="14" t="s">
        <v>37</v>
      </c>
      <c r="F138" s="16">
        <v>2</v>
      </c>
      <c r="G138" s="16">
        <v>15.43</v>
      </c>
      <c r="H138" s="16">
        <f t="shared" si="8"/>
        <v>30.86</v>
      </c>
      <c r="J138" s="16">
        <f>G138-G138*$K$4</f>
        <v>15.43</v>
      </c>
      <c r="K138" s="16">
        <f t="shared" si="4"/>
        <v>30.86</v>
      </c>
      <c r="L138" s="49">
        <f t="shared" si="5"/>
        <v>0</v>
      </c>
    </row>
    <row r="139" spans="1:12" ht="24" x14ac:dyDescent="0.25">
      <c r="A139" s="13" t="s">
        <v>400</v>
      </c>
      <c r="B139" s="14" t="s">
        <v>401</v>
      </c>
      <c r="C139" s="15" t="s">
        <v>402</v>
      </c>
      <c r="D139" s="14" t="s">
        <v>32</v>
      </c>
      <c r="E139" s="14" t="s">
        <v>37</v>
      </c>
      <c r="F139" s="16">
        <v>2</v>
      </c>
      <c r="G139" s="16">
        <v>15.81</v>
      </c>
      <c r="H139" s="16">
        <f t="shared" si="8"/>
        <v>31.62</v>
      </c>
      <c r="J139" s="16">
        <f>G139-G139*$K$4</f>
        <v>15.81</v>
      </c>
      <c r="K139" s="16">
        <f t="shared" ref="K139:K202" si="9">ROUND(J139*F139,2)</f>
        <v>31.62</v>
      </c>
      <c r="L139" s="49">
        <f t="shared" ref="L139:L202" si="10">1-J139/G139</f>
        <v>0</v>
      </c>
    </row>
    <row r="140" spans="1:12" ht="36" x14ac:dyDescent="0.25">
      <c r="A140" s="13" t="s">
        <v>403</v>
      </c>
      <c r="B140" s="14" t="s">
        <v>404</v>
      </c>
      <c r="C140" s="15" t="s">
        <v>405</v>
      </c>
      <c r="D140" s="14" t="s">
        <v>20</v>
      </c>
      <c r="E140" s="14" t="s">
        <v>25</v>
      </c>
      <c r="F140" s="16">
        <v>208</v>
      </c>
      <c r="G140" s="16">
        <v>8.16</v>
      </c>
      <c r="H140" s="16">
        <f t="shared" si="8"/>
        <v>1697.28</v>
      </c>
      <c r="J140" s="16">
        <f>G140-G140*$K$4</f>
        <v>8.16</v>
      </c>
      <c r="K140" s="16">
        <f t="shared" si="9"/>
        <v>1697.28</v>
      </c>
      <c r="L140" s="49">
        <f t="shared" si="10"/>
        <v>0</v>
      </c>
    </row>
    <row r="141" spans="1:12" ht="36" x14ac:dyDescent="0.25">
      <c r="A141" s="13" t="s">
        <v>406</v>
      </c>
      <c r="B141" s="14" t="s">
        <v>407</v>
      </c>
      <c r="C141" s="15" t="s">
        <v>408</v>
      </c>
      <c r="D141" s="14" t="s">
        <v>20</v>
      </c>
      <c r="E141" s="14" t="s">
        <v>25</v>
      </c>
      <c r="F141" s="16">
        <v>27</v>
      </c>
      <c r="G141" s="16">
        <v>10.57</v>
      </c>
      <c r="H141" s="16">
        <f t="shared" si="8"/>
        <v>285.39</v>
      </c>
      <c r="J141" s="16">
        <f>G141-G141*$K$4</f>
        <v>10.57</v>
      </c>
      <c r="K141" s="16">
        <f t="shared" si="9"/>
        <v>285.39</v>
      </c>
      <c r="L141" s="49">
        <f t="shared" si="10"/>
        <v>0</v>
      </c>
    </row>
    <row r="142" spans="1:12" ht="36" x14ac:dyDescent="0.25">
      <c r="A142" s="13" t="s">
        <v>409</v>
      </c>
      <c r="B142" s="14" t="s">
        <v>410</v>
      </c>
      <c r="C142" s="15" t="s">
        <v>411</v>
      </c>
      <c r="D142" s="14" t="s">
        <v>20</v>
      </c>
      <c r="E142" s="14" t="s">
        <v>25</v>
      </c>
      <c r="F142" s="16">
        <v>10</v>
      </c>
      <c r="G142" s="16">
        <v>13.04</v>
      </c>
      <c r="H142" s="16">
        <f t="shared" si="8"/>
        <v>130.4</v>
      </c>
      <c r="J142" s="16">
        <f>G142-G142*$K$4</f>
        <v>13.04</v>
      </c>
      <c r="K142" s="16">
        <f t="shared" si="9"/>
        <v>130.4</v>
      </c>
      <c r="L142" s="49">
        <f t="shared" si="10"/>
        <v>0</v>
      </c>
    </row>
    <row r="143" spans="1:12" ht="24" x14ac:dyDescent="0.25">
      <c r="A143" s="13" t="s">
        <v>412</v>
      </c>
      <c r="B143" s="14" t="s">
        <v>413</v>
      </c>
      <c r="C143" s="15" t="s">
        <v>414</v>
      </c>
      <c r="D143" s="14" t="s">
        <v>20</v>
      </c>
      <c r="E143" s="14" t="s">
        <v>25</v>
      </c>
      <c r="F143" s="16">
        <v>8</v>
      </c>
      <c r="G143" s="16">
        <v>15.66</v>
      </c>
      <c r="H143" s="16">
        <f t="shared" si="8"/>
        <v>125.28</v>
      </c>
      <c r="J143" s="16">
        <f>G143-G143*$K$4</f>
        <v>15.66</v>
      </c>
      <c r="K143" s="16">
        <f t="shared" si="9"/>
        <v>125.28</v>
      </c>
      <c r="L143" s="49">
        <f t="shared" si="10"/>
        <v>0</v>
      </c>
    </row>
    <row r="144" spans="1:12" ht="36" x14ac:dyDescent="0.25">
      <c r="A144" s="13" t="s">
        <v>415</v>
      </c>
      <c r="B144" s="14" t="s">
        <v>416</v>
      </c>
      <c r="C144" s="15" t="s">
        <v>417</v>
      </c>
      <c r="D144" s="14" t="s">
        <v>20</v>
      </c>
      <c r="E144" s="14" t="s">
        <v>41</v>
      </c>
      <c r="F144" s="16">
        <v>68</v>
      </c>
      <c r="G144" s="16">
        <v>4.91</v>
      </c>
      <c r="H144" s="16">
        <f t="shared" si="8"/>
        <v>333.88</v>
      </c>
      <c r="J144" s="16">
        <f>G144-G144*$K$4</f>
        <v>4.91</v>
      </c>
      <c r="K144" s="16">
        <f t="shared" si="9"/>
        <v>333.88</v>
      </c>
      <c r="L144" s="49">
        <f t="shared" si="10"/>
        <v>0</v>
      </c>
    </row>
    <row r="145" spans="1:12" ht="36" x14ac:dyDescent="0.25">
      <c r="A145" s="13" t="s">
        <v>418</v>
      </c>
      <c r="B145" s="14" t="s">
        <v>419</v>
      </c>
      <c r="C145" s="15" t="s">
        <v>420</v>
      </c>
      <c r="D145" s="14" t="s">
        <v>20</v>
      </c>
      <c r="E145" s="14" t="s">
        <v>41</v>
      </c>
      <c r="F145" s="16">
        <v>11</v>
      </c>
      <c r="G145" s="16">
        <v>6.45</v>
      </c>
      <c r="H145" s="16">
        <f t="shared" si="8"/>
        <v>70.95</v>
      </c>
      <c r="J145" s="16">
        <f>G145-G145*$K$4</f>
        <v>6.45</v>
      </c>
      <c r="K145" s="16">
        <f t="shared" si="9"/>
        <v>70.95</v>
      </c>
      <c r="L145" s="49">
        <f t="shared" si="10"/>
        <v>0</v>
      </c>
    </row>
    <row r="146" spans="1:12" ht="36" x14ac:dyDescent="0.25">
      <c r="A146" s="13" t="s">
        <v>421</v>
      </c>
      <c r="B146" s="14" t="s">
        <v>422</v>
      </c>
      <c r="C146" s="15" t="s">
        <v>423</v>
      </c>
      <c r="D146" s="14" t="s">
        <v>20</v>
      </c>
      <c r="E146" s="14" t="s">
        <v>41</v>
      </c>
      <c r="F146" s="16">
        <v>4</v>
      </c>
      <c r="G146" s="16">
        <v>8.48</v>
      </c>
      <c r="H146" s="16">
        <f t="shared" si="8"/>
        <v>33.92</v>
      </c>
      <c r="J146" s="16">
        <f>G146-G146*$K$4</f>
        <v>8.48</v>
      </c>
      <c r="K146" s="16">
        <f t="shared" si="9"/>
        <v>33.92</v>
      </c>
      <c r="L146" s="49">
        <f t="shared" si="10"/>
        <v>0</v>
      </c>
    </row>
    <row r="147" spans="1:12" ht="24" x14ac:dyDescent="0.25">
      <c r="A147" s="13" t="s">
        <v>424</v>
      </c>
      <c r="B147" s="14" t="s">
        <v>425</v>
      </c>
      <c r="C147" s="15" t="s">
        <v>426</v>
      </c>
      <c r="D147" s="14" t="s">
        <v>20</v>
      </c>
      <c r="E147" s="14" t="s">
        <v>41</v>
      </c>
      <c r="F147" s="16">
        <v>3</v>
      </c>
      <c r="G147" s="16">
        <v>13.28</v>
      </c>
      <c r="H147" s="16">
        <f t="shared" si="8"/>
        <v>39.840000000000003</v>
      </c>
      <c r="J147" s="16">
        <f>G147-G147*$K$4</f>
        <v>13.28</v>
      </c>
      <c r="K147" s="16">
        <f t="shared" si="9"/>
        <v>39.840000000000003</v>
      </c>
      <c r="L147" s="49">
        <f t="shared" si="10"/>
        <v>0</v>
      </c>
    </row>
    <row r="148" spans="1:12" ht="24" x14ac:dyDescent="0.25">
      <c r="A148" s="13" t="s">
        <v>427</v>
      </c>
      <c r="B148" s="14" t="s">
        <v>428</v>
      </c>
      <c r="C148" s="15" t="s">
        <v>429</v>
      </c>
      <c r="D148" s="14" t="s">
        <v>32</v>
      </c>
      <c r="E148" s="14" t="s">
        <v>25</v>
      </c>
      <c r="F148" s="16">
        <v>38</v>
      </c>
      <c r="G148" s="16">
        <v>13.58</v>
      </c>
      <c r="H148" s="16">
        <f t="shared" si="8"/>
        <v>516.04</v>
      </c>
      <c r="J148" s="16">
        <f>G148-G148*$K$4</f>
        <v>13.58</v>
      </c>
      <c r="K148" s="16">
        <f t="shared" si="9"/>
        <v>516.04</v>
      </c>
      <c r="L148" s="49">
        <f t="shared" si="10"/>
        <v>0</v>
      </c>
    </row>
    <row r="149" spans="1:12" ht="24" x14ac:dyDescent="0.25">
      <c r="A149" s="13" t="s">
        <v>430</v>
      </c>
      <c r="B149" s="14" t="s">
        <v>431</v>
      </c>
      <c r="C149" s="15" t="s">
        <v>432</v>
      </c>
      <c r="D149" s="14" t="s">
        <v>20</v>
      </c>
      <c r="E149" s="14" t="s">
        <v>25</v>
      </c>
      <c r="F149" s="16">
        <v>16</v>
      </c>
      <c r="G149" s="16">
        <v>9.08</v>
      </c>
      <c r="H149" s="16">
        <f t="shared" si="8"/>
        <v>145.28</v>
      </c>
      <c r="J149" s="16">
        <f>G149-G149*$K$4</f>
        <v>9.08</v>
      </c>
      <c r="K149" s="16">
        <f t="shared" si="9"/>
        <v>145.28</v>
      </c>
      <c r="L149" s="49">
        <f t="shared" si="10"/>
        <v>0</v>
      </c>
    </row>
    <row r="150" spans="1:12" ht="24" x14ac:dyDescent="0.25">
      <c r="A150" s="13" t="s">
        <v>433</v>
      </c>
      <c r="B150" s="14" t="s">
        <v>434</v>
      </c>
      <c r="C150" s="15" t="s">
        <v>435</v>
      </c>
      <c r="D150" s="14" t="s">
        <v>20</v>
      </c>
      <c r="E150" s="14" t="s">
        <v>41</v>
      </c>
      <c r="F150" s="16">
        <v>5</v>
      </c>
      <c r="G150" s="16">
        <v>20.12</v>
      </c>
      <c r="H150" s="16">
        <f t="shared" si="8"/>
        <v>100.6</v>
      </c>
      <c r="J150" s="16">
        <f>G150-G150*$K$4</f>
        <v>20.12</v>
      </c>
      <c r="K150" s="16">
        <f t="shared" si="9"/>
        <v>100.6</v>
      </c>
      <c r="L150" s="49">
        <f t="shared" si="10"/>
        <v>0</v>
      </c>
    </row>
    <row r="151" spans="1:12" ht="24" x14ac:dyDescent="0.25">
      <c r="A151" s="13" t="s">
        <v>436</v>
      </c>
      <c r="B151" s="14" t="s">
        <v>437</v>
      </c>
      <c r="C151" s="15" t="s">
        <v>438</v>
      </c>
      <c r="D151" s="14" t="s">
        <v>20</v>
      </c>
      <c r="E151" s="14" t="s">
        <v>41</v>
      </c>
      <c r="F151" s="16">
        <v>4</v>
      </c>
      <c r="G151" s="16">
        <v>31.81</v>
      </c>
      <c r="H151" s="16">
        <f t="shared" si="8"/>
        <v>127.24</v>
      </c>
      <c r="J151" s="16">
        <f>G151-G151*$K$4</f>
        <v>31.81</v>
      </c>
      <c r="K151" s="16">
        <f t="shared" si="9"/>
        <v>127.24</v>
      </c>
      <c r="L151" s="49">
        <f t="shared" si="10"/>
        <v>0</v>
      </c>
    </row>
    <row r="152" spans="1:12" ht="24" x14ac:dyDescent="0.25">
      <c r="A152" s="13" t="s">
        <v>439</v>
      </c>
      <c r="B152" s="14" t="s">
        <v>440</v>
      </c>
      <c r="C152" s="15" t="s">
        <v>441</v>
      </c>
      <c r="D152" s="14" t="s">
        <v>20</v>
      </c>
      <c r="E152" s="14" t="s">
        <v>41</v>
      </c>
      <c r="F152" s="16">
        <v>2</v>
      </c>
      <c r="G152" s="16">
        <v>43.51</v>
      </c>
      <c r="H152" s="16">
        <f t="shared" si="8"/>
        <v>87.02</v>
      </c>
      <c r="J152" s="16">
        <f>G152-G152*$K$4</f>
        <v>43.51</v>
      </c>
      <c r="K152" s="16">
        <f t="shared" si="9"/>
        <v>87.02</v>
      </c>
      <c r="L152" s="49">
        <f t="shared" si="10"/>
        <v>0</v>
      </c>
    </row>
    <row r="153" spans="1:12" ht="36" x14ac:dyDescent="0.25">
      <c r="A153" s="13" t="s">
        <v>442</v>
      </c>
      <c r="B153" s="14" t="s">
        <v>443</v>
      </c>
      <c r="C153" s="15" t="s">
        <v>444</v>
      </c>
      <c r="D153" s="14" t="s">
        <v>32</v>
      </c>
      <c r="E153" s="14" t="s">
        <v>41</v>
      </c>
      <c r="F153" s="16">
        <v>25</v>
      </c>
      <c r="G153" s="16">
        <v>170.9</v>
      </c>
      <c r="H153" s="16">
        <f t="shared" si="8"/>
        <v>4272.5</v>
      </c>
      <c r="J153" s="16">
        <f>G153-G153*$K$4</f>
        <v>170.9</v>
      </c>
      <c r="K153" s="16">
        <f t="shared" si="9"/>
        <v>4272.5</v>
      </c>
      <c r="L153" s="49">
        <f t="shared" si="10"/>
        <v>0</v>
      </c>
    </row>
    <row r="154" spans="1:12" ht="48" x14ac:dyDescent="0.25">
      <c r="A154" s="13" t="s">
        <v>445</v>
      </c>
      <c r="B154" s="14" t="s">
        <v>446</v>
      </c>
      <c r="C154" s="15" t="s">
        <v>447</v>
      </c>
      <c r="D154" s="14" t="s">
        <v>20</v>
      </c>
      <c r="E154" s="14" t="s">
        <v>41</v>
      </c>
      <c r="F154" s="16">
        <v>1</v>
      </c>
      <c r="G154" s="16">
        <v>409.77</v>
      </c>
      <c r="H154" s="16">
        <f t="shared" si="8"/>
        <v>409.77</v>
      </c>
      <c r="J154" s="16">
        <f>G154-G154*$K$4</f>
        <v>409.77</v>
      </c>
      <c r="K154" s="16">
        <f t="shared" si="9"/>
        <v>409.77</v>
      </c>
      <c r="L154" s="49">
        <f t="shared" si="10"/>
        <v>0</v>
      </c>
    </row>
    <row r="155" spans="1:12" ht="48" x14ac:dyDescent="0.25">
      <c r="A155" s="13" t="s">
        <v>448</v>
      </c>
      <c r="B155" s="14" t="s">
        <v>449</v>
      </c>
      <c r="C155" s="15" t="s">
        <v>450</v>
      </c>
      <c r="D155" s="14" t="s">
        <v>20</v>
      </c>
      <c r="E155" s="14" t="s">
        <v>41</v>
      </c>
      <c r="F155" s="16">
        <v>1</v>
      </c>
      <c r="G155" s="16">
        <v>1092.5899999999999</v>
      </c>
      <c r="H155" s="16">
        <f t="shared" si="8"/>
        <v>1092.5899999999999</v>
      </c>
      <c r="J155" s="16">
        <f>G155-G155*$K$4</f>
        <v>1092.5899999999999</v>
      </c>
      <c r="K155" s="16">
        <f t="shared" si="9"/>
        <v>1092.5899999999999</v>
      </c>
      <c r="L155" s="49">
        <f t="shared" si="10"/>
        <v>0</v>
      </c>
    </row>
    <row r="156" spans="1:12" ht="24" x14ac:dyDescent="0.25">
      <c r="A156" s="13" t="s">
        <v>451</v>
      </c>
      <c r="B156" s="14" t="s">
        <v>452</v>
      </c>
      <c r="C156" s="15" t="s">
        <v>453</v>
      </c>
      <c r="D156" s="14" t="s">
        <v>32</v>
      </c>
      <c r="E156" s="14" t="s">
        <v>37</v>
      </c>
      <c r="F156" s="16">
        <v>30</v>
      </c>
      <c r="G156" s="16">
        <v>4.12</v>
      </c>
      <c r="H156" s="16">
        <f t="shared" si="8"/>
        <v>123.6</v>
      </c>
      <c r="J156" s="16">
        <f>G156-G156*$K$4</f>
        <v>4.12</v>
      </c>
      <c r="K156" s="16">
        <f t="shared" si="9"/>
        <v>123.6</v>
      </c>
      <c r="L156" s="49">
        <f t="shared" si="10"/>
        <v>0</v>
      </c>
    </row>
    <row r="157" spans="1:12" ht="24" x14ac:dyDescent="0.25">
      <c r="A157" s="13" t="s">
        <v>454</v>
      </c>
      <c r="B157" s="14" t="s">
        <v>455</v>
      </c>
      <c r="C157" s="15" t="s">
        <v>456</v>
      </c>
      <c r="D157" s="14" t="s">
        <v>32</v>
      </c>
      <c r="E157" s="14" t="s">
        <v>37</v>
      </c>
      <c r="F157" s="16">
        <v>9</v>
      </c>
      <c r="G157" s="16">
        <v>4.07</v>
      </c>
      <c r="H157" s="16">
        <f t="shared" si="8"/>
        <v>36.630000000000003</v>
      </c>
      <c r="J157" s="16">
        <f>G157-G157*$K$4</f>
        <v>4.07</v>
      </c>
      <c r="K157" s="16">
        <f t="shared" si="9"/>
        <v>36.630000000000003</v>
      </c>
      <c r="L157" s="49">
        <f t="shared" si="10"/>
        <v>0</v>
      </c>
    </row>
    <row r="158" spans="1:12" ht="24" x14ac:dyDescent="0.25">
      <c r="A158" s="13" t="s">
        <v>457</v>
      </c>
      <c r="B158" s="14" t="s">
        <v>458</v>
      </c>
      <c r="C158" s="15" t="s">
        <v>459</v>
      </c>
      <c r="D158" s="14" t="s">
        <v>32</v>
      </c>
      <c r="E158" s="14" t="s">
        <v>37</v>
      </c>
      <c r="F158" s="16">
        <v>3</v>
      </c>
      <c r="G158" s="16">
        <v>165.32</v>
      </c>
      <c r="H158" s="16">
        <f t="shared" si="8"/>
        <v>495.96</v>
      </c>
      <c r="J158" s="16">
        <f>G158-G158*$K$4</f>
        <v>165.32</v>
      </c>
      <c r="K158" s="16">
        <f t="shared" si="9"/>
        <v>495.96</v>
      </c>
      <c r="L158" s="49">
        <f t="shared" si="10"/>
        <v>0</v>
      </c>
    </row>
    <row r="159" spans="1:12" ht="24" x14ac:dyDescent="0.25">
      <c r="A159" s="13" t="s">
        <v>460</v>
      </c>
      <c r="B159" s="14" t="s">
        <v>461</v>
      </c>
      <c r="C159" s="15" t="s">
        <v>462</v>
      </c>
      <c r="D159" s="14" t="s">
        <v>32</v>
      </c>
      <c r="E159" s="14" t="s">
        <v>37</v>
      </c>
      <c r="F159" s="16">
        <v>3</v>
      </c>
      <c r="G159" s="16">
        <v>132.33000000000001</v>
      </c>
      <c r="H159" s="16">
        <f t="shared" si="8"/>
        <v>396.99</v>
      </c>
      <c r="J159" s="16">
        <f>G159-G159*$K$4</f>
        <v>132.33000000000001</v>
      </c>
      <c r="K159" s="16">
        <f t="shared" si="9"/>
        <v>396.99</v>
      </c>
      <c r="L159" s="49">
        <f t="shared" si="10"/>
        <v>0</v>
      </c>
    </row>
    <row r="160" spans="1:12" x14ac:dyDescent="0.25">
      <c r="A160" s="13" t="s">
        <v>463</v>
      </c>
      <c r="B160" s="14" t="s">
        <v>464</v>
      </c>
      <c r="C160" s="15" t="s">
        <v>465</v>
      </c>
      <c r="D160" s="14" t="s">
        <v>466</v>
      </c>
      <c r="E160" s="14" t="s">
        <v>41</v>
      </c>
      <c r="F160" s="16">
        <v>2</v>
      </c>
      <c r="G160" s="16">
        <v>630</v>
      </c>
      <c r="H160" s="16">
        <f t="shared" si="8"/>
        <v>1260</v>
      </c>
      <c r="J160" s="16">
        <f>G160-G160*$K$4</f>
        <v>630</v>
      </c>
      <c r="K160" s="16">
        <f t="shared" si="9"/>
        <v>1260</v>
      </c>
      <c r="L160" s="49">
        <f t="shared" si="10"/>
        <v>0</v>
      </c>
    </row>
    <row r="161" spans="1:12" ht="24" x14ac:dyDescent="0.25">
      <c r="A161" s="13" t="s">
        <v>467</v>
      </c>
      <c r="B161" s="14" t="s">
        <v>468</v>
      </c>
      <c r="C161" s="15" t="s">
        <v>469</v>
      </c>
      <c r="D161" s="14" t="s">
        <v>20</v>
      </c>
      <c r="E161" s="14" t="s">
        <v>41</v>
      </c>
      <c r="F161" s="16">
        <v>117</v>
      </c>
      <c r="G161" s="16">
        <v>0.49</v>
      </c>
      <c r="H161" s="16">
        <f t="shared" si="8"/>
        <v>57.33</v>
      </c>
      <c r="J161" s="16">
        <f>G161-G161*$K$4</f>
        <v>0.49</v>
      </c>
      <c r="K161" s="16">
        <f t="shared" si="9"/>
        <v>57.33</v>
      </c>
      <c r="L161" s="49">
        <f t="shared" si="10"/>
        <v>0</v>
      </c>
    </row>
    <row r="162" spans="1:12" ht="24" x14ac:dyDescent="0.25">
      <c r="A162" s="13" t="s">
        <v>470</v>
      </c>
      <c r="B162" s="14" t="s">
        <v>471</v>
      </c>
      <c r="C162" s="15" t="s">
        <v>472</v>
      </c>
      <c r="D162" s="14" t="s">
        <v>20</v>
      </c>
      <c r="E162" s="14" t="s">
        <v>41</v>
      </c>
      <c r="F162" s="16">
        <v>36</v>
      </c>
      <c r="G162" s="16">
        <v>0.63</v>
      </c>
      <c r="H162" s="16">
        <f t="shared" si="8"/>
        <v>22.68</v>
      </c>
      <c r="J162" s="16">
        <f>G162-G162*$K$4</f>
        <v>0.63</v>
      </c>
      <c r="K162" s="16">
        <f t="shared" si="9"/>
        <v>22.68</v>
      </c>
      <c r="L162" s="49">
        <f t="shared" si="10"/>
        <v>0</v>
      </c>
    </row>
    <row r="163" spans="1:12" ht="24" x14ac:dyDescent="0.25">
      <c r="A163" s="13" t="s">
        <v>473</v>
      </c>
      <c r="B163" s="14" t="s">
        <v>474</v>
      </c>
      <c r="C163" s="15" t="s">
        <v>475</v>
      </c>
      <c r="D163" s="14" t="s">
        <v>20</v>
      </c>
      <c r="E163" s="14" t="s">
        <v>41</v>
      </c>
      <c r="F163" s="16">
        <v>49</v>
      </c>
      <c r="G163" s="16">
        <v>0.75</v>
      </c>
      <c r="H163" s="16">
        <f t="shared" si="8"/>
        <v>36.75</v>
      </c>
      <c r="J163" s="16">
        <f>G163-G163*$K$4</f>
        <v>0.75</v>
      </c>
      <c r="K163" s="16">
        <f t="shared" si="9"/>
        <v>36.75</v>
      </c>
      <c r="L163" s="49">
        <f t="shared" si="10"/>
        <v>0</v>
      </c>
    </row>
    <row r="164" spans="1:12" ht="24" x14ac:dyDescent="0.25">
      <c r="A164" s="13" t="s">
        <v>476</v>
      </c>
      <c r="B164" s="14" t="s">
        <v>477</v>
      </c>
      <c r="C164" s="15" t="s">
        <v>478</v>
      </c>
      <c r="D164" s="14" t="s">
        <v>20</v>
      </c>
      <c r="E164" s="14" t="s">
        <v>41</v>
      </c>
      <c r="F164" s="16">
        <v>55</v>
      </c>
      <c r="G164" s="16">
        <v>0.97</v>
      </c>
      <c r="H164" s="16">
        <f t="shared" si="8"/>
        <v>53.35</v>
      </c>
      <c r="J164" s="16">
        <f>G164-G164*$K$4</f>
        <v>0.97</v>
      </c>
      <c r="K164" s="16">
        <f t="shared" si="9"/>
        <v>53.35</v>
      </c>
      <c r="L164" s="49">
        <f t="shared" si="10"/>
        <v>0</v>
      </c>
    </row>
    <row r="165" spans="1:12" ht="24" x14ac:dyDescent="0.25">
      <c r="A165" s="13" t="s">
        <v>479</v>
      </c>
      <c r="B165" s="14" t="s">
        <v>480</v>
      </c>
      <c r="C165" s="15" t="s">
        <v>481</v>
      </c>
      <c r="D165" s="14" t="s">
        <v>20</v>
      </c>
      <c r="E165" s="14" t="s">
        <v>41</v>
      </c>
      <c r="F165" s="16">
        <v>3</v>
      </c>
      <c r="G165" s="16">
        <v>1.34</v>
      </c>
      <c r="H165" s="16">
        <f t="shared" si="8"/>
        <v>4.0199999999999996</v>
      </c>
      <c r="J165" s="16">
        <f>G165-G165*$K$4</f>
        <v>1.34</v>
      </c>
      <c r="K165" s="16">
        <f t="shared" si="9"/>
        <v>4.0199999999999996</v>
      </c>
      <c r="L165" s="49">
        <f t="shared" si="10"/>
        <v>0</v>
      </c>
    </row>
    <row r="166" spans="1:12" ht="24" x14ac:dyDescent="0.25">
      <c r="A166" s="13" t="s">
        <v>482</v>
      </c>
      <c r="B166" s="14" t="s">
        <v>483</v>
      </c>
      <c r="C166" s="15" t="s">
        <v>484</v>
      </c>
      <c r="D166" s="14" t="s">
        <v>20</v>
      </c>
      <c r="E166" s="14" t="s">
        <v>41</v>
      </c>
      <c r="F166" s="16">
        <v>8</v>
      </c>
      <c r="G166" s="16">
        <v>2.63</v>
      </c>
      <c r="H166" s="16">
        <f t="shared" si="8"/>
        <v>21.04</v>
      </c>
      <c r="J166" s="16">
        <f>G166-G166*$K$4</f>
        <v>2.63</v>
      </c>
      <c r="K166" s="16">
        <f t="shared" si="9"/>
        <v>21.04</v>
      </c>
      <c r="L166" s="49">
        <f t="shared" si="10"/>
        <v>0</v>
      </c>
    </row>
    <row r="167" spans="1:12" ht="36" x14ac:dyDescent="0.25">
      <c r="A167" s="13" t="s">
        <v>485</v>
      </c>
      <c r="B167" s="14" t="s">
        <v>486</v>
      </c>
      <c r="C167" s="15" t="s">
        <v>487</v>
      </c>
      <c r="D167" s="14" t="s">
        <v>20</v>
      </c>
      <c r="E167" s="14" t="s">
        <v>25</v>
      </c>
      <c r="F167" s="16">
        <v>1772</v>
      </c>
      <c r="G167" s="16">
        <v>3.78</v>
      </c>
      <c r="H167" s="16">
        <f t="shared" si="8"/>
        <v>6698.16</v>
      </c>
      <c r="J167" s="16">
        <f>G167-G167*$K$4</f>
        <v>3.78</v>
      </c>
      <c r="K167" s="16">
        <f t="shared" si="9"/>
        <v>6698.16</v>
      </c>
      <c r="L167" s="49">
        <f t="shared" si="10"/>
        <v>0</v>
      </c>
    </row>
    <row r="168" spans="1:12" ht="36" x14ac:dyDescent="0.25">
      <c r="A168" s="13" t="s">
        <v>488</v>
      </c>
      <c r="B168" s="14" t="s">
        <v>489</v>
      </c>
      <c r="C168" s="15" t="s">
        <v>490</v>
      </c>
      <c r="D168" s="14" t="s">
        <v>20</v>
      </c>
      <c r="E168" s="14" t="s">
        <v>25</v>
      </c>
      <c r="F168" s="16">
        <v>419</v>
      </c>
      <c r="G168" s="16">
        <v>5.29</v>
      </c>
      <c r="H168" s="16">
        <f t="shared" si="8"/>
        <v>2216.5100000000002</v>
      </c>
      <c r="J168" s="16">
        <f>G168-G168*$K$4</f>
        <v>5.29</v>
      </c>
      <c r="K168" s="16">
        <f t="shared" si="9"/>
        <v>2216.5100000000002</v>
      </c>
      <c r="L168" s="49">
        <f t="shared" si="10"/>
        <v>0</v>
      </c>
    </row>
    <row r="169" spans="1:12" ht="36" x14ac:dyDescent="0.25">
      <c r="A169" s="13" t="s">
        <v>491</v>
      </c>
      <c r="B169" s="14" t="s">
        <v>492</v>
      </c>
      <c r="C169" s="15" t="s">
        <v>493</v>
      </c>
      <c r="D169" s="14" t="s">
        <v>20</v>
      </c>
      <c r="E169" s="14" t="s">
        <v>25</v>
      </c>
      <c r="F169" s="16">
        <v>65</v>
      </c>
      <c r="G169" s="16">
        <v>7.13</v>
      </c>
      <c r="H169" s="16">
        <f t="shared" si="8"/>
        <v>463.45</v>
      </c>
      <c r="J169" s="16">
        <f>G169-G169*$K$4</f>
        <v>7.13</v>
      </c>
      <c r="K169" s="16">
        <f t="shared" si="9"/>
        <v>463.45</v>
      </c>
      <c r="L169" s="49">
        <f t="shared" si="10"/>
        <v>0</v>
      </c>
    </row>
    <row r="170" spans="1:12" ht="36" x14ac:dyDescent="0.25">
      <c r="A170" s="13" t="s">
        <v>494</v>
      </c>
      <c r="B170" s="14" t="s">
        <v>495</v>
      </c>
      <c r="C170" s="15" t="s">
        <v>496</v>
      </c>
      <c r="D170" s="14" t="s">
        <v>20</v>
      </c>
      <c r="E170" s="14" t="s">
        <v>25</v>
      </c>
      <c r="F170" s="16">
        <v>392</v>
      </c>
      <c r="G170" s="16">
        <v>11.33</v>
      </c>
      <c r="H170" s="16">
        <f t="shared" si="8"/>
        <v>4441.3599999999997</v>
      </c>
      <c r="J170" s="16">
        <f>G170-G170*$K$4</f>
        <v>11.33</v>
      </c>
      <c r="K170" s="16">
        <f t="shared" si="9"/>
        <v>4441.3599999999997</v>
      </c>
      <c r="L170" s="49">
        <f t="shared" si="10"/>
        <v>0</v>
      </c>
    </row>
    <row r="171" spans="1:12" ht="36" x14ac:dyDescent="0.25">
      <c r="A171" s="13" t="s">
        <v>497</v>
      </c>
      <c r="B171" s="14" t="s">
        <v>498</v>
      </c>
      <c r="C171" s="15" t="s">
        <v>499</v>
      </c>
      <c r="D171" s="14" t="s">
        <v>20</v>
      </c>
      <c r="E171" s="14" t="s">
        <v>25</v>
      </c>
      <c r="F171" s="16">
        <v>80</v>
      </c>
      <c r="G171" s="16">
        <v>25.28</v>
      </c>
      <c r="H171" s="16">
        <f t="shared" si="8"/>
        <v>2022.4</v>
      </c>
      <c r="J171" s="16">
        <f>G171-G171*$K$4</f>
        <v>25.28</v>
      </c>
      <c r="K171" s="16">
        <f t="shared" si="9"/>
        <v>2022.4</v>
      </c>
      <c r="L171" s="49">
        <f t="shared" si="10"/>
        <v>0</v>
      </c>
    </row>
    <row r="172" spans="1:12" ht="36" x14ac:dyDescent="0.25">
      <c r="A172" s="13" t="s">
        <v>500</v>
      </c>
      <c r="B172" s="14" t="s">
        <v>501</v>
      </c>
      <c r="C172" s="15" t="s">
        <v>502</v>
      </c>
      <c r="D172" s="14" t="s">
        <v>20</v>
      </c>
      <c r="E172" s="14" t="s">
        <v>25</v>
      </c>
      <c r="F172" s="16">
        <v>317</v>
      </c>
      <c r="G172" s="16">
        <v>48.36</v>
      </c>
      <c r="H172" s="16">
        <f t="shared" si="8"/>
        <v>15330.12</v>
      </c>
      <c r="J172" s="16">
        <f>G172-G172*$K$4</f>
        <v>48.36</v>
      </c>
      <c r="K172" s="16">
        <f t="shared" si="9"/>
        <v>15330.12</v>
      </c>
      <c r="L172" s="49">
        <f t="shared" si="10"/>
        <v>0</v>
      </c>
    </row>
    <row r="173" spans="1:12" ht="24" x14ac:dyDescent="0.25">
      <c r="A173" s="13" t="s">
        <v>503</v>
      </c>
      <c r="B173" s="14" t="s">
        <v>504</v>
      </c>
      <c r="C173" s="15" t="s">
        <v>505</v>
      </c>
      <c r="D173" s="14" t="s">
        <v>32</v>
      </c>
      <c r="E173" s="14" t="s">
        <v>37</v>
      </c>
      <c r="F173" s="16">
        <v>2</v>
      </c>
      <c r="G173" s="16">
        <v>47.78</v>
      </c>
      <c r="H173" s="16">
        <f t="shared" si="8"/>
        <v>95.56</v>
      </c>
      <c r="J173" s="16">
        <f>G173-G173*$K$4</f>
        <v>47.78</v>
      </c>
      <c r="K173" s="16">
        <f t="shared" si="9"/>
        <v>95.56</v>
      </c>
      <c r="L173" s="49">
        <f t="shared" si="10"/>
        <v>0</v>
      </c>
    </row>
    <row r="174" spans="1:12" ht="24" x14ac:dyDescent="0.25">
      <c r="A174" s="13" t="s">
        <v>506</v>
      </c>
      <c r="B174" s="14" t="s">
        <v>507</v>
      </c>
      <c r="C174" s="15" t="s">
        <v>508</v>
      </c>
      <c r="D174" s="14" t="s">
        <v>32</v>
      </c>
      <c r="E174" s="14" t="s">
        <v>333</v>
      </c>
      <c r="F174" s="16">
        <v>12</v>
      </c>
      <c r="G174" s="16">
        <v>43.13</v>
      </c>
      <c r="H174" s="16">
        <f t="shared" si="8"/>
        <v>517.55999999999995</v>
      </c>
      <c r="J174" s="16">
        <f>G174-G174*$K$4</f>
        <v>43.13</v>
      </c>
      <c r="K174" s="16">
        <f t="shared" si="9"/>
        <v>517.55999999999995</v>
      </c>
      <c r="L174" s="49">
        <f t="shared" si="10"/>
        <v>0</v>
      </c>
    </row>
    <row r="175" spans="1:12" ht="24" x14ac:dyDescent="0.25">
      <c r="A175" s="13" t="s">
        <v>509</v>
      </c>
      <c r="B175" s="14" t="s">
        <v>510</v>
      </c>
      <c r="C175" s="15" t="s">
        <v>511</v>
      </c>
      <c r="D175" s="14" t="s">
        <v>20</v>
      </c>
      <c r="E175" s="14" t="s">
        <v>41</v>
      </c>
      <c r="F175" s="16">
        <v>10</v>
      </c>
      <c r="G175" s="16">
        <v>31.4</v>
      </c>
      <c r="H175" s="16">
        <f t="shared" si="8"/>
        <v>314</v>
      </c>
      <c r="J175" s="16">
        <f>G175-G175*$K$4</f>
        <v>31.4</v>
      </c>
      <c r="K175" s="16">
        <f t="shared" si="9"/>
        <v>314</v>
      </c>
      <c r="L175" s="49">
        <f t="shared" si="10"/>
        <v>0</v>
      </c>
    </row>
    <row r="176" spans="1:12" ht="24" x14ac:dyDescent="0.25">
      <c r="A176" s="13" t="s">
        <v>512</v>
      </c>
      <c r="B176" s="14" t="s">
        <v>513</v>
      </c>
      <c r="C176" s="15" t="s">
        <v>514</v>
      </c>
      <c r="D176" s="14" t="s">
        <v>20</v>
      </c>
      <c r="E176" s="14" t="s">
        <v>41</v>
      </c>
      <c r="F176" s="16">
        <v>9</v>
      </c>
      <c r="G176" s="16">
        <v>21.24</v>
      </c>
      <c r="H176" s="16">
        <f t="shared" ref="H176:H185" si="11">ROUND(F176*G176,2)</f>
        <v>191.16</v>
      </c>
      <c r="J176" s="16">
        <f>G176-G176*$K$4</f>
        <v>21.24</v>
      </c>
      <c r="K176" s="16">
        <f t="shared" si="9"/>
        <v>191.16</v>
      </c>
      <c r="L176" s="49">
        <f t="shared" si="10"/>
        <v>0</v>
      </c>
    </row>
    <row r="177" spans="1:12" ht="24" x14ac:dyDescent="0.25">
      <c r="A177" s="13" t="s">
        <v>515</v>
      </c>
      <c r="B177" s="14" t="s">
        <v>516</v>
      </c>
      <c r="C177" s="15" t="s">
        <v>517</v>
      </c>
      <c r="D177" s="14" t="s">
        <v>20</v>
      </c>
      <c r="E177" s="14" t="s">
        <v>41</v>
      </c>
      <c r="F177" s="16">
        <v>3</v>
      </c>
      <c r="G177" s="16">
        <v>34.020000000000003</v>
      </c>
      <c r="H177" s="16">
        <f t="shared" si="11"/>
        <v>102.06</v>
      </c>
      <c r="J177" s="16">
        <f>G177-G177*$K$4</f>
        <v>34.020000000000003</v>
      </c>
      <c r="K177" s="16">
        <f t="shared" si="9"/>
        <v>102.06</v>
      </c>
      <c r="L177" s="49">
        <f t="shared" si="10"/>
        <v>0</v>
      </c>
    </row>
    <row r="178" spans="1:12" ht="24" x14ac:dyDescent="0.25">
      <c r="A178" s="13" t="s">
        <v>518</v>
      </c>
      <c r="B178" s="14" t="s">
        <v>519</v>
      </c>
      <c r="C178" s="15" t="s">
        <v>520</v>
      </c>
      <c r="D178" s="14" t="s">
        <v>20</v>
      </c>
      <c r="E178" s="14" t="s">
        <v>41</v>
      </c>
      <c r="F178" s="16">
        <v>20</v>
      </c>
      <c r="G178" s="16">
        <v>24.08</v>
      </c>
      <c r="H178" s="16">
        <f t="shared" si="11"/>
        <v>481.6</v>
      </c>
      <c r="J178" s="16">
        <f>G178-G178*$K$4</f>
        <v>24.08</v>
      </c>
      <c r="K178" s="16">
        <f t="shared" si="9"/>
        <v>481.6</v>
      </c>
      <c r="L178" s="49">
        <f t="shared" si="10"/>
        <v>0</v>
      </c>
    </row>
    <row r="179" spans="1:12" ht="24" x14ac:dyDescent="0.25">
      <c r="A179" s="13" t="s">
        <v>521</v>
      </c>
      <c r="B179" s="14" t="s">
        <v>522</v>
      </c>
      <c r="C179" s="15" t="s">
        <v>523</v>
      </c>
      <c r="D179" s="14" t="s">
        <v>20</v>
      </c>
      <c r="E179" s="14" t="s">
        <v>41</v>
      </c>
      <c r="F179" s="16">
        <v>2</v>
      </c>
      <c r="G179" s="16">
        <v>25.75</v>
      </c>
      <c r="H179" s="16">
        <f t="shared" si="11"/>
        <v>51.5</v>
      </c>
      <c r="J179" s="16">
        <f>G179-G179*$K$4</f>
        <v>25.75</v>
      </c>
      <c r="K179" s="16">
        <f t="shared" si="9"/>
        <v>51.5</v>
      </c>
      <c r="L179" s="49">
        <f t="shared" si="10"/>
        <v>0</v>
      </c>
    </row>
    <row r="180" spans="1:12" ht="24" x14ac:dyDescent="0.25">
      <c r="A180" s="13" t="s">
        <v>524</v>
      </c>
      <c r="B180" s="14" t="s">
        <v>525</v>
      </c>
      <c r="C180" s="15" t="s">
        <v>526</v>
      </c>
      <c r="D180" s="14" t="s">
        <v>20</v>
      </c>
      <c r="E180" s="14" t="s">
        <v>41</v>
      </c>
      <c r="F180" s="16">
        <v>19</v>
      </c>
      <c r="G180" s="16">
        <v>39.700000000000003</v>
      </c>
      <c r="H180" s="16">
        <f t="shared" si="11"/>
        <v>754.3</v>
      </c>
      <c r="J180" s="16">
        <f>G180-G180*$K$4</f>
        <v>39.700000000000003</v>
      </c>
      <c r="K180" s="16">
        <f t="shared" si="9"/>
        <v>754.3</v>
      </c>
      <c r="L180" s="49">
        <f t="shared" si="10"/>
        <v>0</v>
      </c>
    </row>
    <row r="181" spans="1:12" ht="36" x14ac:dyDescent="0.25">
      <c r="A181" s="13" t="s">
        <v>527</v>
      </c>
      <c r="B181" s="14" t="s">
        <v>528</v>
      </c>
      <c r="C181" s="15" t="s">
        <v>529</v>
      </c>
      <c r="D181" s="14" t="s">
        <v>32</v>
      </c>
      <c r="E181" s="14" t="s">
        <v>167</v>
      </c>
      <c r="F181" s="16">
        <v>90</v>
      </c>
      <c r="G181" s="16">
        <v>12.06</v>
      </c>
      <c r="H181" s="16">
        <f t="shared" si="11"/>
        <v>1085.4000000000001</v>
      </c>
      <c r="J181" s="16">
        <f>G181-G181*$K$4</f>
        <v>12.06</v>
      </c>
      <c r="K181" s="16">
        <f t="shared" si="9"/>
        <v>1085.4000000000001</v>
      </c>
      <c r="L181" s="49">
        <f t="shared" si="10"/>
        <v>0</v>
      </c>
    </row>
    <row r="182" spans="1:12" ht="36" x14ac:dyDescent="0.25">
      <c r="A182" s="13" t="s">
        <v>530</v>
      </c>
      <c r="B182" s="14" t="s">
        <v>531</v>
      </c>
      <c r="C182" s="15" t="s">
        <v>532</v>
      </c>
      <c r="D182" s="14" t="s">
        <v>20</v>
      </c>
      <c r="E182" s="14" t="s">
        <v>41</v>
      </c>
      <c r="F182" s="16">
        <v>36</v>
      </c>
      <c r="G182" s="16">
        <v>23.56</v>
      </c>
      <c r="H182" s="16">
        <f t="shared" si="11"/>
        <v>848.16</v>
      </c>
      <c r="J182" s="16">
        <f>G182-G182*$K$4</f>
        <v>23.56</v>
      </c>
      <c r="K182" s="16">
        <f t="shared" si="9"/>
        <v>848.16</v>
      </c>
      <c r="L182" s="49">
        <f t="shared" si="10"/>
        <v>0</v>
      </c>
    </row>
    <row r="183" spans="1:12" ht="24" x14ac:dyDescent="0.25">
      <c r="A183" s="13" t="s">
        <v>533</v>
      </c>
      <c r="B183" s="14" t="s">
        <v>534</v>
      </c>
      <c r="C183" s="15" t="s">
        <v>535</v>
      </c>
      <c r="D183" s="14" t="s">
        <v>32</v>
      </c>
      <c r="E183" s="14" t="s">
        <v>37</v>
      </c>
      <c r="F183" s="16">
        <v>15</v>
      </c>
      <c r="G183" s="16">
        <v>11.01</v>
      </c>
      <c r="H183" s="16">
        <f t="shared" si="11"/>
        <v>165.15</v>
      </c>
      <c r="J183" s="16">
        <f>G183-G183*$K$4</f>
        <v>11.01</v>
      </c>
      <c r="K183" s="16">
        <f t="shared" si="9"/>
        <v>165.15</v>
      </c>
      <c r="L183" s="49">
        <f t="shared" si="10"/>
        <v>0</v>
      </c>
    </row>
    <row r="184" spans="1:12" ht="24" x14ac:dyDescent="0.25">
      <c r="A184" s="13" t="s">
        <v>536</v>
      </c>
      <c r="B184" s="14" t="s">
        <v>537</v>
      </c>
      <c r="C184" s="15" t="s">
        <v>538</v>
      </c>
      <c r="D184" s="14" t="s">
        <v>539</v>
      </c>
      <c r="E184" s="14" t="s">
        <v>25</v>
      </c>
      <c r="F184" s="16">
        <v>100</v>
      </c>
      <c r="G184" s="16">
        <v>0.51</v>
      </c>
      <c r="H184" s="16">
        <f t="shared" si="11"/>
        <v>51</v>
      </c>
      <c r="J184" s="16">
        <f>G184-G184*$K$4</f>
        <v>0.51</v>
      </c>
      <c r="K184" s="16">
        <f t="shared" si="9"/>
        <v>51</v>
      </c>
      <c r="L184" s="49">
        <f t="shared" si="10"/>
        <v>0</v>
      </c>
    </row>
    <row r="185" spans="1:12" ht="24" x14ac:dyDescent="0.25">
      <c r="A185" s="13" t="s">
        <v>540</v>
      </c>
      <c r="B185" s="14" t="s">
        <v>541</v>
      </c>
      <c r="C185" s="15" t="s">
        <v>542</v>
      </c>
      <c r="D185" s="14" t="s">
        <v>20</v>
      </c>
      <c r="E185" s="14" t="s">
        <v>25</v>
      </c>
      <c r="F185" s="16">
        <v>16</v>
      </c>
      <c r="G185" s="16">
        <v>14.63</v>
      </c>
      <c r="H185" s="16">
        <f t="shared" si="11"/>
        <v>234.08</v>
      </c>
      <c r="J185" s="16">
        <f>G185-G185*$K$4</f>
        <v>14.63</v>
      </c>
      <c r="K185" s="16">
        <f t="shared" si="9"/>
        <v>234.08</v>
      </c>
      <c r="L185" s="49">
        <f t="shared" si="10"/>
        <v>0</v>
      </c>
    </row>
    <row r="186" spans="1:12" x14ac:dyDescent="0.25">
      <c r="A186" s="9" t="s">
        <v>543</v>
      </c>
      <c r="B186" s="10" t="s">
        <v>544</v>
      </c>
      <c r="C186" s="11"/>
      <c r="D186" s="12"/>
      <c r="E186" s="12"/>
      <c r="F186" s="12"/>
      <c r="G186" s="12"/>
      <c r="H186" s="12"/>
      <c r="J186" s="12"/>
      <c r="K186" s="12"/>
      <c r="L186" s="50"/>
    </row>
    <row r="187" spans="1:12" x14ac:dyDescent="0.25">
      <c r="A187" s="13" t="s">
        <v>545</v>
      </c>
      <c r="B187" s="14" t="s">
        <v>546</v>
      </c>
      <c r="C187" s="15" t="s">
        <v>547</v>
      </c>
      <c r="D187" s="14" t="s">
        <v>58</v>
      </c>
      <c r="E187" s="14" t="s">
        <v>37</v>
      </c>
      <c r="F187" s="16">
        <v>6</v>
      </c>
      <c r="G187" s="16">
        <v>9</v>
      </c>
      <c r="H187" s="16">
        <f t="shared" ref="H187:H199" si="12">ROUND(F187*G187,2)</f>
        <v>54</v>
      </c>
      <c r="J187" s="16">
        <f>G187-G187*$K$4</f>
        <v>9</v>
      </c>
      <c r="K187" s="16">
        <f t="shared" si="9"/>
        <v>54</v>
      </c>
      <c r="L187" s="49">
        <f t="shared" si="10"/>
        <v>0</v>
      </c>
    </row>
    <row r="188" spans="1:12" x14ac:dyDescent="0.25">
      <c r="A188" s="13" t="s">
        <v>548</v>
      </c>
      <c r="B188" s="14" t="s">
        <v>549</v>
      </c>
      <c r="C188" s="15" t="s">
        <v>550</v>
      </c>
      <c r="D188" s="14" t="s">
        <v>58</v>
      </c>
      <c r="E188" s="14" t="s">
        <v>37</v>
      </c>
      <c r="F188" s="16">
        <v>72</v>
      </c>
      <c r="G188" s="16">
        <v>21.25</v>
      </c>
      <c r="H188" s="16">
        <f t="shared" si="12"/>
        <v>1530</v>
      </c>
      <c r="J188" s="16">
        <f>G188-G188*$K$4</f>
        <v>21.25</v>
      </c>
      <c r="K188" s="16">
        <f t="shared" si="9"/>
        <v>1530</v>
      </c>
      <c r="L188" s="49">
        <f t="shared" si="10"/>
        <v>0</v>
      </c>
    </row>
    <row r="189" spans="1:12" ht="36" x14ac:dyDescent="0.25">
      <c r="A189" s="13" t="s">
        <v>551</v>
      </c>
      <c r="B189" s="14" t="s">
        <v>552</v>
      </c>
      <c r="C189" s="15" t="s">
        <v>553</v>
      </c>
      <c r="D189" s="14" t="s">
        <v>32</v>
      </c>
      <c r="E189" s="14" t="s">
        <v>37</v>
      </c>
      <c r="F189" s="16">
        <v>8</v>
      </c>
      <c r="G189" s="16">
        <v>21.43</v>
      </c>
      <c r="H189" s="16">
        <f t="shared" si="12"/>
        <v>171.44</v>
      </c>
      <c r="J189" s="16">
        <f>G189-G189*$K$4</f>
        <v>21.43</v>
      </c>
      <c r="K189" s="16">
        <f t="shared" si="9"/>
        <v>171.44</v>
      </c>
      <c r="L189" s="49">
        <f t="shared" si="10"/>
        <v>0</v>
      </c>
    </row>
    <row r="190" spans="1:12" ht="36" x14ac:dyDescent="0.25">
      <c r="A190" s="13" t="s">
        <v>554</v>
      </c>
      <c r="B190" s="14" t="s">
        <v>555</v>
      </c>
      <c r="C190" s="15" t="s">
        <v>556</v>
      </c>
      <c r="D190" s="14" t="s">
        <v>32</v>
      </c>
      <c r="E190" s="14" t="s">
        <v>557</v>
      </c>
      <c r="F190" s="16">
        <v>8</v>
      </c>
      <c r="G190" s="16">
        <v>24.47</v>
      </c>
      <c r="H190" s="16">
        <f t="shared" si="12"/>
        <v>195.76</v>
      </c>
      <c r="J190" s="16">
        <f>G190-G190*$K$4</f>
        <v>24.47</v>
      </c>
      <c r="K190" s="16">
        <f t="shared" si="9"/>
        <v>195.76</v>
      </c>
      <c r="L190" s="49">
        <f t="shared" si="10"/>
        <v>0</v>
      </c>
    </row>
    <row r="191" spans="1:12" ht="36" x14ac:dyDescent="0.25">
      <c r="A191" s="13" t="s">
        <v>558</v>
      </c>
      <c r="B191" s="14" t="s">
        <v>559</v>
      </c>
      <c r="C191" s="15" t="s">
        <v>560</v>
      </c>
      <c r="D191" s="14" t="s">
        <v>32</v>
      </c>
      <c r="E191" s="14" t="s">
        <v>37</v>
      </c>
      <c r="F191" s="16">
        <v>1</v>
      </c>
      <c r="G191" s="16">
        <v>11.72</v>
      </c>
      <c r="H191" s="16">
        <f t="shared" si="12"/>
        <v>11.72</v>
      </c>
      <c r="J191" s="16">
        <f>G191-G191*$K$4</f>
        <v>11.72</v>
      </c>
      <c r="K191" s="16">
        <f t="shared" si="9"/>
        <v>11.72</v>
      </c>
      <c r="L191" s="49">
        <f t="shared" si="10"/>
        <v>0</v>
      </c>
    </row>
    <row r="192" spans="1:12" ht="36" x14ac:dyDescent="0.25">
      <c r="A192" s="13" t="s">
        <v>561</v>
      </c>
      <c r="B192" s="14" t="s">
        <v>562</v>
      </c>
      <c r="C192" s="15" t="s">
        <v>563</v>
      </c>
      <c r="D192" s="14" t="s">
        <v>32</v>
      </c>
      <c r="E192" s="14" t="s">
        <v>25</v>
      </c>
      <c r="F192" s="16">
        <v>65</v>
      </c>
      <c r="G192" s="16">
        <v>35.78</v>
      </c>
      <c r="H192" s="16">
        <f t="shared" si="12"/>
        <v>2325.6999999999998</v>
      </c>
      <c r="J192" s="16">
        <f>G192-G192*$K$4</f>
        <v>35.78</v>
      </c>
      <c r="K192" s="16">
        <f t="shared" si="9"/>
        <v>2325.6999999999998</v>
      </c>
      <c r="L192" s="49">
        <f t="shared" si="10"/>
        <v>0</v>
      </c>
    </row>
    <row r="193" spans="1:12" ht="36" x14ac:dyDescent="0.25">
      <c r="A193" s="13" t="s">
        <v>564</v>
      </c>
      <c r="B193" s="14" t="s">
        <v>565</v>
      </c>
      <c r="C193" s="15" t="s">
        <v>566</v>
      </c>
      <c r="D193" s="14" t="s">
        <v>32</v>
      </c>
      <c r="E193" s="14" t="s">
        <v>25</v>
      </c>
      <c r="F193" s="16">
        <v>5</v>
      </c>
      <c r="G193" s="16">
        <v>42.85</v>
      </c>
      <c r="H193" s="16">
        <f t="shared" si="12"/>
        <v>214.25</v>
      </c>
      <c r="J193" s="16">
        <f>G193-G193*$K$4</f>
        <v>42.85</v>
      </c>
      <c r="K193" s="16">
        <f t="shared" si="9"/>
        <v>214.25</v>
      </c>
      <c r="L193" s="49">
        <f t="shared" si="10"/>
        <v>0</v>
      </c>
    </row>
    <row r="194" spans="1:12" ht="36" x14ac:dyDescent="0.25">
      <c r="A194" s="13" t="s">
        <v>567</v>
      </c>
      <c r="B194" s="14" t="s">
        <v>568</v>
      </c>
      <c r="C194" s="15" t="s">
        <v>569</v>
      </c>
      <c r="D194" s="14" t="s">
        <v>32</v>
      </c>
      <c r="E194" s="14" t="s">
        <v>557</v>
      </c>
      <c r="F194" s="16">
        <v>10</v>
      </c>
      <c r="G194" s="16">
        <v>22.28</v>
      </c>
      <c r="H194" s="16">
        <f t="shared" si="12"/>
        <v>222.8</v>
      </c>
      <c r="J194" s="16">
        <f>G194-G194*$K$4</f>
        <v>22.28</v>
      </c>
      <c r="K194" s="16">
        <f t="shared" si="9"/>
        <v>222.8</v>
      </c>
      <c r="L194" s="49">
        <f t="shared" si="10"/>
        <v>0</v>
      </c>
    </row>
    <row r="195" spans="1:12" ht="36" x14ac:dyDescent="0.25">
      <c r="A195" s="13" t="s">
        <v>570</v>
      </c>
      <c r="B195" s="14" t="s">
        <v>571</v>
      </c>
      <c r="C195" s="15" t="s">
        <v>572</v>
      </c>
      <c r="D195" s="14" t="s">
        <v>32</v>
      </c>
      <c r="E195" s="14" t="s">
        <v>557</v>
      </c>
      <c r="F195" s="16">
        <v>22</v>
      </c>
      <c r="G195" s="16">
        <v>23.57</v>
      </c>
      <c r="H195" s="16">
        <f t="shared" si="12"/>
        <v>518.54</v>
      </c>
      <c r="J195" s="16">
        <f>G195-G195*$K$4</f>
        <v>23.57</v>
      </c>
      <c r="K195" s="16">
        <f t="shared" si="9"/>
        <v>518.54</v>
      </c>
      <c r="L195" s="49">
        <f t="shared" si="10"/>
        <v>0</v>
      </c>
    </row>
    <row r="196" spans="1:12" ht="36" x14ac:dyDescent="0.25">
      <c r="A196" s="13" t="s">
        <v>573</v>
      </c>
      <c r="B196" s="14" t="s">
        <v>574</v>
      </c>
      <c r="C196" s="15" t="s">
        <v>575</v>
      </c>
      <c r="D196" s="14" t="s">
        <v>32</v>
      </c>
      <c r="E196" s="14" t="s">
        <v>167</v>
      </c>
      <c r="F196" s="16">
        <v>1</v>
      </c>
      <c r="G196" s="16">
        <v>418.94</v>
      </c>
      <c r="H196" s="16">
        <f t="shared" si="12"/>
        <v>418.94</v>
      </c>
      <c r="J196" s="16">
        <f>G196-G196*$K$4</f>
        <v>418.94</v>
      </c>
      <c r="K196" s="16">
        <f t="shared" si="9"/>
        <v>418.94</v>
      </c>
      <c r="L196" s="49">
        <f t="shared" si="10"/>
        <v>0</v>
      </c>
    </row>
    <row r="197" spans="1:12" ht="24" x14ac:dyDescent="0.25">
      <c r="A197" s="13" t="s">
        <v>576</v>
      </c>
      <c r="B197" s="14" t="s">
        <v>477</v>
      </c>
      <c r="C197" s="15" t="s">
        <v>478</v>
      </c>
      <c r="D197" s="14" t="s">
        <v>20</v>
      </c>
      <c r="E197" s="14" t="s">
        <v>41</v>
      </c>
      <c r="F197" s="16">
        <v>2</v>
      </c>
      <c r="G197" s="16">
        <v>0.97</v>
      </c>
      <c r="H197" s="16">
        <f t="shared" si="12"/>
        <v>1.94</v>
      </c>
      <c r="J197" s="16">
        <f>G197-G197*$K$4</f>
        <v>0.97</v>
      </c>
      <c r="K197" s="16">
        <f t="shared" si="9"/>
        <v>1.94</v>
      </c>
      <c r="L197" s="49">
        <f t="shared" si="10"/>
        <v>0</v>
      </c>
    </row>
    <row r="198" spans="1:12" ht="24" x14ac:dyDescent="0.25">
      <c r="A198" s="13" t="s">
        <v>577</v>
      </c>
      <c r="B198" s="14" t="s">
        <v>480</v>
      </c>
      <c r="C198" s="15" t="s">
        <v>481</v>
      </c>
      <c r="D198" s="14" t="s">
        <v>20</v>
      </c>
      <c r="E198" s="14" t="s">
        <v>41</v>
      </c>
      <c r="F198" s="16">
        <v>2</v>
      </c>
      <c r="G198" s="16">
        <v>1.34</v>
      </c>
      <c r="H198" s="16">
        <f t="shared" si="12"/>
        <v>2.68</v>
      </c>
      <c r="J198" s="16">
        <f>G198-G198*$K$4</f>
        <v>1.34</v>
      </c>
      <c r="K198" s="16">
        <f t="shared" si="9"/>
        <v>2.68</v>
      </c>
      <c r="L198" s="49">
        <f t="shared" si="10"/>
        <v>0</v>
      </c>
    </row>
    <row r="199" spans="1:12" ht="24" x14ac:dyDescent="0.25">
      <c r="A199" s="13" t="s">
        <v>578</v>
      </c>
      <c r="B199" s="14" t="s">
        <v>483</v>
      </c>
      <c r="C199" s="15" t="s">
        <v>484</v>
      </c>
      <c r="D199" s="14" t="s">
        <v>20</v>
      </c>
      <c r="E199" s="14" t="s">
        <v>41</v>
      </c>
      <c r="F199" s="16">
        <v>1</v>
      </c>
      <c r="G199" s="16">
        <v>2.63</v>
      </c>
      <c r="H199" s="16">
        <f t="shared" si="12"/>
        <v>2.63</v>
      </c>
      <c r="J199" s="16">
        <f>G199-G199*$K$4</f>
        <v>2.63</v>
      </c>
      <c r="K199" s="16">
        <f t="shared" si="9"/>
        <v>2.63</v>
      </c>
      <c r="L199" s="49">
        <f t="shared" si="10"/>
        <v>0</v>
      </c>
    </row>
    <row r="200" spans="1:12" ht="15" customHeight="1" x14ac:dyDescent="0.25">
      <c r="A200" s="9" t="s">
        <v>579</v>
      </c>
      <c r="B200" s="10" t="s">
        <v>580</v>
      </c>
      <c r="C200" s="11"/>
      <c r="D200" s="12"/>
      <c r="E200" s="12"/>
      <c r="F200" s="12"/>
      <c r="G200" s="12"/>
      <c r="H200" s="12"/>
      <c r="J200" s="12"/>
      <c r="K200" s="12"/>
      <c r="L200" s="50"/>
    </row>
    <row r="201" spans="1:12" ht="24" x14ac:dyDescent="0.25">
      <c r="A201" s="13" t="s">
        <v>581</v>
      </c>
      <c r="B201" s="14" t="s">
        <v>582</v>
      </c>
      <c r="C201" s="15" t="s">
        <v>583</v>
      </c>
      <c r="D201" s="14" t="s">
        <v>32</v>
      </c>
      <c r="E201" s="14" t="s">
        <v>167</v>
      </c>
      <c r="F201" s="16">
        <v>310.85000000000002</v>
      </c>
      <c r="G201" s="16">
        <v>6.96</v>
      </c>
      <c r="H201" s="16">
        <f t="shared" ref="H201:H225" si="13">ROUND(F201*G201,2)</f>
        <v>2163.52</v>
      </c>
      <c r="J201" s="16">
        <f>G201-G201*$K$4</f>
        <v>6.96</v>
      </c>
      <c r="K201" s="16">
        <f t="shared" si="9"/>
        <v>2163.52</v>
      </c>
      <c r="L201" s="49">
        <f t="shared" si="10"/>
        <v>0</v>
      </c>
    </row>
    <row r="202" spans="1:12" ht="24" x14ac:dyDescent="0.25">
      <c r="A202" s="13" t="s">
        <v>584</v>
      </c>
      <c r="B202" s="14" t="s">
        <v>392</v>
      </c>
      <c r="C202" s="15" t="s">
        <v>393</v>
      </c>
      <c r="D202" s="14" t="s">
        <v>32</v>
      </c>
      <c r="E202" s="14" t="s">
        <v>167</v>
      </c>
      <c r="F202" s="16">
        <v>7.76</v>
      </c>
      <c r="G202" s="16">
        <v>34.369999999999997</v>
      </c>
      <c r="H202" s="16">
        <f t="shared" si="13"/>
        <v>266.70999999999998</v>
      </c>
      <c r="J202" s="16">
        <f>G202-G202*$K$4</f>
        <v>34.369999999999997</v>
      </c>
      <c r="K202" s="16">
        <f t="shared" si="9"/>
        <v>266.70999999999998</v>
      </c>
      <c r="L202" s="49">
        <f t="shared" si="10"/>
        <v>0</v>
      </c>
    </row>
    <row r="203" spans="1:12" ht="36" x14ac:dyDescent="0.25">
      <c r="A203" s="13" t="s">
        <v>585</v>
      </c>
      <c r="B203" s="14" t="s">
        <v>359</v>
      </c>
      <c r="C203" s="15" t="s">
        <v>360</v>
      </c>
      <c r="D203" s="14" t="s">
        <v>32</v>
      </c>
      <c r="E203" s="14" t="s">
        <v>37</v>
      </c>
      <c r="F203" s="16">
        <v>1</v>
      </c>
      <c r="G203" s="16">
        <v>35.31</v>
      </c>
      <c r="H203" s="16">
        <f t="shared" si="13"/>
        <v>35.31</v>
      </c>
      <c r="J203" s="16">
        <f>G203-G203*$K$4</f>
        <v>35.31</v>
      </c>
      <c r="K203" s="16">
        <f t="shared" ref="K203:K239" si="14">ROUND(J203*F203,2)</f>
        <v>35.31</v>
      </c>
      <c r="L203" s="49">
        <f t="shared" ref="L203:L239" si="15">1-J203/G203</f>
        <v>0</v>
      </c>
    </row>
    <row r="204" spans="1:12" ht="36" x14ac:dyDescent="0.25">
      <c r="A204" s="13" t="s">
        <v>586</v>
      </c>
      <c r="B204" s="14" t="s">
        <v>587</v>
      </c>
      <c r="C204" s="15" t="s">
        <v>588</v>
      </c>
      <c r="D204" s="14" t="s">
        <v>32</v>
      </c>
      <c r="E204" s="14" t="s">
        <v>37</v>
      </c>
      <c r="F204" s="16">
        <v>8</v>
      </c>
      <c r="G204" s="16">
        <v>4.8</v>
      </c>
      <c r="H204" s="16">
        <f t="shared" si="13"/>
        <v>38.4</v>
      </c>
      <c r="J204" s="16">
        <f>G204-G204*$K$4</f>
        <v>4.8</v>
      </c>
      <c r="K204" s="16">
        <f t="shared" si="14"/>
        <v>38.4</v>
      </c>
      <c r="L204" s="49">
        <f t="shared" si="15"/>
        <v>0</v>
      </c>
    </row>
    <row r="205" spans="1:12" ht="24" x14ac:dyDescent="0.25">
      <c r="A205" s="13" t="s">
        <v>589</v>
      </c>
      <c r="B205" s="14" t="s">
        <v>590</v>
      </c>
      <c r="C205" s="15" t="s">
        <v>591</v>
      </c>
      <c r="D205" s="14" t="s">
        <v>32</v>
      </c>
      <c r="E205" s="14" t="s">
        <v>37</v>
      </c>
      <c r="F205" s="16">
        <v>1</v>
      </c>
      <c r="G205" s="16">
        <v>29.66</v>
      </c>
      <c r="H205" s="16">
        <f t="shared" si="13"/>
        <v>29.66</v>
      </c>
      <c r="J205" s="16">
        <f>G205-G205*$K$4</f>
        <v>29.66</v>
      </c>
      <c r="K205" s="16">
        <f t="shared" si="14"/>
        <v>29.66</v>
      </c>
      <c r="L205" s="49">
        <f t="shared" si="15"/>
        <v>0</v>
      </c>
    </row>
    <row r="206" spans="1:12" ht="24" x14ac:dyDescent="0.25">
      <c r="A206" s="13" t="s">
        <v>592</v>
      </c>
      <c r="B206" s="14" t="s">
        <v>452</v>
      </c>
      <c r="C206" s="15" t="s">
        <v>453</v>
      </c>
      <c r="D206" s="14" t="s">
        <v>32</v>
      </c>
      <c r="E206" s="14" t="s">
        <v>37</v>
      </c>
      <c r="F206" s="16">
        <v>8</v>
      </c>
      <c r="G206" s="16">
        <v>4.12</v>
      </c>
      <c r="H206" s="16">
        <f t="shared" si="13"/>
        <v>32.96</v>
      </c>
      <c r="J206" s="16">
        <f>G206-G206*$K$4</f>
        <v>4.12</v>
      </c>
      <c r="K206" s="16">
        <f t="shared" si="14"/>
        <v>32.96</v>
      </c>
      <c r="L206" s="49">
        <f t="shared" si="15"/>
        <v>0</v>
      </c>
    </row>
    <row r="207" spans="1:12" ht="36" x14ac:dyDescent="0.25">
      <c r="A207" s="13" t="s">
        <v>593</v>
      </c>
      <c r="B207" s="14" t="s">
        <v>404</v>
      </c>
      <c r="C207" s="15" t="s">
        <v>405</v>
      </c>
      <c r="D207" s="14" t="s">
        <v>20</v>
      </c>
      <c r="E207" s="14" t="s">
        <v>25</v>
      </c>
      <c r="F207" s="16">
        <v>39.29</v>
      </c>
      <c r="G207" s="16">
        <v>8.16</v>
      </c>
      <c r="H207" s="16">
        <f t="shared" si="13"/>
        <v>320.61</v>
      </c>
      <c r="J207" s="16">
        <f>G207-G207*$K$4</f>
        <v>8.16</v>
      </c>
      <c r="K207" s="16">
        <f t="shared" si="14"/>
        <v>320.61</v>
      </c>
      <c r="L207" s="49">
        <f t="shared" si="15"/>
        <v>0</v>
      </c>
    </row>
    <row r="208" spans="1:12" ht="36" x14ac:dyDescent="0.25">
      <c r="A208" s="13" t="s">
        <v>594</v>
      </c>
      <c r="B208" s="14" t="s">
        <v>595</v>
      </c>
      <c r="C208" s="15" t="s">
        <v>596</v>
      </c>
      <c r="D208" s="14" t="s">
        <v>20</v>
      </c>
      <c r="E208" s="14" t="s">
        <v>41</v>
      </c>
      <c r="F208" s="16">
        <v>10</v>
      </c>
      <c r="G208" s="16">
        <v>7.95</v>
      </c>
      <c r="H208" s="16">
        <f t="shared" si="13"/>
        <v>79.5</v>
      </c>
      <c r="J208" s="16">
        <f>G208-G208*$K$4</f>
        <v>7.95</v>
      </c>
      <c r="K208" s="16">
        <f t="shared" si="14"/>
        <v>79.5</v>
      </c>
      <c r="L208" s="49">
        <f t="shared" si="15"/>
        <v>0</v>
      </c>
    </row>
    <row r="209" spans="1:12" ht="36" x14ac:dyDescent="0.25">
      <c r="A209" s="13" t="s">
        <v>597</v>
      </c>
      <c r="B209" s="14" t="s">
        <v>598</v>
      </c>
      <c r="C209" s="15" t="s">
        <v>599</v>
      </c>
      <c r="D209" s="14" t="s">
        <v>32</v>
      </c>
      <c r="E209" s="14" t="s">
        <v>41</v>
      </c>
      <c r="F209" s="16">
        <v>3</v>
      </c>
      <c r="G209" s="16">
        <v>39.67</v>
      </c>
      <c r="H209" s="16">
        <f t="shared" si="13"/>
        <v>119.01</v>
      </c>
      <c r="J209" s="16">
        <f>G209-G209*$K$4</f>
        <v>39.67</v>
      </c>
      <c r="K209" s="16">
        <f t="shared" si="14"/>
        <v>119.01</v>
      </c>
      <c r="L209" s="49">
        <f t="shared" si="15"/>
        <v>0</v>
      </c>
    </row>
    <row r="210" spans="1:12" ht="36" x14ac:dyDescent="0.25">
      <c r="A210" s="13" t="s">
        <v>600</v>
      </c>
      <c r="B210" s="14" t="s">
        <v>601</v>
      </c>
      <c r="C210" s="15" t="s">
        <v>602</v>
      </c>
      <c r="D210" s="14" t="s">
        <v>32</v>
      </c>
      <c r="E210" s="14" t="s">
        <v>41</v>
      </c>
      <c r="F210" s="16">
        <v>11</v>
      </c>
      <c r="G210" s="16">
        <v>50.78</v>
      </c>
      <c r="H210" s="16">
        <f t="shared" si="13"/>
        <v>558.58000000000004</v>
      </c>
      <c r="J210" s="16">
        <f>G210-G210*$K$4</f>
        <v>50.78</v>
      </c>
      <c r="K210" s="16">
        <f t="shared" si="14"/>
        <v>558.58000000000004</v>
      </c>
      <c r="L210" s="49">
        <f t="shared" si="15"/>
        <v>0</v>
      </c>
    </row>
    <row r="211" spans="1:12" ht="24" x14ac:dyDescent="0.25">
      <c r="A211" s="13" t="s">
        <v>603</v>
      </c>
      <c r="B211" s="14" t="s">
        <v>604</v>
      </c>
      <c r="C211" s="15" t="s">
        <v>605</v>
      </c>
      <c r="D211" s="14" t="s">
        <v>32</v>
      </c>
      <c r="E211" s="14" t="s">
        <v>37</v>
      </c>
      <c r="F211" s="16">
        <v>1</v>
      </c>
      <c r="G211" s="16">
        <v>337.68</v>
      </c>
      <c r="H211" s="16">
        <f t="shared" si="13"/>
        <v>337.68</v>
      </c>
      <c r="J211" s="16">
        <f>G211-G211*$K$4</f>
        <v>337.68</v>
      </c>
      <c r="K211" s="16">
        <f t="shared" si="14"/>
        <v>337.68</v>
      </c>
      <c r="L211" s="49">
        <f t="shared" si="15"/>
        <v>0</v>
      </c>
    </row>
    <row r="212" spans="1:12" ht="24" x14ac:dyDescent="0.25">
      <c r="A212" s="13" t="s">
        <v>606</v>
      </c>
      <c r="B212" s="14" t="s">
        <v>607</v>
      </c>
      <c r="C212" s="15" t="s">
        <v>608</v>
      </c>
      <c r="D212" s="14" t="s">
        <v>32</v>
      </c>
      <c r="E212" s="14" t="s">
        <v>37</v>
      </c>
      <c r="F212" s="16">
        <v>2</v>
      </c>
      <c r="G212" s="16">
        <v>410.61</v>
      </c>
      <c r="H212" s="16">
        <f t="shared" si="13"/>
        <v>821.22</v>
      </c>
      <c r="J212" s="16">
        <f>G212-G212*$K$4</f>
        <v>410.61</v>
      </c>
      <c r="K212" s="16">
        <f t="shared" si="14"/>
        <v>821.22</v>
      </c>
      <c r="L212" s="49">
        <f t="shared" si="15"/>
        <v>0</v>
      </c>
    </row>
    <row r="213" spans="1:12" ht="24" x14ac:dyDescent="0.25">
      <c r="A213" s="13" t="s">
        <v>609</v>
      </c>
      <c r="B213" s="14" t="s">
        <v>610</v>
      </c>
      <c r="C213" s="15" t="s">
        <v>611</v>
      </c>
      <c r="D213" s="14" t="s">
        <v>32</v>
      </c>
      <c r="E213" s="14" t="s">
        <v>37</v>
      </c>
      <c r="F213" s="16">
        <v>25</v>
      </c>
      <c r="G213" s="16">
        <v>16</v>
      </c>
      <c r="H213" s="16">
        <f t="shared" si="13"/>
        <v>400</v>
      </c>
      <c r="J213" s="16">
        <f>G213-G213*$K$4</f>
        <v>16</v>
      </c>
      <c r="K213" s="16">
        <f t="shared" si="14"/>
        <v>400</v>
      </c>
      <c r="L213" s="49">
        <f t="shared" si="15"/>
        <v>0</v>
      </c>
    </row>
    <row r="214" spans="1:12" x14ac:dyDescent="0.25">
      <c r="A214" s="13" t="s">
        <v>612</v>
      </c>
      <c r="B214" s="14" t="s">
        <v>613</v>
      </c>
      <c r="C214" s="15" t="s">
        <v>614</v>
      </c>
      <c r="D214" s="14" t="s">
        <v>51</v>
      </c>
      <c r="E214" s="14" t="s">
        <v>41</v>
      </c>
      <c r="F214" s="16">
        <v>4</v>
      </c>
      <c r="G214" s="16">
        <v>15.9</v>
      </c>
      <c r="H214" s="16">
        <f t="shared" si="13"/>
        <v>63.6</v>
      </c>
      <c r="J214" s="16">
        <f>G214-G214*$K$4</f>
        <v>15.9</v>
      </c>
      <c r="K214" s="16">
        <f t="shared" si="14"/>
        <v>63.6</v>
      </c>
      <c r="L214" s="49">
        <f t="shared" si="15"/>
        <v>0</v>
      </c>
    </row>
    <row r="215" spans="1:12" ht="24" x14ac:dyDescent="0.25">
      <c r="A215" s="13" t="s">
        <v>615</v>
      </c>
      <c r="B215" s="14" t="s">
        <v>616</v>
      </c>
      <c r="C215" s="15" t="s">
        <v>617</v>
      </c>
      <c r="D215" s="14" t="s">
        <v>32</v>
      </c>
      <c r="E215" s="14" t="s">
        <v>41</v>
      </c>
      <c r="F215" s="16">
        <v>6</v>
      </c>
      <c r="G215" s="16">
        <v>26.13</v>
      </c>
      <c r="H215" s="16">
        <f t="shared" si="13"/>
        <v>156.78</v>
      </c>
      <c r="J215" s="16">
        <f>G215-G215*$K$4</f>
        <v>26.13</v>
      </c>
      <c r="K215" s="16">
        <f t="shared" si="14"/>
        <v>156.78</v>
      </c>
      <c r="L215" s="49">
        <f t="shared" si="15"/>
        <v>0</v>
      </c>
    </row>
    <row r="216" spans="1:12" ht="24" x14ac:dyDescent="0.25">
      <c r="A216" s="13" t="s">
        <v>618</v>
      </c>
      <c r="B216" s="14" t="s">
        <v>619</v>
      </c>
      <c r="C216" s="15" t="s">
        <v>620</v>
      </c>
      <c r="D216" s="14" t="s">
        <v>32</v>
      </c>
      <c r="E216" s="14" t="s">
        <v>37</v>
      </c>
      <c r="F216" s="16">
        <v>1</v>
      </c>
      <c r="G216" s="16">
        <v>521.37</v>
      </c>
      <c r="H216" s="16">
        <f t="shared" si="13"/>
        <v>521.37</v>
      </c>
      <c r="J216" s="16">
        <f>G216-G216*$K$4</f>
        <v>521.37</v>
      </c>
      <c r="K216" s="16">
        <f t="shared" si="14"/>
        <v>521.37</v>
      </c>
      <c r="L216" s="49">
        <f t="shared" si="15"/>
        <v>0</v>
      </c>
    </row>
    <row r="217" spans="1:12" ht="24" x14ac:dyDescent="0.25">
      <c r="A217" s="13" t="s">
        <v>621</v>
      </c>
      <c r="B217" s="14" t="s">
        <v>622</v>
      </c>
      <c r="C217" s="15" t="s">
        <v>623</v>
      </c>
      <c r="D217" s="14" t="s">
        <v>32</v>
      </c>
      <c r="E217" s="14" t="s">
        <v>37</v>
      </c>
      <c r="F217" s="16">
        <v>4</v>
      </c>
      <c r="G217" s="16">
        <v>20.48</v>
      </c>
      <c r="H217" s="16">
        <f t="shared" si="13"/>
        <v>81.92</v>
      </c>
      <c r="J217" s="16">
        <f>G217-G217*$K$4</f>
        <v>20.48</v>
      </c>
      <c r="K217" s="16">
        <f t="shared" si="14"/>
        <v>81.92</v>
      </c>
      <c r="L217" s="49">
        <f t="shared" si="15"/>
        <v>0</v>
      </c>
    </row>
    <row r="218" spans="1:12" ht="36" x14ac:dyDescent="0.25">
      <c r="A218" s="13" t="s">
        <v>624</v>
      </c>
      <c r="B218" s="14" t="s">
        <v>625</v>
      </c>
      <c r="C218" s="15" t="s">
        <v>626</v>
      </c>
      <c r="D218" s="14" t="s">
        <v>20</v>
      </c>
      <c r="E218" s="14" t="s">
        <v>41</v>
      </c>
      <c r="F218" s="16">
        <v>1</v>
      </c>
      <c r="G218" s="16">
        <v>290.37</v>
      </c>
      <c r="H218" s="16">
        <f t="shared" si="13"/>
        <v>290.37</v>
      </c>
      <c r="J218" s="16">
        <f>G218-G218*$K$4</f>
        <v>290.37</v>
      </c>
      <c r="K218" s="16">
        <f t="shared" si="14"/>
        <v>290.37</v>
      </c>
      <c r="L218" s="49">
        <f t="shared" si="15"/>
        <v>0</v>
      </c>
    </row>
    <row r="219" spans="1:12" ht="24" x14ac:dyDescent="0.25">
      <c r="A219" s="13" t="s">
        <v>627</v>
      </c>
      <c r="B219" s="14" t="s">
        <v>413</v>
      </c>
      <c r="C219" s="15" t="s">
        <v>414</v>
      </c>
      <c r="D219" s="14" t="s">
        <v>20</v>
      </c>
      <c r="E219" s="14" t="s">
        <v>25</v>
      </c>
      <c r="F219" s="16">
        <v>37</v>
      </c>
      <c r="G219" s="16">
        <v>15.66</v>
      </c>
      <c r="H219" s="16">
        <f t="shared" si="13"/>
        <v>579.41999999999996</v>
      </c>
      <c r="J219" s="16">
        <f>G219-G219*$K$4</f>
        <v>15.66</v>
      </c>
      <c r="K219" s="16">
        <f t="shared" si="14"/>
        <v>579.41999999999996</v>
      </c>
      <c r="L219" s="49">
        <f t="shared" si="15"/>
        <v>0</v>
      </c>
    </row>
    <row r="220" spans="1:12" ht="36" x14ac:dyDescent="0.25">
      <c r="A220" s="13" t="s">
        <v>628</v>
      </c>
      <c r="B220" s="14" t="s">
        <v>407</v>
      </c>
      <c r="C220" s="15" t="s">
        <v>408</v>
      </c>
      <c r="D220" s="14" t="s">
        <v>20</v>
      </c>
      <c r="E220" s="14" t="s">
        <v>25</v>
      </c>
      <c r="F220" s="16">
        <v>7.2</v>
      </c>
      <c r="G220" s="16">
        <v>10.57</v>
      </c>
      <c r="H220" s="16">
        <f t="shared" si="13"/>
        <v>76.099999999999994</v>
      </c>
      <c r="J220" s="16">
        <f>G220-G220*$K$4</f>
        <v>10.57</v>
      </c>
      <c r="K220" s="16">
        <f t="shared" si="14"/>
        <v>76.099999999999994</v>
      </c>
      <c r="L220" s="49">
        <f t="shared" si="15"/>
        <v>0</v>
      </c>
    </row>
    <row r="221" spans="1:12" ht="36" x14ac:dyDescent="0.25">
      <c r="A221" s="13" t="s">
        <v>629</v>
      </c>
      <c r="B221" s="14" t="s">
        <v>630</v>
      </c>
      <c r="C221" s="15" t="s">
        <v>631</v>
      </c>
      <c r="D221" s="14" t="s">
        <v>20</v>
      </c>
      <c r="E221" s="14" t="s">
        <v>41</v>
      </c>
      <c r="F221" s="16">
        <v>1</v>
      </c>
      <c r="G221" s="16">
        <v>10.75</v>
      </c>
      <c r="H221" s="16">
        <f t="shared" si="13"/>
        <v>10.75</v>
      </c>
      <c r="J221" s="16">
        <f>G221-G221*$K$4</f>
        <v>10.75</v>
      </c>
      <c r="K221" s="16">
        <f t="shared" si="14"/>
        <v>10.75</v>
      </c>
      <c r="L221" s="49">
        <f t="shared" si="15"/>
        <v>0</v>
      </c>
    </row>
    <row r="222" spans="1:12" ht="36" x14ac:dyDescent="0.25">
      <c r="A222" s="13" t="s">
        <v>632</v>
      </c>
      <c r="B222" s="14" t="s">
        <v>416</v>
      </c>
      <c r="C222" s="15" t="s">
        <v>417</v>
      </c>
      <c r="D222" s="14" t="s">
        <v>20</v>
      </c>
      <c r="E222" s="14" t="s">
        <v>41</v>
      </c>
      <c r="F222" s="16">
        <v>13</v>
      </c>
      <c r="G222" s="16">
        <v>4.91</v>
      </c>
      <c r="H222" s="16">
        <f t="shared" si="13"/>
        <v>63.83</v>
      </c>
      <c r="J222" s="16">
        <f>G222-G222*$K$4</f>
        <v>4.91</v>
      </c>
      <c r="K222" s="16">
        <f t="shared" si="14"/>
        <v>63.83</v>
      </c>
      <c r="L222" s="49">
        <f t="shared" si="15"/>
        <v>0</v>
      </c>
    </row>
    <row r="223" spans="1:12" ht="36" x14ac:dyDescent="0.25">
      <c r="A223" s="13" t="s">
        <v>633</v>
      </c>
      <c r="B223" s="14" t="s">
        <v>419</v>
      </c>
      <c r="C223" s="15" t="s">
        <v>420</v>
      </c>
      <c r="D223" s="14" t="s">
        <v>20</v>
      </c>
      <c r="E223" s="14" t="s">
        <v>41</v>
      </c>
      <c r="F223" s="16">
        <v>2</v>
      </c>
      <c r="G223" s="16">
        <v>6.45</v>
      </c>
      <c r="H223" s="16">
        <f t="shared" si="13"/>
        <v>12.9</v>
      </c>
      <c r="J223" s="16">
        <f>G223-G223*$K$4</f>
        <v>6.45</v>
      </c>
      <c r="K223" s="16">
        <f t="shared" si="14"/>
        <v>12.9</v>
      </c>
      <c r="L223" s="49">
        <f t="shared" si="15"/>
        <v>0</v>
      </c>
    </row>
    <row r="224" spans="1:12" ht="24" x14ac:dyDescent="0.25">
      <c r="A224" s="13" t="s">
        <v>634</v>
      </c>
      <c r="B224" s="14" t="s">
        <v>425</v>
      </c>
      <c r="C224" s="15" t="s">
        <v>426</v>
      </c>
      <c r="D224" s="14" t="s">
        <v>20</v>
      </c>
      <c r="E224" s="14" t="s">
        <v>41</v>
      </c>
      <c r="F224" s="16">
        <v>1</v>
      </c>
      <c r="G224" s="16">
        <v>13.28</v>
      </c>
      <c r="H224" s="16">
        <f t="shared" si="13"/>
        <v>13.28</v>
      </c>
      <c r="J224" s="16">
        <f>G224-G224*$K$4</f>
        <v>13.28</v>
      </c>
      <c r="K224" s="16">
        <f t="shared" si="14"/>
        <v>13.28</v>
      </c>
      <c r="L224" s="49">
        <f t="shared" si="15"/>
        <v>0</v>
      </c>
    </row>
    <row r="225" spans="1:12" ht="24" x14ac:dyDescent="0.25">
      <c r="A225" s="13" t="s">
        <v>635</v>
      </c>
      <c r="B225" s="14" t="s">
        <v>636</v>
      </c>
      <c r="C225" s="15" t="s">
        <v>637</v>
      </c>
      <c r="D225" s="14" t="s">
        <v>32</v>
      </c>
      <c r="E225" s="14" t="s">
        <v>167</v>
      </c>
      <c r="F225" s="16">
        <v>176</v>
      </c>
      <c r="G225" s="16">
        <v>17.72</v>
      </c>
      <c r="H225" s="16">
        <f t="shared" si="13"/>
        <v>3118.72</v>
      </c>
      <c r="J225" s="16">
        <f>G225-G225*$K$4</f>
        <v>17.72</v>
      </c>
      <c r="K225" s="16">
        <f t="shared" si="14"/>
        <v>3118.72</v>
      </c>
      <c r="L225" s="49">
        <f t="shared" si="15"/>
        <v>0</v>
      </c>
    </row>
    <row r="226" spans="1:12" ht="15" customHeight="1" x14ac:dyDescent="0.25">
      <c r="A226" s="9" t="s">
        <v>638</v>
      </c>
      <c r="B226" s="10" t="s">
        <v>639</v>
      </c>
      <c r="C226" s="11"/>
      <c r="D226" s="12"/>
      <c r="E226" s="12"/>
      <c r="F226" s="12"/>
      <c r="G226" s="12"/>
      <c r="H226" s="12"/>
      <c r="J226" s="12"/>
      <c r="K226" s="12"/>
      <c r="L226" s="50"/>
    </row>
    <row r="227" spans="1:12" ht="24" x14ac:dyDescent="0.25">
      <c r="A227" s="13" t="s">
        <v>640</v>
      </c>
      <c r="B227" s="14" t="s">
        <v>641</v>
      </c>
      <c r="C227" s="15" t="s">
        <v>642</v>
      </c>
      <c r="D227" s="14" t="s">
        <v>20</v>
      </c>
      <c r="E227" s="14" t="s">
        <v>21</v>
      </c>
      <c r="F227" s="16">
        <v>64.900000000000006</v>
      </c>
      <c r="G227" s="16">
        <v>30</v>
      </c>
      <c r="H227" s="16">
        <f t="shared" ref="H227:H229" si="16">ROUND(F227*G227,2)</f>
        <v>1947</v>
      </c>
      <c r="J227" s="16">
        <f>G227-G227*$K$4</f>
        <v>30</v>
      </c>
      <c r="K227" s="16">
        <f t="shared" si="14"/>
        <v>1947</v>
      </c>
      <c r="L227" s="49">
        <f t="shared" si="15"/>
        <v>0</v>
      </c>
    </row>
    <row r="228" spans="1:12" ht="24" x14ac:dyDescent="0.25">
      <c r="A228" s="13" t="s">
        <v>643</v>
      </c>
      <c r="B228" s="14" t="s">
        <v>644</v>
      </c>
      <c r="C228" s="15" t="s">
        <v>645</v>
      </c>
      <c r="D228" s="14" t="s">
        <v>32</v>
      </c>
      <c r="E228" s="14" t="s">
        <v>21</v>
      </c>
      <c r="F228" s="16">
        <v>41.65</v>
      </c>
      <c r="G228" s="16">
        <v>13.07</v>
      </c>
      <c r="H228" s="16">
        <f t="shared" si="16"/>
        <v>544.37</v>
      </c>
      <c r="J228" s="16">
        <f>G228-G228*$K$4</f>
        <v>13.07</v>
      </c>
      <c r="K228" s="16">
        <f t="shared" si="14"/>
        <v>544.37</v>
      </c>
      <c r="L228" s="49">
        <f t="shared" si="15"/>
        <v>0</v>
      </c>
    </row>
    <row r="229" spans="1:12" ht="36" x14ac:dyDescent="0.25">
      <c r="A229" s="13" t="s">
        <v>646</v>
      </c>
      <c r="B229" s="14" t="s">
        <v>647</v>
      </c>
      <c r="C229" s="15" t="s">
        <v>648</v>
      </c>
      <c r="D229" s="14" t="s">
        <v>32</v>
      </c>
      <c r="E229" s="14" t="s">
        <v>33</v>
      </c>
      <c r="F229" s="16">
        <v>119</v>
      </c>
      <c r="G229" s="16">
        <v>4.2300000000000004</v>
      </c>
      <c r="H229" s="16">
        <f t="shared" si="16"/>
        <v>503.37</v>
      </c>
      <c r="J229" s="16">
        <f>G229-G229*$K$4</f>
        <v>4.2300000000000004</v>
      </c>
      <c r="K229" s="16">
        <f t="shared" si="14"/>
        <v>503.37</v>
      </c>
      <c r="L229" s="49">
        <f t="shared" si="15"/>
        <v>0</v>
      </c>
    </row>
    <row r="230" spans="1:12" ht="15" customHeight="1" x14ac:dyDescent="0.25">
      <c r="A230" s="9" t="s">
        <v>649</v>
      </c>
      <c r="B230" s="10" t="s">
        <v>650</v>
      </c>
      <c r="C230" s="11"/>
      <c r="D230" s="12"/>
      <c r="E230" s="12"/>
      <c r="F230" s="12"/>
      <c r="G230" s="12"/>
      <c r="H230" s="12"/>
      <c r="J230" s="12"/>
      <c r="K230" s="12"/>
      <c r="L230" s="50"/>
    </row>
    <row r="231" spans="1:12" ht="15" customHeight="1" x14ac:dyDescent="0.25">
      <c r="A231" s="9" t="s">
        <v>651</v>
      </c>
      <c r="B231" s="10" t="s">
        <v>652</v>
      </c>
      <c r="C231" s="11"/>
      <c r="D231" s="12"/>
      <c r="E231" s="12"/>
      <c r="F231" s="12"/>
      <c r="G231" s="12"/>
      <c r="H231" s="12"/>
      <c r="J231" s="12"/>
      <c r="K231" s="12"/>
      <c r="L231" s="50"/>
    </row>
    <row r="232" spans="1:12" ht="36" x14ac:dyDescent="0.25">
      <c r="A232" s="13" t="s">
        <v>653</v>
      </c>
      <c r="B232" s="14" t="s">
        <v>654</v>
      </c>
      <c r="C232" s="15" t="s">
        <v>655</v>
      </c>
      <c r="D232" s="14" t="s">
        <v>20</v>
      </c>
      <c r="E232" s="14" t="s">
        <v>25</v>
      </c>
      <c r="F232" s="16">
        <v>100</v>
      </c>
      <c r="G232" s="16">
        <v>6.81</v>
      </c>
      <c r="H232" s="16">
        <f t="shared" ref="H232:H241" si="17">ROUND(F232*G232,2)</f>
        <v>681</v>
      </c>
      <c r="J232" s="16">
        <f>G232-G232*$K$4</f>
        <v>6.81</v>
      </c>
      <c r="K232" s="16">
        <f t="shared" si="14"/>
        <v>681</v>
      </c>
      <c r="L232" s="49">
        <f t="shared" si="15"/>
        <v>0</v>
      </c>
    </row>
    <row r="233" spans="1:12" ht="36" x14ac:dyDescent="0.25">
      <c r="A233" s="13" t="s">
        <v>656</v>
      </c>
      <c r="B233" s="14" t="s">
        <v>657</v>
      </c>
      <c r="C233" s="15" t="s">
        <v>658</v>
      </c>
      <c r="D233" s="14" t="s">
        <v>20</v>
      </c>
      <c r="E233" s="14" t="s">
        <v>25</v>
      </c>
      <c r="F233" s="16">
        <v>25</v>
      </c>
      <c r="G233" s="16">
        <v>7.34</v>
      </c>
      <c r="H233" s="16">
        <f t="shared" si="17"/>
        <v>183.5</v>
      </c>
      <c r="J233" s="16">
        <f>G233-G233*$K$4</f>
        <v>7.34</v>
      </c>
      <c r="K233" s="16">
        <f t="shared" si="14"/>
        <v>183.5</v>
      </c>
      <c r="L233" s="49">
        <f t="shared" si="15"/>
        <v>0</v>
      </c>
    </row>
    <row r="234" spans="1:12" ht="36" x14ac:dyDescent="0.25">
      <c r="A234" s="13" t="s">
        <v>659</v>
      </c>
      <c r="B234" s="14" t="s">
        <v>660</v>
      </c>
      <c r="C234" s="15" t="s">
        <v>661</v>
      </c>
      <c r="D234" s="14" t="s">
        <v>20</v>
      </c>
      <c r="E234" s="14" t="s">
        <v>41</v>
      </c>
      <c r="F234" s="16">
        <v>20</v>
      </c>
      <c r="G234" s="16">
        <v>4.41</v>
      </c>
      <c r="H234" s="16">
        <f t="shared" si="17"/>
        <v>88.2</v>
      </c>
      <c r="J234" s="16">
        <f>G234-G234*$K$4</f>
        <v>4.41</v>
      </c>
      <c r="K234" s="16">
        <f t="shared" si="14"/>
        <v>88.2</v>
      </c>
      <c r="L234" s="49">
        <f t="shared" si="15"/>
        <v>0</v>
      </c>
    </row>
    <row r="235" spans="1:12" ht="36" x14ac:dyDescent="0.25">
      <c r="A235" s="13" t="s">
        <v>662</v>
      </c>
      <c r="B235" s="14" t="s">
        <v>663</v>
      </c>
      <c r="C235" s="15" t="s">
        <v>664</v>
      </c>
      <c r="D235" s="14" t="s">
        <v>20</v>
      </c>
      <c r="E235" s="14" t="s">
        <v>41</v>
      </c>
      <c r="F235" s="16">
        <v>16</v>
      </c>
      <c r="G235" s="16">
        <v>7.81</v>
      </c>
      <c r="H235" s="16">
        <f t="shared" si="17"/>
        <v>124.96</v>
      </c>
      <c r="J235" s="16">
        <f>G235-G235*$K$4</f>
        <v>7.81</v>
      </c>
      <c r="K235" s="16">
        <f t="shared" si="14"/>
        <v>124.96</v>
      </c>
      <c r="L235" s="49">
        <f t="shared" si="15"/>
        <v>0</v>
      </c>
    </row>
    <row r="236" spans="1:12" ht="24" x14ac:dyDescent="0.25">
      <c r="A236" s="13" t="s">
        <v>665</v>
      </c>
      <c r="B236" s="14" t="s">
        <v>666</v>
      </c>
      <c r="C236" s="15" t="s">
        <v>667</v>
      </c>
      <c r="D236" s="14" t="s">
        <v>20</v>
      </c>
      <c r="E236" s="14" t="s">
        <v>41</v>
      </c>
      <c r="F236" s="16">
        <v>1</v>
      </c>
      <c r="G236" s="16">
        <v>56</v>
      </c>
      <c r="H236" s="16">
        <f t="shared" si="17"/>
        <v>56</v>
      </c>
      <c r="J236" s="16">
        <f>G236-G236*$K$4</f>
        <v>56</v>
      </c>
      <c r="K236" s="16">
        <f t="shared" si="14"/>
        <v>56</v>
      </c>
      <c r="L236" s="49">
        <f t="shared" si="15"/>
        <v>0</v>
      </c>
    </row>
    <row r="237" spans="1:12" ht="48" x14ac:dyDescent="0.25">
      <c r="A237" s="13" t="s">
        <v>668</v>
      </c>
      <c r="B237" s="14" t="s">
        <v>669</v>
      </c>
      <c r="C237" s="15" t="s">
        <v>670</v>
      </c>
      <c r="D237" s="14" t="s">
        <v>20</v>
      </c>
      <c r="E237" s="14" t="s">
        <v>25</v>
      </c>
      <c r="F237" s="16">
        <v>25</v>
      </c>
      <c r="G237" s="16">
        <v>47.85</v>
      </c>
      <c r="H237" s="16">
        <f t="shared" si="17"/>
        <v>1196.25</v>
      </c>
      <c r="J237" s="16">
        <f>G237-G237*$K$4</f>
        <v>47.85</v>
      </c>
      <c r="K237" s="16">
        <f t="shared" si="14"/>
        <v>1196.25</v>
      </c>
      <c r="L237" s="49">
        <f t="shared" si="15"/>
        <v>0</v>
      </c>
    </row>
    <row r="238" spans="1:12" ht="48" x14ac:dyDescent="0.25">
      <c r="A238" s="13" t="s">
        <v>671</v>
      </c>
      <c r="B238" s="14" t="s">
        <v>672</v>
      </c>
      <c r="C238" s="15" t="s">
        <v>673</v>
      </c>
      <c r="D238" s="14" t="s">
        <v>20</v>
      </c>
      <c r="E238" s="14" t="s">
        <v>25</v>
      </c>
      <c r="F238" s="16">
        <v>25</v>
      </c>
      <c r="G238" s="16">
        <v>58.23</v>
      </c>
      <c r="H238" s="16">
        <f t="shared" si="17"/>
        <v>1455.75</v>
      </c>
      <c r="J238" s="16">
        <f>G238-G238*$K$4</f>
        <v>58.23</v>
      </c>
      <c r="K238" s="16">
        <f t="shared" si="14"/>
        <v>1455.75</v>
      </c>
      <c r="L238" s="49">
        <f t="shared" si="15"/>
        <v>0</v>
      </c>
    </row>
    <row r="239" spans="1:12" ht="24" x14ac:dyDescent="0.25">
      <c r="A239" s="13" t="s">
        <v>674</v>
      </c>
      <c r="B239" s="14" t="s">
        <v>675</v>
      </c>
      <c r="C239" s="15" t="s">
        <v>676</v>
      </c>
      <c r="D239" s="14" t="s">
        <v>20</v>
      </c>
      <c r="E239" s="14" t="s">
        <v>677</v>
      </c>
      <c r="F239" s="16">
        <v>80</v>
      </c>
      <c r="G239" s="16">
        <v>16.71</v>
      </c>
      <c r="H239" s="16">
        <f t="shared" si="17"/>
        <v>1336.8</v>
      </c>
      <c r="J239" s="16">
        <f>G239-G239*$K$4</f>
        <v>16.71</v>
      </c>
      <c r="K239" s="16">
        <f t="shared" si="14"/>
        <v>1336.8</v>
      </c>
      <c r="L239" s="49">
        <f t="shared" si="15"/>
        <v>0</v>
      </c>
    </row>
    <row r="240" spans="1:12" ht="24" x14ac:dyDescent="0.25">
      <c r="A240" s="13" t="s">
        <v>678</v>
      </c>
      <c r="B240" s="14" t="s">
        <v>679</v>
      </c>
      <c r="C240" s="15" t="s">
        <v>680</v>
      </c>
      <c r="D240" s="14" t="s">
        <v>20</v>
      </c>
      <c r="E240" s="14" t="s">
        <v>677</v>
      </c>
      <c r="F240" s="16">
        <v>80</v>
      </c>
      <c r="G240" s="16">
        <v>21.18</v>
      </c>
      <c r="H240" s="16">
        <f t="shared" si="17"/>
        <v>1694.4</v>
      </c>
      <c r="J240" s="16">
        <f>G240-G240*$K$4</f>
        <v>21.18</v>
      </c>
      <c r="K240" s="16">
        <f t="shared" ref="K240:K303" si="18">ROUND(J240*F240,2)</f>
        <v>1694.4</v>
      </c>
      <c r="L240" s="49">
        <f t="shared" ref="L240:L303" si="19">1-J240/G240</f>
        <v>0</v>
      </c>
    </row>
    <row r="241" spans="1:12" ht="24" x14ac:dyDescent="0.25">
      <c r="A241" s="13" t="s">
        <v>681</v>
      </c>
      <c r="B241" s="14" t="s">
        <v>682</v>
      </c>
      <c r="C241" s="15" t="s">
        <v>683</v>
      </c>
      <c r="D241" s="14" t="s">
        <v>20</v>
      </c>
      <c r="E241" s="14" t="s">
        <v>41</v>
      </c>
      <c r="F241" s="16">
        <v>48</v>
      </c>
      <c r="G241" s="16">
        <v>3.8</v>
      </c>
      <c r="H241" s="16">
        <f t="shared" si="17"/>
        <v>182.4</v>
      </c>
      <c r="J241" s="16">
        <f>G241-G241*$K$4</f>
        <v>3.8</v>
      </c>
      <c r="K241" s="16">
        <f t="shared" si="18"/>
        <v>182.4</v>
      </c>
      <c r="L241" s="49">
        <f t="shared" si="19"/>
        <v>0</v>
      </c>
    </row>
    <row r="242" spans="1:12" x14ac:dyDescent="0.25">
      <c r="A242" s="9" t="s">
        <v>684</v>
      </c>
      <c r="B242" s="10" t="s">
        <v>685</v>
      </c>
      <c r="C242" s="11"/>
      <c r="D242" s="12"/>
      <c r="E242" s="12"/>
      <c r="F242" s="12"/>
      <c r="G242" s="12"/>
      <c r="H242" s="12"/>
      <c r="J242" s="12"/>
      <c r="K242" s="12"/>
      <c r="L242" s="50"/>
    </row>
    <row r="243" spans="1:12" x14ac:dyDescent="0.25">
      <c r="A243" s="13" t="s">
        <v>686</v>
      </c>
      <c r="B243" s="14" t="s">
        <v>687</v>
      </c>
      <c r="C243" s="15" t="s">
        <v>688</v>
      </c>
      <c r="D243" s="14" t="s">
        <v>689</v>
      </c>
      <c r="E243" s="14" t="s">
        <v>41</v>
      </c>
      <c r="F243" s="16">
        <v>6</v>
      </c>
      <c r="G243" s="16">
        <v>70.819999999999993</v>
      </c>
      <c r="H243" s="16">
        <f t="shared" ref="H243:H252" si="20">ROUND(F243*G243,2)</f>
        <v>424.92</v>
      </c>
      <c r="J243" s="16">
        <f>G243-G243*$K$4</f>
        <v>70.819999999999993</v>
      </c>
      <c r="K243" s="16">
        <f t="shared" si="18"/>
        <v>424.92</v>
      </c>
      <c r="L243" s="49">
        <f t="shared" si="19"/>
        <v>0</v>
      </c>
    </row>
    <row r="244" spans="1:12" x14ac:dyDescent="0.25">
      <c r="A244" s="13" t="s">
        <v>690</v>
      </c>
      <c r="B244" s="14" t="s">
        <v>691</v>
      </c>
      <c r="C244" s="15" t="s">
        <v>692</v>
      </c>
      <c r="D244" s="14" t="s">
        <v>689</v>
      </c>
      <c r="E244" s="14" t="s">
        <v>41</v>
      </c>
      <c r="F244" s="16">
        <v>7</v>
      </c>
      <c r="G244" s="16">
        <v>91.67</v>
      </c>
      <c r="H244" s="16">
        <f t="shared" si="20"/>
        <v>641.69000000000005</v>
      </c>
      <c r="J244" s="16">
        <f>G244-G244*$K$4</f>
        <v>91.67</v>
      </c>
      <c r="K244" s="16">
        <f t="shared" si="18"/>
        <v>641.69000000000005</v>
      </c>
      <c r="L244" s="49">
        <f t="shared" si="19"/>
        <v>0</v>
      </c>
    </row>
    <row r="245" spans="1:12" x14ac:dyDescent="0.25">
      <c r="A245" s="13" t="s">
        <v>693</v>
      </c>
      <c r="B245" s="14" t="s">
        <v>694</v>
      </c>
      <c r="C245" s="15" t="s">
        <v>695</v>
      </c>
      <c r="D245" s="14" t="s">
        <v>689</v>
      </c>
      <c r="E245" s="14" t="s">
        <v>41</v>
      </c>
      <c r="F245" s="16">
        <v>16</v>
      </c>
      <c r="G245" s="16">
        <v>42.39</v>
      </c>
      <c r="H245" s="16">
        <f t="shared" si="20"/>
        <v>678.24</v>
      </c>
      <c r="J245" s="16">
        <f>G245-G245*$K$4</f>
        <v>42.39</v>
      </c>
      <c r="K245" s="16">
        <f t="shared" si="18"/>
        <v>678.24</v>
      </c>
      <c r="L245" s="49">
        <f t="shared" si="19"/>
        <v>0</v>
      </c>
    </row>
    <row r="246" spans="1:12" x14ac:dyDescent="0.25">
      <c r="A246" s="13" t="s">
        <v>696</v>
      </c>
      <c r="B246" s="14" t="s">
        <v>697</v>
      </c>
      <c r="C246" s="15" t="s">
        <v>698</v>
      </c>
      <c r="D246" s="14" t="s">
        <v>689</v>
      </c>
      <c r="E246" s="14" t="s">
        <v>41</v>
      </c>
      <c r="F246" s="16">
        <v>10</v>
      </c>
      <c r="G246" s="16">
        <v>20.16</v>
      </c>
      <c r="H246" s="16">
        <f t="shared" si="20"/>
        <v>201.6</v>
      </c>
      <c r="J246" s="16">
        <f>G246-G246*$K$4</f>
        <v>20.16</v>
      </c>
      <c r="K246" s="16">
        <f t="shared" si="18"/>
        <v>201.6</v>
      </c>
      <c r="L246" s="49">
        <f t="shared" si="19"/>
        <v>0</v>
      </c>
    </row>
    <row r="247" spans="1:12" x14ac:dyDescent="0.25">
      <c r="A247" s="13" t="s">
        <v>699</v>
      </c>
      <c r="B247" s="14" t="s">
        <v>700</v>
      </c>
      <c r="C247" s="15" t="s">
        <v>701</v>
      </c>
      <c r="D247" s="14" t="s">
        <v>689</v>
      </c>
      <c r="E247" s="14" t="s">
        <v>41</v>
      </c>
      <c r="F247" s="16">
        <v>55</v>
      </c>
      <c r="G247" s="16">
        <v>111.3</v>
      </c>
      <c r="H247" s="16">
        <f t="shared" si="20"/>
        <v>6121.5</v>
      </c>
      <c r="J247" s="16">
        <f>G247-G247*$K$4</f>
        <v>111.3</v>
      </c>
      <c r="K247" s="16">
        <f t="shared" si="18"/>
        <v>6121.5</v>
      </c>
      <c r="L247" s="49">
        <f t="shared" si="19"/>
        <v>0</v>
      </c>
    </row>
    <row r="248" spans="1:12" ht="24" x14ac:dyDescent="0.25">
      <c r="A248" s="13" t="s">
        <v>702</v>
      </c>
      <c r="B248" s="14" t="s">
        <v>703</v>
      </c>
      <c r="C248" s="15" t="s">
        <v>704</v>
      </c>
      <c r="D248" s="14" t="s">
        <v>689</v>
      </c>
      <c r="E248" s="14" t="s">
        <v>41</v>
      </c>
      <c r="F248" s="16">
        <v>7</v>
      </c>
      <c r="G248" s="16">
        <v>50</v>
      </c>
      <c r="H248" s="16">
        <f t="shared" si="20"/>
        <v>350</v>
      </c>
      <c r="J248" s="16">
        <f>G248-G248*$K$4</f>
        <v>50</v>
      </c>
      <c r="K248" s="16">
        <f t="shared" si="18"/>
        <v>350</v>
      </c>
      <c r="L248" s="49">
        <f t="shared" si="19"/>
        <v>0</v>
      </c>
    </row>
    <row r="249" spans="1:12" ht="24" x14ac:dyDescent="0.25">
      <c r="A249" s="13" t="s">
        <v>705</v>
      </c>
      <c r="B249" s="14" t="s">
        <v>706</v>
      </c>
      <c r="C249" s="15" t="s">
        <v>707</v>
      </c>
      <c r="D249" s="14" t="s">
        <v>689</v>
      </c>
      <c r="E249" s="14" t="s">
        <v>41</v>
      </c>
      <c r="F249" s="16">
        <v>1</v>
      </c>
      <c r="G249" s="16">
        <v>90</v>
      </c>
      <c r="H249" s="16">
        <f t="shared" si="20"/>
        <v>90</v>
      </c>
      <c r="J249" s="16">
        <f>G249-G249*$K$4</f>
        <v>90</v>
      </c>
      <c r="K249" s="16">
        <f t="shared" si="18"/>
        <v>90</v>
      </c>
      <c r="L249" s="49">
        <f t="shared" si="19"/>
        <v>0</v>
      </c>
    </row>
    <row r="250" spans="1:12" x14ac:dyDescent="0.25">
      <c r="A250" s="13" t="s">
        <v>708</v>
      </c>
      <c r="B250" s="14" t="s">
        <v>709</v>
      </c>
      <c r="C250" s="15" t="s">
        <v>710</v>
      </c>
      <c r="D250" s="14" t="s">
        <v>689</v>
      </c>
      <c r="E250" s="14" t="s">
        <v>41</v>
      </c>
      <c r="F250" s="16">
        <v>5</v>
      </c>
      <c r="G250" s="16">
        <v>102.35</v>
      </c>
      <c r="H250" s="16">
        <f t="shared" si="20"/>
        <v>511.75</v>
      </c>
      <c r="J250" s="16">
        <f>G250-G250*$K$4</f>
        <v>102.35</v>
      </c>
      <c r="K250" s="16">
        <f t="shared" si="18"/>
        <v>511.75</v>
      </c>
      <c r="L250" s="49">
        <f t="shared" si="19"/>
        <v>0</v>
      </c>
    </row>
    <row r="251" spans="1:12" x14ac:dyDescent="0.25">
      <c r="A251" s="13" t="s">
        <v>711</v>
      </c>
      <c r="B251" s="14" t="s">
        <v>712</v>
      </c>
      <c r="C251" s="15" t="s">
        <v>713</v>
      </c>
      <c r="D251" s="14" t="s">
        <v>689</v>
      </c>
      <c r="E251" s="14" t="s">
        <v>41</v>
      </c>
      <c r="F251" s="16">
        <v>64</v>
      </c>
      <c r="G251" s="16">
        <v>25</v>
      </c>
      <c r="H251" s="16">
        <f t="shared" si="20"/>
        <v>1600</v>
      </c>
      <c r="J251" s="16">
        <f>G251-G251*$K$4</f>
        <v>25</v>
      </c>
      <c r="K251" s="16">
        <f t="shared" si="18"/>
        <v>1600</v>
      </c>
      <c r="L251" s="49">
        <f t="shared" si="19"/>
        <v>0</v>
      </c>
    </row>
    <row r="252" spans="1:12" ht="24" x14ac:dyDescent="0.25">
      <c r="A252" s="13" t="s">
        <v>714</v>
      </c>
      <c r="B252" s="14" t="s">
        <v>715</v>
      </c>
      <c r="C252" s="15" t="s">
        <v>716</v>
      </c>
      <c r="D252" s="14" t="s">
        <v>689</v>
      </c>
      <c r="E252" s="14" t="s">
        <v>41</v>
      </c>
      <c r="F252" s="16">
        <v>1</v>
      </c>
      <c r="G252" s="16">
        <v>14340.25</v>
      </c>
      <c r="H252" s="16">
        <f t="shared" si="20"/>
        <v>14340.25</v>
      </c>
      <c r="J252" s="16">
        <f>G252-G252*$K$4</f>
        <v>14340.25</v>
      </c>
      <c r="K252" s="16">
        <f t="shared" si="18"/>
        <v>14340.25</v>
      </c>
      <c r="L252" s="49">
        <f t="shared" si="19"/>
        <v>0</v>
      </c>
    </row>
    <row r="253" spans="1:12" x14ac:dyDescent="0.25">
      <c r="A253" s="9" t="s">
        <v>717</v>
      </c>
      <c r="B253" s="10" t="s">
        <v>718</v>
      </c>
      <c r="C253" s="11"/>
      <c r="D253" s="12"/>
      <c r="E253" s="12"/>
      <c r="F253" s="12"/>
      <c r="G253" s="12"/>
      <c r="H253" s="12"/>
      <c r="J253" s="12"/>
      <c r="K253" s="12"/>
      <c r="L253" s="50"/>
    </row>
    <row r="254" spans="1:12" ht="15" customHeight="1" x14ac:dyDescent="0.25">
      <c r="A254" s="9" t="s">
        <v>719</v>
      </c>
      <c r="B254" s="10" t="s">
        <v>720</v>
      </c>
      <c r="C254" s="11"/>
      <c r="D254" s="12"/>
      <c r="E254" s="12"/>
      <c r="F254" s="12"/>
      <c r="G254" s="12"/>
      <c r="H254" s="12"/>
      <c r="J254" s="12"/>
      <c r="K254" s="12"/>
      <c r="L254" s="50"/>
    </row>
    <row r="255" spans="1:12" ht="24" x14ac:dyDescent="0.25">
      <c r="A255" s="13" t="s">
        <v>721</v>
      </c>
      <c r="B255" s="14" t="s">
        <v>675</v>
      </c>
      <c r="C255" s="15" t="s">
        <v>676</v>
      </c>
      <c r="D255" s="14" t="s">
        <v>20</v>
      </c>
      <c r="E255" s="14" t="s">
        <v>677</v>
      </c>
      <c r="F255" s="16">
        <v>8</v>
      </c>
      <c r="G255" s="16">
        <v>16.71</v>
      </c>
      <c r="H255" s="16">
        <f t="shared" ref="H255:H264" si="21">ROUND(F255*G255,2)</f>
        <v>133.68</v>
      </c>
      <c r="J255" s="16">
        <f>G255-G255*$K$4</f>
        <v>16.71</v>
      </c>
      <c r="K255" s="16">
        <f t="shared" si="18"/>
        <v>133.68</v>
      </c>
      <c r="L255" s="49">
        <f t="shared" si="19"/>
        <v>0</v>
      </c>
    </row>
    <row r="256" spans="1:12" ht="24" x14ac:dyDescent="0.25">
      <c r="A256" s="13" t="s">
        <v>722</v>
      </c>
      <c r="B256" s="14" t="s">
        <v>679</v>
      </c>
      <c r="C256" s="15" t="s">
        <v>680</v>
      </c>
      <c r="D256" s="14" t="s">
        <v>20</v>
      </c>
      <c r="E256" s="14" t="s">
        <v>677</v>
      </c>
      <c r="F256" s="16">
        <v>8</v>
      </c>
      <c r="G256" s="16">
        <v>21.18</v>
      </c>
      <c r="H256" s="16">
        <f t="shared" si="21"/>
        <v>169.44</v>
      </c>
      <c r="J256" s="16">
        <f>G256-G256*$K$4</f>
        <v>21.18</v>
      </c>
      <c r="K256" s="16">
        <f t="shared" si="18"/>
        <v>169.44</v>
      </c>
      <c r="L256" s="49">
        <f t="shared" si="19"/>
        <v>0</v>
      </c>
    </row>
    <row r="257" spans="1:12" ht="24" x14ac:dyDescent="0.25">
      <c r="A257" s="13" t="s">
        <v>723</v>
      </c>
      <c r="B257" s="14" t="s">
        <v>682</v>
      </c>
      <c r="C257" s="15" t="s">
        <v>683</v>
      </c>
      <c r="D257" s="14" t="s">
        <v>20</v>
      </c>
      <c r="E257" s="14" t="s">
        <v>41</v>
      </c>
      <c r="F257" s="16">
        <v>35</v>
      </c>
      <c r="G257" s="16">
        <v>3.8</v>
      </c>
      <c r="H257" s="16">
        <f t="shared" si="21"/>
        <v>133</v>
      </c>
      <c r="J257" s="16">
        <f>G257-G257*$K$4</f>
        <v>3.8</v>
      </c>
      <c r="K257" s="16">
        <f t="shared" si="18"/>
        <v>133</v>
      </c>
      <c r="L257" s="49">
        <f t="shared" si="19"/>
        <v>0</v>
      </c>
    </row>
    <row r="258" spans="1:12" ht="48" x14ac:dyDescent="0.25">
      <c r="A258" s="13" t="s">
        <v>724</v>
      </c>
      <c r="B258" s="14" t="s">
        <v>725</v>
      </c>
      <c r="C258" s="15" t="s">
        <v>726</v>
      </c>
      <c r="D258" s="14" t="s">
        <v>20</v>
      </c>
      <c r="E258" s="14" t="s">
        <v>21</v>
      </c>
      <c r="F258" s="16">
        <v>16</v>
      </c>
      <c r="G258" s="16">
        <v>38.03</v>
      </c>
      <c r="H258" s="16">
        <f t="shared" si="21"/>
        <v>608.48</v>
      </c>
      <c r="J258" s="16">
        <f>G258-G258*$K$4</f>
        <v>38.03</v>
      </c>
      <c r="K258" s="16">
        <f t="shared" si="18"/>
        <v>608.48</v>
      </c>
      <c r="L258" s="49">
        <f t="shared" si="19"/>
        <v>0</v>
      </c>
    </row>
    <row r="259" spans="1:12" ht="24" x14ac:dyDescent="0.25">
      <c r="A259" s="13" t="s">
        <v>727</v>
      </c>
      <c r="B259" s="14" t="s">
        <v>728</v>
      </c>
      <c r="C259" s="15" t="s">
        <v>729</v>
      </c>
      <c r="D259" s="14" t="s">
        <v>20</v>
      </c>
      <c r="E259" s="14" t="s">
        <v>64</v>
      </c>
      <c r="F259" s="16">
        <v>9.4499999999999993</v>
      </c>
      <c r="G259" s="16">
        <v>60.28</v>
      </c>
      <c r="H259" s="16">
        <f t="shared" si="21"/>
        <v>569.65</v>
      </c>
      <c r="J259" s="16">
        <f>G259-G259*$K$4</f>
        <v>60.28</v>
      </c>
      <c r="K259" s="16">
        <f t="shared" si="18"/>
        <v>569.65</v>
      </c>
      <c r="L259" s="49">
        <f t="shared" si="19"/>
        <v>0</v>
      </c>
    </row>
    <row r="260" spans="1:12" ht="24" x14ac:dyDescent="0.25">
      <c r="A260" s="13" t="s">
        <v>730</v>
      </c>
      <c r="B260" s="14" t="s">
        <v>731</v>
      </c>
      <c r="C260" s="15" t="s">
        <v>732</v>
      </c>
      <c r="D260" s="14" t="s">
        <v>20</v>
      </c>
      <c r="E260" s="14" t="s">
        <v>64</v>
      </c>
      <c r="F260" s="16">
        <v>5.67</v>
      </c>
      <c r="G260" s="16">
        <v>181.83</v>
      </c>
      <c r="H260" s="16">
        <f t="shared" si="21"/>
        <v>1030.98</v>
      </c>
      <c r="J260" s="16">
        <f>G260-G260*$K$4</f>
        <v>181.83</v>
      </c>
      <c r="K260" s="16">
        <f t="shared" si="18"/>
        <v>1030.98</v>
      </c>
      <c r="L260" s="49">
        <f t="shared" si="19"/>
        <v>0</v>
      </c>
    </row>
    <row r="261" spans="1:12" ht="24" x14ac:dyDescent="0.25">
      <c r="A261" s="13" t="s">
        <v>733</v>
      </c>
      <c r="B261" s="14" t="s">
        <v>734</v>
      </c>
      <c r="C261" s="15" t="s">
        <v>735</v>
      </c>
      <c r="D261" s="14" t="s">
        <v>20</v>
      </c>
      <c r="E261" s="14" t="s">
        <v>64</v>
      </c>
      <c r="F261" s="16">
        <v>0.95</v>
      </c>
      <c r="G261" s="16">
        <v>497.47</v>
      </c>
      <c r="H261" s="16">
        <f t="shared" si="21"/>
        <v>472.6</v>
      </c>
      <c r="J261" s="16">
        <f>G261-G261*$K$4</f>
        <v>497.47</v>
      </c>
      <c r="K261" s="16">
        <f t="shared" si="18"/>
        <v>472.6</v>
      </c>
      <c r="L261" s="49">
        <f t="shared" si="19"/>
        <v>0</v>
      </c>
    </row>
    <row r="262" spans="1:12" x14ac:dyDescent="0.25">
      <c r="A262" s="13" t="s">
        <v>736</v>
      </c>
      <c r="B262" s="14" t="s">
        <v>737</v>
      </c>
      <c r="C262" s="15" t="s">
        <v>738</v>
      </c>
      <c r="D262" s="14" t="s">
        <v>20</v>
      </c>
      <c r="E262" s="14" t="s">
        <v>64</v>
      </c>
      <c r="F262" s="16">
        <v>2.84</v>
      </c>
      <c r="G262" s="16">
        <v>36.549999999999997</v>
      </c>
      <c r="H262" s="16">
        <f t="shared" si="21"/>
        <v>103.8</v>
      </c>
      <c r="J262" s="16">
        <f>G262-G262*$K$4</f>
        <v>36.549999999999997</v>
      </c>
      <c r="K262" s="16">
        <f t="shared" si="18"/>
        <v>103.8</v>
      </c>
      <c r="L262" s="49">
        <f t="shared" si="19"/>
        <v>0</v>
      </c>
    </row>
    <row r="263" spans="1:12" ht="24" x14ac:dyDescent="0.25">
      <c r="A263" s="13" t="s">
        <v>739</v>
      </c>
      <c r="B263" s="14" t="s">
        <v>740</v>
      </c>
      <c r="C263" s="15" t="s">
        <v>741</v>
      </c>
      <c r="D263" s="14" t="s">
        <v>20</v>
      </c>
      <c r="E263" s="14" t="s">
        <v>64</v>
      </c>
      <c r="F263" s="16">
        <v>0.3</v>
      </c>
      <c r="G263" s="16">
        <v>370.69</v>
      </c>
      <c r="H263" s="16">
        <f t="shared" si="21"/>
        <v>111.21</v>
      </c>
      <c r="J263" s="16">
        <f>G263-G263*$K$4</f>
        <v>370.69</v>
      </c>
      <c r="K263" s="16">
        <f t="shared" si="18"/>
        <v>111.21</v>
      </c>
      <c r="L263" s="49">
        <f t="shared" si="19"/>
        <v>0</v>
      </c>
    </row>
    <row r="264" spans="1:12" ht="24" x14ac:dyDescent="0.25">
      <c r="A264" s="13" t="s">
        <v>742</v>
      </c>
      <c r="B264" s="14" t="s">
        <v>126</v>
      </c>
      <c r="C264" s="15" t="s">
        <v>127</v>
      </c>
      <c r="D264" s="14" t="s">
        <v>20</v>
      </c>
      <c r="E264" s="14" t="s">
        <v>64</v>
      </c>
      <c r="F264" s="16">
        <v>0.3</v>
      </c>
      <c r="G264" s="16">
        <v>165.38</v>
      </c>
      <c r="H264" s="16">
        <f t="shared" si="21"/>
        <v>49.61</v>
      </c>
      <c r="J264" s="16">
        <f>G264-G264*$K$4</f>
        <v>165.38</v>
      </c>
      <c r="K264" s="16">
        <f t="shared" si="18"/>
        <v>49.61</v>
      </c>
      <c r="L264" s="49">
        <f t="shared" si="19"/>
        <v>0</v>
      </c>
    </row>
    <row r="265" spans="1:12" ht="15" customHeight="1" x14ac:dyDescent="0.25">
      <c r="A265" s="9" t="s">
        <v>743</v>
      </c>
      <c r="B265" s="10" t="s">
        <v>744</v>
      </c>
      <c r="C265" s="11"/>
      <c r="D265" s="12"/>
      <c r="E265" s="12"/>
      <c r="F265" s="12"/>
      <c r="G265" s="12"/>
      <c r="H265" s="12"/>
      <c r="J265" s="12"/>
      <c r="K265" s="12"/>
      <c r="L265" s="50"/>
    </row>
    <row r="266" spans="1:12" ht="24" x14ac:dyDescent="0.25">
      <c r="A266" s="13" t="s">
        <v>745</v>
      </c>
      <c r="B266" s="14" t="s">
        <v>675</v>
      </c>
      <c r="C266" s="15" t="s">
        <v>676</v>
      </c>
      <c r="D266" s="14" t="s">
        <v>20</v>
      </c>
      <c r="E266" s="14" t="s">
        <v>677</v>
      </c>
      <c r="F266" s="16">
        <v>96</v>
      </c>
      <c r="G266" s="16">
        <v>16.71</v>
      </c>
      <c r="H266" s="16">
        <f t="shared" ref="H266:H267" si="22">ROUND(F266*G266,2)</f>
        <v>1604.16</v>
      </c>
      <c r="J266" s="16">
        <f>G266-G266*$K$4</f>
        <v>16.71</v>
      </c>
      <c r="K266" s="16">
        <f t="shared" si="18"/>
        <v>1604.16</v>
      </c>
      <c r="L266" s="49">
        <f t="shared" si="19"/>
        <v>0</v>
      </c>
    </row>
    <row r="267" spans="1:12" ht="24" x14ac:dyDescent="0.25">
      <c r="A267" s="13" t="s">
        <v>746</v>
      </c>
      <c r="B267" s="14" t="s">
        <v>679</v>
      </c>
      <c r="C267" s="15" t="s">
        <v>680</v>
      </c>
      <c r="D267" s="14" t="s">
        <v>20</v>
      </c>
      <c r="E267" s="14" t="s">
        <v>677</v>
      </c>
      <c r="F267" s="16">
        <v>96</v>
      </c>
      <c r="G267" s="16">
        <v>21.18</v>
      </c>
      <c r="H267" s="16">
        <f t="shared" si="22"/>
        <v>2033.28</v>
      </c>
      <c r="J267" s="16">
        <f>G267-G267*$K$4</f>
        <v>21.18</v>
      </c>
      <c r="K267" s="16">
        <f t="shared" si="18"/>
        <v>2033.28</v>
      </c>
      <c r="L267" s="49">
        <f t="shared" si="19"/>
        <v>0</v>
      </c>
    </row>
    <row r="268" spans="1:12" x14ac:dyDescent="0.25">
      <c r="A268" s="9" t="s">
        <v>747</v>
      </c>
      <c r="B268" s="10" t="s">
        <v>685</v>
      </c>
      <c r="C268" s="11"/>
      <c r="D268" s="12"/>
      <c r="E268" s="12"/>
      <c r="F268" s="12"/>
      <c r="G268" s="12"/>
      <c r="H268" s="12"/>
      <c r="J268" s="12"/>
      <c r="K268" s="12"/>
      <c r="L268" s="50"/>
    </row>
    <row r="269" spans="1:12" x14ac:dyDescent="0.25">
      <c r="A269" s="13" t="s">
        <v>748</v>
      </c>
      <c r="B269" s="14" t="s">
        <v>749</v>
      </c>
      <c r="C269" s="15" t="s">
        <v>750</v>
      </c>
      <c r="D269" s="14" t="s">
        <v>689</v>
      </c>
      <c r="E269" s="14" t="s">
        <v>41</v>
      </c>
      <c r="F269" s="16">
        <v>2</v>
      </c>
      <c r="G269" s="16">
        <v>22.1</v>
      </c>
      <c r="H269" s="16">
        <f t="shared" ref="H269:H296" si="23">ROUND(F269*G269,2)</f>
        <v>44.2</v>
      </c>
      <c r="J269" s="16">
        <f>G269-G269*$K$4</f>
        <v>22.1</v>
      </c>
      <c r="K269" s="16">
        <f t="shared" si="18"/>
        <v>44.2</v>
      </c>
      <c r="L269" s="49">
        <f t="shared" si="19"/>
        <v>0</v>
      </c>
    </row>
    <row r="270" spans="1:12" x14ac:dyDescent="0.25">
      <c r="A270" s="13" t="s">
        <v>751</v>
      </c>
      <c r="B270" s="14" t="s">
        <v>752</v>
      </c>
      <c r="C270" s="15" t="s">
        <v>753</v>
      </c>
      <c r="D270" s="14" t="s">
        <v>689</v>
      </c>
      <c r="E270" s="14" t="s">
        <v>41</v>
      </c>
      <c r="F270" s="16">
        <v>2</v>
      </c>
      <c r="G270" s="16">
        <v>50</v>
      </c>
      <c r="H270" s="16">
        <f t="shared" si="23"/>
        <v>100</v>
      </c>
      <c r="J270" s="16">
        <f>G270-G270*$K$4</f>
        <v>50</v>
      </c>
      <c r="K270" s="16">
        <f t="shared" si="18"/>
        <v>100</v>
      </c>
      <c r="L270" s="49">
        <f t="shared" si="19"/>
        <v>0</v>
      </c>
    </row>
    <row r="271" spans="1:12" x14ac:dyDescent="0.25">
      <c r="A271" s="13" t="s">
        <v>754</v>
      </c>
      <c r="B271" s="14" t="s">
        <v>755</v>
      </c>
      <c r="C271" s="15" t="s">
        <v>756</v>
      </c>
      <c r="D271" s="14" t="s">
        <v>689</v>
      </c>
      <c r="E271" s="14" t="s">
        <v>41</v>
      </c>
      <c r="F271" s="16">
        <v>1</v>
      </c>
      <c r="G271" s="16">
        <v>14.6</v>
      </c>
      <c r="H271" s="16">
        <f t="shared" si="23"/>
        <v>14.6</v>
      </c>
      <c r="J271" s="16">
        <f>G271-G271*$K$4</f>
        <v>14.6</v>
      </c>
      <c r="K271" s="16">
        <f t="shared" si="18"/>
        <v>14.6</v>
      </c>
      <c r="L271" s="49">
        <f t="shared" si="19"/>
        <v>0</v>
      </c>
    </row>
    <row r="272" spans="1:12" x14ac:dyDescent="0.25">
      <c r="A272" s="13" t="s">
        <v>757</v>
      </c>
      <c r="B272" s="14" t="s">
        <v>758</v>
      </c>
      <c r="C272" s="15" t="s">
        <v>759</v>
      </c>
      <c r="D272" s="14" t="s">
        <v>689</v>
      </c>
      <c r="E272" s="14" t="s">
        <v>41</v>
      </c>
      <c r="F272" s="16">
        <v>2</v>
      </c>
      <c r="G272" s="16">
        <v>7.7</v>
      </c>
      <c r="H272" s="16">
        <f t="shared" si="23"/>
        <v>15.4</v>
      </c>
      <c r="J272" s="16">
        <f>G272-G272*$K$4</f>
        <v>7.7</v>
      </c>
      <c r="K272" s="16">
        <f t="shared" si="18"/>
        <v>15.4</v>
      </c>
      <c r="L272" s="49">
        <f t="shared" si="19"/>
        <v>0</v>
      </c>
    </row>
    <row r="273" spans="1:12" x14ac:dyDescent="0.25">
      <c r="A273" s="13" t="s">
        <v>760</v>
      </c>
      <c r="B273" s="14" t="s">
        <v>761</v>
      </c>
      <c r="C273" s="15" t="s">
        <v>762</v>
      </c>
      <c r="D273" s="14" t="s">
        <v>689</v>
      </c>
      <c r="E273" s="14" t="s">
        <v>41</v>
      </c>
      <c r="F273" s="16">
        <v>2</v>
      </c>
      <c r="G273" s="16">
        <v>13.28</v>
      </c>
      <c r="H273" s="16">
        <f t="shared" si="23"/>
        <v>26.56</v>
      </c>
      <c r="J273" s="16">
        <f>G273-G273*$K$4</f>
        <v>13.28</v>
      </c>
      <c r="K273" s="16">
        <f t="shared" si="18"/>
        <v>26.56</v>
      </c>
      <c r="L273" s="49">
        <f t="shared" si="19"/>
        <v>0</v>
      </c>
    </row>
    <row r="274" spans="1:12" x14ac:dyDescent="0.25">
      <c r="A274" s="13" t="s">
        <v>763</v>
      </c>
      <c r="B274" s="14" t="s">
        <v>764</v>
      </c>
      <c r="C274" s="15" t="s">
        <v>765</v>
      </c>
      <c r="D274" s="14" t="s">
        <v>689</v>
      </c>
      <c r="E274" s="14" t="s">
        <v>41</v>
      </c>
      <c r="F274" s="16">
        <v>2</v>
      </c>
      <c r="G274" s="16">
        <v>6.73</v>
      </c>
      <c r="H274" s="16">
        <f t="shared" si="23"/>
        <v>13.46</v>
      </c>
      <c r="J274" s="16">
        <f>G274-G274*$K$4</f>
        <v>6.73</v>
      </c>
      <c r="K274" s="16">
        <f t="shared" si="18"/>
        <v>13.46</v>
      </c>
      <c r="L274" s="49">
        <f t="shared" si="19"/>
        <v>0</v>
      </c>
    </row>
    <row r="275" spans="1:12" x14ac:dyDescent="0.25">
      <c r="A275" s="13" t="s">
        <v>766</v>
      </c>
      <c r="B275" s="14" t="s">
        <v>767</v>
      </c>
      <c r="C275" s="15" t="s">
        <v>768</v>
      </c>
      <c r="D275" s="14" t="s">
        <v>689</v>
      </c>
      <c r="E275" s="14" t="s">
        <v>41</v>
      </c>
      <c r="F275" s="16">
        <v>1</v>
      </c>
      <c r="G275" s="16">
        <v>123.4</v>
      </c>
      <c r="H275" s="16">
        <f t="shared" si="23"/>
        <v>123.4</v>
      </c>
      <c r="J275" s="16">
        <f>G275-G275*$K$4</f>
        <v>123.4</v>
      </c>
      <c r="K275" s="16">
        <f t="shared" si="18"/>
        <v>123.4</v>
      </c>
      <c r="L275" s="49">
        <f t="shared" si="19"/>
        <v>0</v>
      </c>
    </row>
    <row r="276" spans="1:12" x14ac:dyDescent="0.25">
      <c r="A276" s="13" t="s">
        <v>769</v>
      </c>
      <c r="B276" s="14" t="s">
        <v>770</v>
      </c>
      <c r="C276" s="15" t="s">
        <v>771</v>
      </c>
      <c r="D276" s="14" t="s">
        <v>689</v>
      </c>
      <c r="E276" s="14" t="s">
        <v>41</v>
      </c>
      <c r="F276" s="16">
        <v>2</v>
      </c>
      <c r="G276" s="16">
        <v>6.79</v>
      </c>
      <c r="H276" s="16">
        <f t="shared" si="23"/>
        <v>13.58</v>
      </c>
      <c r="J276" s="16">
        <f>G276-G276*$K$4</f>
        <v>6.79</v>
      </c>
      <c r="K276" s="16">
        <f t="shared" si="18"/>
        <v>13.58</v>
      </c>
      <c r="L276" s="49">
        <f t="shared" si="19"/>
        <v>0</v>
      </c>
    </row>
    <row r="277" spans="1:12" x14ac:dyDescent="0.25">
      <c r="A277" s="13" t="s">
        <v>772</v>
      </c>
      <c r="B277" s="14" t="s">
        <v>773</v>
      </c>
      <c r="C277" s="15" t="s">
        <v>774</v>
      </c>
      <c r="D277" s="14" t="s">
        <v>689</v>
      </c>
      <c r="E277" s="14" t="s">
        <v>41</v>
      </c>
      <c r="F277" s="16">
        <v>2</v>
      </c>
      <c r="G277" s="16">
        <v>4.9000000000000004</v>
      </c>
      <c r="H277" s="16">
        <f t="shared" si="23"/>
        <v>9.8000000000000007</v>
      </c>
      <c r="J277" s="16">
        <f>G277-G277*$K$4</f>
        <v>4.9000000000000004</v>
      </c>
      <c r="K277" s="16">
        <f t="shared" si="18"/>
        <v>9.8000000000000007</v>
      </c>
      <c r="L277" s="49">
        <f t="shared" si="19"/>
        <v>0</v>
      </c>
    </row>
    <row r="278" spans="1:12" x14ac:dyDescent="0.25">
      <c r="A278" s="13" t="s">
        <v>775</v>
      </c>
      <c r="B278" s="14" t="s">
        <v>776</v>
      </c>
      <c r="C278" s="15" t="s">
        <v>777</v>
      </c>
      <c r="D278" s="14" t="s">
        <v>689</v>
      </c>
      <c r="E278" s="14" t="s">
        <v>41</v>
      </c>
      <c r="F278" s="16">
        <v>1</v>
      </c>
      <c r="G278" s="16">
        <v>69.94</v>
      </c>
      <c r="H278" s="16">
        <f t="shared" si="23"/>
        <v>69.94</v>
      </c>
      <c r="J278" s="16">
        <f>G278-G278*$K$4</f>
        <v>69.94</v>
      </c>
      <c r="K278" s="16">
        <f t="shared" si="18"/>
        <v>69.94</v>
      </c>
      <c r="L278" s="49">
        <f t="shared" si="19"/>
        <v>0</v>
      </c>
    </row>
    <row r="279" spans="1:12" x14ac:dyDescent="0.25">
      <c r="A279" s="13" t="s">
        <v>778</v>
      </c>
      <c r="B279" s="14" t="s">
        <v>779</v>
      </c>
      <c r="C279" s="15" t="s">
        <v>780</v>
      </c>
      <c r="D279" s="14" t="s">
        <v>689</v>
      </c>
      <c r="E279" s="14" t="s">
        <v>41</v>
      </c>
      <c r="F279" s="16">
        <v>1</v>
      </c>
      <c r="G279" s="16">
        <v>10</v>
      </c>
      <c r="H279" s="16">
        <f t="shared" si="23"/>
        <v>10</v>
      </c>
      <c r="J279" s="16">
        <f>G279-G279*$K$4</f>
        <v>10</v>
      </c>
      <c r="K279" s="16">
        <f t="shared" si="18"/>
        <v>10</v>
      </c>
      <c r="L279" s="49">
        <f t="shared" si="19"/>
        <v>0</v>
      </c>
    </row>
    <row r="280" spans="1:12" x14ac:dyDescent="0.25">
      <c r="A280" s="13" t="s">
        <v>781</v>
      </c>
      <c r="B280" s="14" t="s">
        <v>782</v>
      </c>
      <c r="C280" s="15" t="s">
        <v>783</v>
      </c>
      <c r="D280" s="14" t="s">
        <v>689</v>
      </c>
      <c r="E280" s="14" t="s">
        <v>41</v>
      </c>
      <c r="F280" s="16">
        <v>14</v>
      </c>
      <c r="G280" s="16">
        <v>5.94</v>
      </c>
      <c r="H280" s="16">
        <f t="shared" si="23"/>
        <v>83.16</v>
      </c>
      <c r="J280" s="16">
        <f>G280-G280*$K$4</f>
        <v>5.94</v>
      </c>
      <c r="K280" s="16">
        <f t="shared" si="18"/>
        <v>83.16</v>
      </c>
      <c r="L280" s="49">
        <f t="shared" si="19"/>
        <v>0</v>
      </c>
    </row>
    <row r="281" spans="1:12" x14ac:dyDescent="0.25">
      <c r="A281" s="13" t="s">
        <v>784</v>
      </c>
      <c r="B281" s="14" t="s">
        <v>785</v>
      </c>
      <c r="C281" s="15" t="s">
        <v>786</v>
      </c>
      <c r="D281" s="14" t="s">
        <v>689</v>
      </c>
      <c r="E281" s="14" t="s">
        <v>41</v>
      </c>
      <c r="F281" s="16">
        <v>4</v>
      </c>
      <c r="G281" s="16">
        <v>0.52</v>
      </c>
      <c r="H281" s="16">
        <f t="shared" si="23"/>
        <v>2.08</v>
      </c>
      <c r="J281" s="16">
        <f>G281-G281*$K$4</f>
        <v>0.52</v>
      </c>
      <c r="K281" s="16">
        <f t="shared" si="18"/>
        <v>2.08</v>
      </c>
      <c r="L281" s="49">
        <f t="shared" si="19"/>
        <v>0</v>
      </c>
    </row>
    <row r="282" spans="1:12" ht="36" x14ac:dyDescent="0.25">
      <c r="A282" s="13" t="s">
        <v>787</v>
      </c>
      <c r="B282" s="14" t="s">
        <v>788</v>
      </c>
      <c r="C282" s="15" t="s">
        <v>789</v>
      </c>
      <c r="D282" s="14" t="s">
        <v>20</v>
      </c>
      <c r="E282" s="14" t="s">
        <v>25</v>
      </c>
      <c r="F282" s="16">
        <v>87</v>
      </c>
      <c r="G282" s="16">
        <v>33.299999999999997</v>
      </c>
      <c r="H282" s="16">
        <f t="shared" si="23"/>
        <v>2897.1</v>
      </c>
      <c r="J282" s="16">
        <f>G282-G282*$K$4</f>
        <v>33.299999999999997</v>
      </c>
      <c r="K282" s="16">
        <f t="shared" si="18"/>
        <v>2897.1</v>
      </c>
      <c r="L282" s="49">
        <f t="shared" si="19"/>
        <v>0</v>
      </c>
    </row>
    <row r="283" spans="1:12" x14ac:dyDescent="0.25">
      <c r="A283" s="13" t="s">
        <v>790</v>
      </c>
      <c r="B283" s="14" t="s">
        <v>791</v>
      </c>
      <c r="C283" s="15" t="s">
        <v>792</v>
      </c>
      <c r="D283" s="14" t="s">
        <v>689</v>
      </c>
      <c r="E283" s="14" t="s">
        <v>41</v>
      </c>
      <c r="F283" s="16">
        <v>15</v>
      </c>
      <c r="G283" s="16">
        <v>1.4</v>
      </c>
      <c r="H283" s="16">
        <f t="shared" si="23"/>
        <v>21</v>
      </c>
      <c r="J283" s="16">
        <f>G283-G283*$K$4</f>
        <v>1.4</v>
      </c>
      <c r="K283" s="16">
        <f t="shared" si="18"/>
        <v>21</v>
      </c>
      <c r="L283" s="49">
        <f t="shared" si="19"/>
        <v>0</v>
      </c>
    </row>
    <row r="284" spans="1:12" x14ac:dyDescent="0.25">
      <c r="A284" s="13" t="s">
        <v>793</v>
      </c>
      <c r="B284" s="14" t="s">
        <v>794</v>
      </c>
      <c r="C284" s="15" t="s">
        <v>795</v>
      </c>
      <c r="D284" s="14" t="s">
        <v>689</v>
      </c>
      <c r="E284" s="14" t="s">
        <v>41</v>
      </c>
      <c r="F284" s="16">
        <v>6</v>
      </c>
      <c r="G284" s="16">
        <v>6.56</v>
      </c>
      <c r="H284" s="16">
        <f t="shared" si="23"/>
        <v>39.36</v>
      </c>
      <c r="J284" s="16">
        <f>G284-G284*$K$4</f>
        <v>6.56</v>
      </c>
      <c r="K284" s="16">
        <f t="shared" si="18"/>
        <v>39.36</v>
      </c>
      <c r="L284" s="49">
        <f t="shared" si="19"/>
        <v>0</v>
      </c>
    </row>
    <row r="285" spans="1:12" x14ac:dyDescent="0.25">
      <c r="A285" s="13" t="s">
        <v>796</v>
      </c>
      <c r="B285" s="14" t="s">
        <v>797</v>
      </c>
      <c r="C285" s="15" t="s">
        <v>798</v>
      </c>
      <c r="D285" s="14" t="s">
        <v>689</v>
      </c>
      <c r="E285" s="14" t="s">
        <v>41</v>
      </c>
      <c r="F285" s="16">
        <v>2</v>
      </c>
      <c r="G285" s="16">
        <v>8.2899999999999991</v>
      </c>
      <c r="H285" s="16">
        <f t="shared" si="23"/>
        <v>16.579999999999998</v>
      </c>
      <c r="J285" s="16">
        <f>G285-G285*$K$4</f>
        <v>8.2899999999999991</v>
      </c>
      <c r="K285" s="16">
        <f t="shared" si="18"/>
        <v>16.579999999999998</v>
      </c>
      <c r="L285" s="49">
        <f t="shared" si="19"/>
        <v>0</v>
      </c>
    </row>
    <row r="286" spans="1:12" x14ac:dyDescent="0.25">
      <c r="A286" s="13" t="s">
        <v>799</v>
      </c>
      <c r="B286" s="14" t="s">
        <v>800</v>
      </c>
      <c r="C286" s="15" t="s">
        <v>801</v>
      </c>
      <c r="D286" s="14" t="s">
        <v>689</v>
      </c>
      <c r="E286" s="14" t="s">
        <v>41</v>
      </c>
      <c r="F286" s="16">
        <v>5</v>
      </c>
      <c r="G286" s="16">
        <v>6.08</v>
      </c>
      <c r="H286" s="16">
        <f t="shared" si="23"/>
        <v>30.4</v>
      </c>
      <c r="J286" s="16">
        <f>G286-G286*$K$4</f>
        <v>6.08</v>
      </c>
      <c r="K286" s="16">
        <f t="shared" si="18"/>
        <v>30.4</v>
      </c>
      <c r="L286" s="49">
        <f t="shared" si="19"/>
        <v>0</v>
      </c>
    </row>
    <row r="287" spans="1:12" x14ac:dyDescent="0.25">
      <c r="A287" s="13" t="s">
        <v>802</v>
      </c>
      <c r="B287" s="14" t="s">
        <v>803</v>
      </c>
      <c r="C287" s="15" t="s">
        <v>804</v>
      </c>
      <c r="D287" s="14" t="s">
        <v>689</v>
      </c>
      <c r="E287" s="14" t="s">
        <v>41</v>
      </c>
      <c r="F287" s="16">
        <v>15</v>
      </c>
      <c r="G287" s="16">
        <v>2.2000000000000002</v>
      </c>
      <c r="H287" s="16">
        <f t="shared" si="23"/>
        <v>33</v>
      </c>
      <c r="J287" s="16">
        <f>G287-G287*$K$4</f>
        <v>2.2000000000000002</v>
      </c>
      <c r="K287" s="16">
        <f t="shared" si="18"/>
        <v>33</v>
      </c>
      <c r="L287" s="49">
        <f t="shared" si="19"/>
        <v>0</v>
      </c>
    </row>
    <row r="288" spans="1:12" x14ac:dyDescent="0.25">
      <c r="A288" s="13" t="s">
        <v>805</v>
      </c>
      <c r="B288" s="14" t="s">
        <v>806</v>
      </c>
      <c r="C288" s="15" t="s">
        <v>807</v>
      </c>
      <c r="D288" s="14" t="s">
        <v>689</v>
      </c>
      <c r="E288" s="14" t="s">
        <v>41</v>
      </c>
      <c r="F288" s="16">
        <v>5</v>
      </c>
      <c r="G288" s="16">
        <v>8.9</v>
      </c>
      <c r="H288" s="16">
        <f t="shared" si="23"/>
        <v>44.5</v>
      </c>
      <c r="J288" s="16">
        <f>G288-G288*$K$4</f>
        <v>8.9</v>
      </c>
      <c r="K288" s="16">
        <f t="shared" si="18"/>
        <v>44.5</v>
      </c>
      <c r="L288" s="49">
        <f t="shared" si="19"/>
        <v>0</v>
      </c>
    </row>
    <row r="289" spans="1:12" x14ac:dyDescent="0.25">
      <c r="A289" s="13" t="s">
        <v>808</v>
      </c>
      <c r="B289" s="14" t="s">
        <v>809</v>
      </c>
      <c r="C289" s="15" t="s">
        <v>810</v>
      </c>
      <c r="D289" s="14" t="s">
        <v>689</v>
      </c>
      <c r="E289" s="14" t="s">
        <v>41</v>
      </c>
      <c r="F289" s="16">
        <v>120</v>
      </c>
      <c r="G289" s="16">
        <v>2.5</v>
      </c>
      <c r="H289" s="16">
        <f t="shared" si="23"/>
        <v>300</v>
      </c>
      <c r="J289" s="16">
        <f>G289-G289*$K$4</f>
        <v>2.5</v>
      </c>
      <c r="K289" s="16">
        <f t="shared" si="18"/>
        <v>300</v>
      </c>
      <c r="L289" s="49">
        <f t="shared" si="19"/>
        <v>0</v>
      </c>
    </row>
    <row r="290" spans="1:12" x14ac:dyDescent="0.25">
      <c r="A290" s="13" t="s">
        <v>811</v>
      </c>
      <c r="B290" s="14" t="s">
        <v>806</v>
      </c>
      <c r="C290" s="15" t="s">
        <v>812</v>
      </c>
      <c r="D290" s="14" t="s">
        <v>689</v>
      </c>
      <c r="E290" s="14" t="s">
        <v>41</v>
      </c>
      <c r="F290" s="16">
        <v>5</v>
      </c>
      <c r="G290" s="16">
        <v>6</v>
      </c>
      <c r="H290" s="16">
        <f t="shared" si="23"/>
        <v>30</v>
      </c>
      <c r="J290" s="16">
        <f>G290-G290*$K$4</f>
        <v>6</v>
      </c>
      <c r="K290" s="16">
        <f t="shared" si="18"/>
        <v>30</v>
      </c>
      <c r="L290" s="49">
        <f t="shared" si="19"/>
        <v>0</v>
      </c>
    </row>
    <row r="291" spans="1:12" x14ac:dyDescent="0.25">
      <c r="A291" s="13" t="s">
        <v>813</v>
      </c>
      <c r="B291" s="14" t="s">
        <v>814</v>
      </c>
      <c r="C291" s="15" t="s">
        <v>815</v>
      </c>
      <c r="D291" s="14" t="s">
        <v>689</v>
      </c>
      <c r="E291" s="14" t="s">
        <v>41</v>
      </c>
      <c r="F291" s="16">
        <v>5</v>
      </c>
      <c r="G291" s="16">
        <v>55.1</v>
      </c>
      <c r="H291" s="16">
        <f t="shared" si="23"/>
        <v>275.5</v>
      </c>
      <c r="J291" s="16">
        <f>G291-G291*$K$4</f>
        <v>55.1</v>
      </c>
      <c r="K291" s="16">
        <f t="shared" si="18"/>
        <v>275.5</v>
      </c>
      <c r="L291" s="49">
        <f t="shared" si="19"/>
        <v>0</v>
      </c>
    </row>
    <row r="292" spans="1:12" x14ac:dyDescent="0.25">
      <c r="A292" s="13" t="s">
        <v>816</v>
      </c>
      <c r="B292" s="14" t="s">
        <v>817</v>
      </c>
      <c r="C292" s="15" t="s">
        <v>818</v>
      </c>
      <c r="D292" s="14" t="s">
        <v>689</v>
      </c>
      <c r="E292" s="14" t="s">
        <v>41</v>
      </c>
      <c r="F292" s="16">
        <v>5</v>
      </c>
      <c r="G292" s="16">
        <v>12.74</v>
      </c>
      <c r="H292" s="16">
        <f t="shared" si="23"/>
        <v>63.7</v>
      </c>
      <c r="J292" s="16">
        <f>G292-G292*$K$4</f>
        <v>12.74</v>
      </c>
      <c r="K292" s="16">
        <f t="shared" si="18"/>
        <v>63.7</v>
      </c>
      <c r="L292" s="49">
        <f t="shared" si="19"/>
        <v>0</v>
      </c>
    </row>
    <row r="293" spans="1:12" x14ac:dyDescent="0.25">
      <c r="A293" s="13" t="s">
        <v>819</v>
      </c>
      <c r="B293" s="14" t="s">
        <v>820</v>
      </c>
      <c r="C293" s="15" t="s">
        <v>821</v>
      </c>
      <c r="D293" s="14" t="s">
        <v>689</v>
      </c>
      <c r="E293" s="14" t="s">
        <v>41</v>
      </c>
      <c r="F293" s="16">
        <v>5</v>
      </c>
      <c r="G293" s="16">
        <v>26.15</v>
      </c>
      <c r="H293" s="16">
        <f t="shared" si="23"/>
        <v>130.75</v>
      </c>
      <c r="J293" s="16">
        <f>G293-G293*$K$4</f>
        <v>26.15</v>
      </c>
      <c r="K293" s="16">
        <f t="shared" si="18"/>
        <v>130.75</v>
      </c>
      <c r="L293" s="49">
        <f t="shared" si="19"/>
        <v>0</v>
      </c>
    </row>
    <row r="294" spans="1:12" x14ac:dyDescent="0.25">
      <c r="A294" s="13" t="s">
        <v>822</v>
      </c>
      <c r="B294" s="14" t="s">
        <v>823</v>
      </c>
      <c r="C294" s="15" t="s">
        <v>824</v>
      </c>
      <c r="D294" s="14" t="s">
        <v>689</v>
      </c>
      <c r="E294" s="14" t="s">
        <v>41</v>
      </c>
      <c r="F294" s="16">
        <v>5</v>
      </c>
      <c r="G294" s="16">
        <v>9.3800000000000008</v>
      </c>
      <c r="H294" s="16">
        <f t="shared" si="23"/>
        <v>46.9</v>
      </c>
      <c r="J294" s="16">
        <f>G294-G294*$K$4</f>
        <v>9.3800000000000008</v>
      </c>
      <c r="K294" s="16">
        <f t="shared" si="18"/>
        <v>46.9</v>
      </c>
      <c r="L294" s="49">
        <f t="shared" si="19"/>
        <v>0</v>
      </c>
    </row>
    <row r="295" spans="1:12" x14ac:dyDescent="0.25">
      <c r="A295" s="13" t="s">
        <v>825</v>
      </c>
      <c r="B295" s="14" t="s">
        <v>826</v>
      </c>
      <c r="C295" s="15" t="s">
        <v>827</v>
      </c>
      <c r="D295" s="14" t="s">
        <v>689</v>
      </c>
      <c r="E295" s="14" t="s">
        <v>41</v>
      </c>
      <c r="F295" s="16">
        <v>10</v>
      </c>
      <c r="G295" s="16">
        <v>0.86</v>
      </c>
      <c r="H295" s="16">
        <f t="shared" si="23"/>
        <v>8.6</v>
      </c>
      <c r="J295" s="16">
        <f>G295-G295*$K$4</f>
        <v>0.86</v>
      </c>
      <c r="K295" s="16">
        <f t="shared" si="18"/>
        <v>8.6</v>
      </c>
      <c r="L295" s="49">
        <f t="shared" si="19"/>
        <v>0</v>
      </c>
    </row>
    <row r="296" spans="1:12" x14ac:dyDescent="0.25">
      <c r="A296" s="13" t="s">
        <v>828</v>
      </c>
      <c r="B296" s="14" t="s">
        <v>829</v>
      </c>
      <c r="C296" s="15" t="s">
        <v>830</v>
      </c>
      <c r="D296" s="14" t="s">
        <v>689</v>
      </c>
      <c r="E296" s="14" t="s">
        <v>41</v>
      </c>
      <c r="F296" s="16">
        <v>5</v>
      </c>
      <c r="G296" s="16">
        <v>100</v>
      </c>
      <c r="H296" s="16">
        <f t="shared" si="23"/>
        <v>500</v>
      </c>
      <c r="J296" s="16">
        <f>G296-G296*$K$4</f>
        <v>100</v>
      </c>
      <c r="K296" s="16">
        <f t="shared" si="18"/>
        <v>500</v>
      </c>
      <c r="L296" s="49">
        <f t="shared" si="19"/>
        <v>0</v>
      </c>
    </row>
    <row r="297" spans="1:12" x14ac:dyDescent="0.25">
      <c r="A297" s="9" t="s">
        <v>831</v>
      </c>
      <c r="B297" s="10" t="s">
        <v>832</v>
      </c>
      <c r="C297" s="11"/>
      <c r="D297" s="12"/>
      <c r="E297" s="12"/>
      <c r="F297" s="12"/>
      <c r="G297" s="12"/>
      <c r="H297" s="12"/>
      <c r="J297" s="12"/>
      <c r="K297" s="12"/>
      <c r="L297" s="50"/>
    </row>
    <row r="298" spans="1:12" ht="24" x14ac:dyDescent="0.25">
      <c r="A298" s="13" t="s">
        <v>833</v>
      </c>
      <c r="B298" s="14" t="s">
        <v>834</v>
      </c>
      <c r="C298" s="15" t="s">
        <v>835</v>
      </c>
      <c r="D298" s="14" t="s">
        <v>689</v>
      </c>
      <c r="E298" s="14" t="s">
        <v>41</v>
      </c>
      <c r="F298" s="16">
        <v>2</v>
      </c>
      <c r="G298" s="16">
        <v>18.399999999999999</v>
      </c>
      <c r="H298" s="16">
        <f t="shared" ref="H298:H311" si="24">ROUND(F298*G298,2)</f>
        <v>36.799999999999997</v>
      </c>
      <c r="J298" s="16">
        <f>G298-G298*$K$4</f>
        <v>18.399999999999999</v>
      </c>
      <c r="K298" s="16">
        <f t="shared" si="18"/>
        <v>36.799999999999997</v>
      </c>
      <c r="L298" s="49">
        <f t="shared" si="19"/>
        <v>0</v>
      </c>
    </row>
    <row r="299" spans="1:12" x14ac:dyDescent="0.25">
      <c r="A299" s="13" t="s">
        <v>836</v>
      </c>
      <c r="B299" s="14" t="s">
        <v>837</v>
      </c>
      <c r="C299" s="15" t="s">
        <v>838</v>
      </c>
      <c r="D299" s="14" t="s">
        <v>689</v>
      </c>
      <c r="E299" s="14" t="s">
        <v>41</v>
      </c>
      <c r="F299" s="16">
        <v>5</v>
      </c>
      <c r="G299" s="16">
        <v>8.6</v>
      </c>
      <c r="H299" s="16">
        <f t="shared" si="24"/>
        <v>43</v>
      </c>
      <c r="J299" s="16">
        <f>G299-G299*$K$4</f>
        <v>8.6</v>
      </c>
      <c r="K299" s="16">
        <f t="shared" si="18"/>
        <v>43</v>
      </c>
      <c r="L299" s="49">
        <f t="shared" si="19"/>
        <v>0</v>
      </c>
    </row>
    <row r="300" spans="1:12" ht="24" x14ac:dyDescent="0.25">
      <c r="A300" s="13" t="s">
        <v>839</v>
      </c>
      <c r="B300" s="14" t="s">
        <v>840</v>
      </c>
      <c r="C300" s="15" t="s">
        <v>841</v>
      </c>
      <c r="D300" s="14" t="s">
        <v>689</v>
      </c>
      <c r="E300" s="14" t="s">
        <v>41</v>
      </c>
      <c r="F300" s="16">
        <v>5</v>
      </c>
      <c r="G300" s="16">
        <v>18.399999999999999</v>
      </c>
      <c r="H300" s="16">
        <f t="shared" si="24"/>
        <v>92</v>
      </c>
      <c r="J300" s="16">
        <f>G300-G300*$K$4</f>
        <v>18.399999999999999</v>
      </c>
      <c r="K300" s="16">
        <f t="shared" si="18"/>
        <v>92</v>
      </c>
      <c r="L300" s="49">
        <f t="shared" si="19"/>
        <v>0</v>
      </c>
    </row>
    <row r="301" spans="1:12" ht="24" x14ac:dyDescent="0.25">
      <c r="A301" s="13" t="s">
        <v>842</v>
      </c>
      <c r="B301" s="14" t="s">
        <v>843</v>
      </c>
      <c r="C301" s="15" t="s">
        <v>844</v>
      </c>
      <c r="D301" s="14" t="s">
        <v>689</v>
      </c>
      <c r="E301" s="14" t="s">
        <v>41</v>
      </c>
      <c r="F301" s="16">
        <v>4</v>
      </c>
      <c r="G301" s="16">
        <v>12.3</v>
      </c>
      <c r="H301" s="16">
        <f t="shared" si="24"/>
        <v>49.2</v>
      </c>
      <c r="J301" s="16">
        <f>G301-G301*$K$4</f>
        <v>12.3</v>
      </c>
      <c r="K301" s="16">
        <f t="shared" si="18"/>
        <v>49.2</v>
      </c>
      <c r="L301" s="49">
        <f t="shared" si="19"/>
        <v>0</v>
      </c>
    </row>
    <row r="302" spans="1:12" x14ac:dyDescent="0.25">
      <c r="A302" s="13" t="s">
        <v>845</v>
      </c>
      <c r="B302" s="14" t="s">
        <v>846</v>
      </c>
      <c r="C302" s="15" t="s">
        <v>847</v>
      </c>
      <c r="D302" s="14" t="s">
        <v>689</v>
      </c>
      <c r="E302" s="14" t="s">
        <v>41</v>
      </c>
      <c r="F302" s="16">
        <v>1</v>
      </c>
      <c r="G302" s="16">
        <v>8.6</v>
      </c>
      <c r="H302" s="16">
        <f t="shared" si="24"/>
        <v>8.6</v>
      </c>
      <c r="J302" s="16">
        <f>G302-G302*$K$4</f>
        <v>8.6</v>
      </c>
      <c r="K302" s="16">
        <f t="shared" si="18"/>
        <v>8.6</v>
      </c>
      <c r="L302" s="49">
        <f t="shared" si="19"/>
        <v>0</v>
      </c>
    </row>
    <row r="303" spans="1:12" x14ac:dyDescent="0.25">
      <c r="A303" s="13" t="s">
        <v>848</v>
      </c>
      <c r="B303" s="14" t="s">
        <v>849</v>
      </c>
      <c r="C303" s="15" t="s">
        <v>850</v>
      </c>
      <c r="D303" s="14" t="s">
        <v>689</v>
      </c>
      <c r="E303" s="14" t="s">
        <v>41</v>
      </c>
      <c r="F303" s="16">
        <v>1</v>
      </c>
      <c r="G303" s="16">
        <v>8.6999999999999993</v>
      </c>
      <c r="H303" s="16">
        <f t="shared" si="24"/>
        <v>8.6999999999999993</v>
      </c>
      <c r="J303" s="16">
        <f>G303-G303*$K$4</f>
        <v>8.6999999999999993</v>
      </c>
      <c r="K303" s="16">
        <f t="shared" si="18"/>
        <v>8.6999999999999993</v>
      </c>
      <c r="L303" s="49">
        <f t="shared" si="19"/>
        <v>0</v>
      </c>
    </row>
    <row r="304" spans="1:12" x14ac:dyDescent="0.25">
      <c r="A304" s="13" t="s">
        <v>851</v>
      </c>
      <c r="B304" s="14" t="s">
        <v>852</v>
      </c>
      <c r="C304" s="15" t="s">
        <v>853</v>
      </c>
      <c r="D304" s="14" t="s">
        <v>689</v>
      </c>
      <c r="E304" s="14" t="s">
        <v>41</v>
      </c>
      <c r="F304" s="16">
        <v>1</v>
      </c>
      <c r="G304" s="16">
        <v>29.4</v>
      </c>
      <c r="H304" s="16">
        <f t="shared" si="24"/>
        <v>29.4</v>
      </c>
      <c r="J304" s="16">
        <f>G304-G304*$K$4</f>
        <v>29.4</v>
      </c>
      <c r="K304" s="16">
        <f t="shared" ref="K304:K316" si="25">ROUND(J304*F304,2)</f>
        <v>29.4</v>
      </c>
      <c r="L304" s="49">
        <f t="shared" ref="L304:L316" si="26">1-J304/G304</f>
        <v>0</v>
      </c>
    </row>
    <row r="305" spans="1:12" x14ac:dyDescent="0.25">
      <c r="A305" s="13" t="s">
        <v>854</v>
      </c>
      <c r="B305" s="14" t="s">
        <v>855</v>
      </c>
      <c r="C305" s="15" t="s">
        <v>856</v>
      </c>
      <c r="D305" s="14" t="s">
        <v>689</v>
      </c>
      <c r="E305" s="14" t="s">
        <v>41</v>
      </c>
      <c r="F305" s="16">
        <v>1</v>
      </c>
      <c r="G305" s="16">
        <v>8.6999999999999993</v>
      </c>
      <c r="H305" s="16">
        <f t="shared" si="24"/>
        <v>8.6999999999999993</v>
      </c>
      <c r="J305" s="16">
        <f>G305-G305*$K$4</f>
        <v>8.6999999999999993</v>
      </c>
      <c r="K305" s="16">
        <f t="shared" si="25"/>
        <v>8.6999999999999993</v>
      </c>
      <c r="L305" s="49">
        <f t="shared" si="26"/>
        <v>0</v>
      </c>
    </row>
    <row r="306" spans="1:12" ht="24" x14ac:dyDescent="0.25">
      <c r="A306" s="13" t="s">
        <v>857</v>
      </c>
      <c r="B306" s="14" t="s">
        <v>858</v>
      </c>
      <c r="C306" s="15" t="s">
        <v>859</v>
      </c>
      <c r="D306" s="14" t="s">
        <v>689</v>
      </c>
      <c r="E306" s="14" t="s">
        <v>41</v>
      </c>
      <c r="F306" s="16">
        <v>1</v>
      </c>
      <c r="G306" s="16">
        <v>80.599999999999994</v>
      </c>
      <c r="H306" s="16">
        <f t="shared" si="24"/>
        <v>80.599999999999994</v>
      </c>
      <c r="J306" s="16">
        <f>G306-G306*$K$4</f>
        <v>80.599999999999994</v>
      </c>
      <c r="K306" s="16">
        <f t="shared" si="25"/>
        <v>80.599999999999994</v>
      </c>
      <c r="L306" s="49">
        <f t="shared" si="26"/>
        <v>0</v>
      </c>
    </row>
    <row r="307" spans="1:12" ht="24" x14ac:dyDescent="0.25">
      <c r="A307" s="13" t="s">
        <v>860</v>
      </c>
      <c r="B307" s="14" t="s">
        <v>861</v>
      </c>
      <c r="C307" s="15" t="s">
        <v>862</v>
      </c>
      <c r="D307" s="14" t="s">
        <v>20</v>
      </c>
      <c r="E307" s="14" t="s">
        <v>41</v>
      </c>
      <c r="F307" s="16">
        <v>6</v>
      </c>
      <c r="G307" s="16">
        <v>26.42</v>
      </c>
      <c r="H307" s="16">
        <f t="shared" si="24"/>
        <v>158.52000000000001</v>
      </c>
      <c r="J307" s="16">
        <f>G307-G307*$K$4</f>
        <v>26.42</v>
      </c>
      <c r="K307" s="16">
        <f t="shared" si="25"/>
        <v>158.52000000000001</v>
      </c>
      <c r="L307" s="49">
        <f t="shared" si="26"/>
        <v>0</v>
      </c>
    </row>
    <row r="308" spans="1:12" ht="24" x14ac:dyDescent="0.25">
      <c r="A308" s="13" t="s">
        <v>863</v>
      </c>
      <c r="B308" s="14" t="s">
        <v>864</v>
      </c>
      <c r="C308" s="15" t="s">
        <v>865</v>
      </c>
      <c r="D308" s="14" t="s">
        <v>20</v>
      </c>
      <c r="E308" s="14" t="s">
        <v>41</v>
      </c>
      <c r="F308" s="16">
        <v>1</v>
      </c>
      <c r="G308" s="16">
        <v>156.53</v>
      </c>
      <c r="H308" s="16">
        <f t="shared" si="24"/>
        <v>156.53</v>
      </c>
      <c r="J308" s="16">
        <f>G308-G308*$K$4</f>
        <v>156.53</v>
      </c>
      <c r="K308" s="16">
        <f t="shared" si="25"/>
        <v>156.53</v>
      </c>
      <c r="L308" s="49">
        <f t="shared" si="26"/>
        <v>0</v>
      </c>
    </row>
    <row r="309" spans="1:12" ht="24" x14ac:dyDescent="0.25">
      <c r="A309" s="13" t="s">
        <v>866</v>
      </c>
      <c r="B309" s="14" t="s">
        <v>867</v>
      </c>
      <c r="C309" s="15" t="s">
        <v>868</v>
      </c>
      <c r="D309" s="14" t="s">
        <v>20</v>
      </c>
      <c r="E309" s="14" t="s">
        <v>41</v>
      </c>
      <c r="F309" s="16">
        <v>1</v>
      </c>
      <c r="G309" s="16">
        <v>512.29999999999995</v>
      </c>
      <c r="H309" s="16">
        <f t="shared" si="24"/>
        <v>512.29999999999995</v>
      </c>
      <c r="J309" s="16">
        <f>G309-G309*$K$4</f>
        <v>512.29999999999995</v>
      </c>
      <c r="K309" s="16">
        <f t="shared" si="25"/>
        <v>512.29999999999995</v>
      </c>
      <c r="L309" s="49">
        <f t="shared" si="26"/>
        <v>0</v>
      </c>
    </row>
    <row r="310" spans="1:12" x14ac:dyDescent="0.25">
      <c r="A310" s="13" t="s">
        <v>869</v>
      </c>
      <c r="B310" s="14" t="s">
        <v>870</v>
      </c>
      <c r="C310" s="15" t="s">
        <v>871</v>
      </c>
      <c r="D310" s="14" t="s">
        <v>689</v>
      </c>
      <c r="E310" s="14" t="s">
        <v>41</v>
      </c>
      <c r="F310" s="16">
        <v>2</v>
      </c>
      <c r="G310" s="16">
        <v>124.3</v>
      </c>
      <c r="H310" s="16">
        <f t="shared" si="24"/>
        <v>248.6</v>
      </c>
      <c r="J310" s="16">
        <f>G310-G310*$K$4</f>
        <v>124.3</v>
      </c>
      <c r="K310" s="16">
        <f t="shared" si="25"/>
        <v>248.6</v>
      </c>
      <c r="L310" s="49">
        <f t="shared" si="26"/>
        <v>0</v>
      </c>
    </row>
    <row r="311" spans="1:12" ht="24" x14ac:dyDescent="0.25">
      <c r="A311" s="13" t="s">
        <v>872</v>
      </c>
      <c r="B311" s="14" t="s">
        <v>682</v>
      </c>
      <c r="C311" s="15" t="s">
        <v>683</v>
      </c>
      <c r="D311" s="14" t="s">
        <v>20</v>
      </c>
      <c r="E311" s="14" t="s">
        <v>41</v>
      </c>
      <c r="F311" s="16">
        <v>8</v>
      </c>
      <c r="G311" s="16">
        <v>3.8</v>
      </c>
      <c r="H311" s="16">
        <f t="shared" si="24"/>
        <v>30.4</v>
      </c>
      <c r="J311" s="16">
        <f>G311-G311*$K$4</f>
        <v>3.8</v>
      </c>
      <c r="K311" s="16">
        <f t="shared" si="25"/>
        <v>30.4</v>
      </c>
      <c r="L311" s="49">
        <f t="shared" si="26"/>
        <v>0</v>
      </c>
    </row>
    <row r="312" spans="1:12" x14ac:dyDescent="0.25">
      <c r="A312" s="9" t="s">
        <v>873</v>
      </c>
      <c r="B312" s="10" t="s">
        <v>874</v>
      </c>
      <c r="C312" s="11"/>
      <c r="D312" s="12"/>
      <c r="E312" s="12"/>
      <c r="F312" s="12"/>
      <c r="G312" s="12"/>
      <c r="H312" s="12"/>
      <c r="J312" s="12"/>
      <c r="K312" s="12"/>
      <c r="L312" s="50"/>
    </row>
    <row r="313" spans="1:12" ht="36" x14ac:dyDescent="0.25">
      <c r="A313" s="13" t="s">
        <v>875</v>
      </c>
      <c r="B313" s="14" t="s">
        <v>876</v>
      </c>
      <c r="C313" s="15" t="s">
        <v>877</v>
      </c>
      <c r="D313" s="14" t="s">
        <v>32</v>
      </c>
      <c r="E313" s="14" t="s">
        <v>878</v>
      </c>
      <c r="F313" s="16">
        <v>6</v>
      </c>
      <c r="G313" s="16">
        <v>105.81</v>
      </c>
      <c r="H313" s="16">
        <f t="shared" ref="H313:H316" si="27">ROUND(F313*G313,2)</f>
        <v>634.86</v>
      </c>
      <c r="J313" s="16">
        <f>G313-G313*$K$4</f>
        <v>105.81</v>
      </c>
      <c r="K313" s="16">
        <f t="shared" si="25"/>
        <v>634.86</v>
      </c>
      <c r="L313" s="49">
        <f t="shared" si="26"/>
        <v>0</v>
      </c>
    </row>
    <row r="314" spans="1:12" ht="48" x14ac:dyDescent="0.25">
      <c r="A314" s="13" t="s">
        <v>879</v>
      </c>
      <c r="B314" s="14" t="s">
        <v>880</v>
      </c>
      <c r="C314" s="15" t="s">
        <v>881</v>
      </c>
      <c r="D314" s="14" t="s">
        <v>20</v>
      </c>
      <c r="E314" s="14" t="s">
        <v>64</v>
      </c>
      <c r="F314" s="16">
        <v>12.39</v>
      </c>
      <c r="G314" s="16">
        <v>5.57</v>
      </c>
      <c r="H314" s="16">
        <f t="shared" si="27"/>
        <v>69.010000000000005</v>
      </c>
      <c r="J314" s="16">
        <f>G314-G314*$K$4</f>
        <v>5.57</v>
      </c>
      <c r="K314" s="16">
        <f t="shared" si="25"/>
        <v>69.010000000000005</v>
      </c>
      <c r="L314" s="49">
        <f t="shared" si="26"/>
        <v>0</v>
      </c>
    </row>
    <row r="315" spans="1:12" ht="36" x14ac:dyDescent="0.25">
      <c r="A315" s="13" t="s">
        <v>882</v>
      </c>
      <c r="B315" s="14" t="s">
        <v>883</v>
      </c>
      <c r="C315" s="15" t="s">
        <v>884</v>
      </c>
      <c r="D315" s="14" t="s">
        <v>20</v>
      </c>
      <c r="E315" s="14" t="s">
        <v>885</v>
      </c>
      <c r="F315" s="16">
        <v>123.9</v>
      </c>
      <c r="G315" s="16">
        <v>1.71</v>
      </c>
      <c r="H315" s="16">
        <f t="shared" si="27"/>
        <v>211.87</v>
      </c>
      <c r="J315" s="16">
        <f>G315-G315*$K$4</f>
        <v>1.71</v>
      </c>
      <c r="K315" s="16">
        <f t="shared" si="25"/>
        <v>211.87</v>
      </c>
      <c r="L315" s="49">
        <f t="shared" si="26"/>
        <v>0</v>
      </c>
    </row>
    <row r="316" spans="1:12" ht="36" x14ac:dyDescent="0.25">
      <c r="A316" s="13" t="s">
        <v>886</v>
      </c>
      <c r="B316" s="14" t="s">
        <v>887</v>
      </c>
      <c r="C316" s="15" t="s">
        <v>888</v>
      </c>
      <c r="D316" s="14" t="s">
        <v>32</v>
      </c>
      <c r="E316" s="14" t="s">
        <v>33</v>
      </c>
      <c r="F316" s="16">
        <v>136</v>
      </c>
      <c r="G316" s="16">
        <v>2.82</v>
      </c>
      <c r="H316" s="16">
        <f t="shared" si="27"/>
        <v>383.52</v>
      </c>
      <c r="J316" s="16">
        <f>G316-G316*$K$4</f>
        <v>2.82</v>
      </c>
      <c r="K316" s="16">
        <f t="shared" si="25"/>
        <v>383.52</v>
      </c>
      <c r="L316" s="49">
        <f t="shared" si="26"/>
        <v>0</v>
      </c>
    </row>
    <row r="317" spans="1:12" ht="15" customHeight="1" x14ac:dyDescent="0.25">
      <c r="A317" s="19"/>
      <c r="B317" s="19"/>
      <c r="C317" s="20"/>
      <c r="D317" s="19"/>
      <c r="E317" s="19"/>
      <c r="F317" s="51" t="s">
        <v>906</v>
      </c>
      <c r="G317" s="21"/>
      <c r="H317" s="45">
        <f>SUM(H10:H316)</f>
        <v>408386.91000000003</v>
      </c>
      <c r="I317" s="17"/>
      <c r="J317" s="39" t="s">
        <v>898</v>
      </c>
      <c r="K317" s="43">
        <f>SUM(K10:K316)</f>
        <v>408386.91000000003</v>
      </c>
      <c r="L317" s="44">
        <f>1-K317/H317</f>
        <v>0</v>
      </c>
    </row>
    <row r="318" spans="1:12" ht="27.75" customHeight="1" x14ac:dyDescent="0.25">
      <c r="A318" s="19"/>
      <c r="B318" s="19"/>
      <c r="C318" s="20"/>
      <c r="D318" s="19"/>
      <c r="E318" s="19"/>
      <c r="F318" s="21" t="s">
        <v>889</v>
      </c>
      <c r="G318" s="21"/>
      <c r="H318" s="45">
        <f>(H317-H252)*0.2704</f>
        <v>106550.216864</v>
      </c>
      <c r="J318" s="39" t="s">
        <v>903</v>
      </c>
      <c r="K318" s="43">
        <f>(K317-K252)*$J$6</f>
        <v>106550.216864</v>
      </c>
      <c r="L318" s="44">
        <f>1-K318/H318</f>
        <v>0</v>
      </c>
    </row>
    <row r="319" spans="1:12" ht="31.5" customHeight="1" x14ac:dyDescent="0.25">
      <c r="A319" s="19"/>
      <c r="B319" s="19"/>
      <c r="C319" s="20"/>
      <c r="D319" s="19"/>
      <c r="E319" s="19"/>
      <c r="F319" s="21" t="s">
        <v>890</v>
      </c>
      <c r="G319" s="21"/>
      <c r="H319" s="45">
        <f>H252*0.1686</f>
        <v>2417.7661499999999</v>
      </c>
      <c r="J319" s="39" t="s">
        <v>902</v>
      </c>
      <c r="K319" s="43">
        <f>K252*$K$6</f>
        <v>2417.7661499999999</v>
      </c>
      <c r="L319" s="44">
        <f>1-K319/H319</f>
        <v>0</v>
      </c>
    </row>
    <row r="320" spans="1:12" ht="24" customHeight="1" x14ac:dyDescent="0.25">
      <c r="A320" s="19"/>
      <c r="B320" s="19"/>
      <c r="C320" s="20"/>
      <c r="D320" s="19"/>
      <c r="E320" s="19"/>
      <c r="F320" s="22" t="s">
        <v>907</v>
      </c>
      <c r="G320" s="22"/>
      <c r="H320" s="46">
        <f>ROUND(H317+H318+H319,2)</f>
        <v>517354.89</v>
      </c>
      <c r="J320" s="40" t="s">
        <v>899</v>
      </c>
      <c r="K320" s="41">
        <f>ROUND(K317+K318+K319,2)</f>
        <v>517354.89</v>
      </c>
      <c r="L320" s="42">
        <f>1-K320/H320</f>
        <v>0</v>
      </c>
    </row>
  </sheetData>
  <sheetProtection algorithmName="SHA-512" hashValue="eJVQ/b+1fAj1PJSXhWeXt+g2dsTOtaIKqMuaDeqYLmNkc5WNK6WwYlr/8CGg01hiQar7agvzqARxWDZwrzAPzA==" saltValue="MNMQoMfr4TFbyF+1f5vXWg==" spinCount="100000" sheet="1" objects="1" scenarios="1"/>
  <mergeCells count="10">
    <mergeCell ref="K4:L4"/>
    <mergeCell ref="A7:H7"/>
    <mergeCell ref="F317:G317"/>
    <mergeCell ref="F318:G318"/>
    <mergeCell ref="F319:G319"/>
    <mergeCell ref="F320:G320"/>
    <mergeCell ref="J1:L1"/>
    <mergeCell ref="J2:L2"/>
    <mergeCell ref="J3:L3"/>
    <mergeCell ref="J7:L7"/>
  </mergeCells>
  <pageMargins left="0.27777777777777779" right="0.27777777777777779" top="0.27777777777777779" bottom="0.27777777777777779" header="0" footer="0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PROPOSTA</vt:lpstr>
      <vt:lpstr>'PLANILHA PROPOSTA'!JR_PAGE_ANCHOR_0_1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</dc:creator>
  <cp:lastModifiedBy>Luiz Eduardo</cp:lastModifiedBy>
  <dcterms:created xsi:type="dcterms:W3CDTF">2020-11-28T14:24:01Z</dcterms:created>
  <dcterms:modified xsi:type="dcterms:W3CDTF">2020-11-28T14:42:12Z</dcterms:modified>
</cp:coreProperties>
</file>