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0" yWindow="0" windowWidth="28800" windowHeight="12435"/>
  </bookViews>
  <sheets>
    <sheet name="PLANILHA ORCAMENTARIA" sheetId="1" r:id="rId1"/>
    <sheet name="CUSTO DIRETO" sheetId="2" r:id="rId2"/>
    <sheet name="RESUMO" sheetId="3" r:id="rId3"/>
    <sheet name="COMPOSICOES" sheetId="4" r:id="rId4"/>
    <sheet name="COMPOSICOES AUXILIARES" sheetId="5" r:id="rId5"/>
    <sheet name="CURVA ABC SERVICOS" sheetId="6" r:id="rId6"/>
    <sheet name="CURVA ABC INSUMOS" sheetId="7" r:id="rId7"/>
    <sheet name="CRONOGRAMA" sheetId="8" r:id="rId8"/>
    <sheet name="BDI" sheetId="9" r:id="rId9"/>
    <sheet name="ENCARGOS SOCIAIS" sheetId="10" r:id="rId10"/>
  </sheets>
  <definedNames>
    <definedName name="_xlnm.Print_Area" localSheetId="8">BDI!$A$1:$C$48</definedName>
    <definedName name="_xlnm.Print_Area" localSheetId="9">'ENCARGOS SOCIAIS'!$A$1:$F$43</definedName>
    <definedName name="JR_PAGE_ANCHOR_0_1">'PLANILHA ORCAMENTARIA'!$A$1</definedName>
    <definedName name="JR_PAGE_ANCHOR_1_1">'CUSTO DIRETO'!$A$1</definedName>
    <definedName name="JR_PAGE_ANCHOR_2_1">RESUMO!$A$1</definedName>
    <definedName name="JR_PAGE_ANCHOR_3_1">COMPOSICOES!$A$1</definedName>
    <definedName name="JR_PAGE_ANCHOR_4_1">'COMPOSICOES AUXILIARES'!$A$1</definedName>
    <definedName name="JR_PAGE_ANCHOR_5_1">'CURVA ABC SERVICOS'!$A$1</definedName>
    <definedName name="JR_PAGE_ANCHOR_6_1">'CURVA ABC INSUMOS'!$A$1</definedName>
    <definedName name="JR_PAGE_ANCHOR_7_1">CRONOGRAMA!$A$1</definedName>
    <definedName name="JR_PAGE_ANCHOR_8_1">BDI!$A$1</definedName>
    <definedName name="JR_PAGE_ANCHOR_9_1">'ENCARGOS SOCIAIS'!$A$1</definedName>
    <definedName name="_xlnm.Print_Titles" localSheetId="3">COMPOSICOES!$1:$2</definedName>
    <definedName name="_xlnm.Print_Titles" localSheetId="4">'COMPOSICOES AUXILIARES'!$1:$2</definedName>
    <definedName name="_xlnm.Print_Titles" localSheetId="7">CRONOGRAMA!$1:$2</definedName>
    <definedName name="_xlnm.Print_Titles" localSheetId="6">'CURVA ABC INSUMOS'!$1:$3</definedName>
    <definedName name="_xlnm.Print_Titles" localSheetId="5">'CURVA ABC SERVICOS'!$1:$3</definedName>
    <definedName name="_xlnm.Print_Titles" localSheetId="1">'CUSTO DIRETO'!$1:$3</definedName>
    <definedName name="_xlnm.Print_Titles" localSheetId="0">'PLANILHA ORCAMENTARIA'!$1:$3</definedName>
    <definedName name="_xlnm.Print_Titles" localSheetId="2">RESUMO!$1:$3</definedName>
    <definedName name="VALOR_TOTAL">'PLANILHA ORCAMENTARIA'!$H$559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3" i="8" l="1"/>
  <c r="I232" i="8"/>
  <c r="H232" i="8"/>
  <c r="G232" i="8"/>
  <c r="F232" i="8"/>
  <c r="E232" i="8"/>
  <c r="D232" i="8"/>
  <c r="K231" i="8"/>
  <c r="I230" i="8"/>
  <c r="H230" i="8"/>
  <c r="G230" i="8"/>
  <c r="F230" i="8"/>
  <c r="E230" i="8"/>
  <c r="D230" i="8"/>
  <c r="K229" i="8"/>
  <c r="I228" i="8"/>
  <c r="H228" i="8"/>
  <c r="G228" i="8"/>
  <c r="G227" i="8" s="1"/>
  <c r="F228" i="8"/>
  <c r="F227" i="8" s="1"/>
  <c r="D228" i="8"/>
  <c r="I227" i="8"/>
  <c r="H227" i="8"/>
  <c r="D227" i="8"/>
  <c r="I226" i="8"/>
  <c r="H226" i="8"/>
  <c r="G226" i="8"/>
  <c r="F226" i="8"/>
  <c r="E226" i="8"/>
  <c r="D226" i="8"/>
  <c r="K225" i="8"/>
  <c r="I224" i="8"/>
  <c r="H224" i="8"/>
  <c r="H223" i="8" s="1"/>
  <c r="G224" i="8"/>
  <c r="G223" i="8" s="1"/>
  <c r="E224" i="8"/>
  <c r="I223" i="8"/>
  <c r="E223" i="8"/>
  <c r="J222" i="8"/>
  <c r="I222" i="8"/>
  <c r="G222" i="8"/>
  <c r="D222" i="8"/>
  <c r="K221" i="8"/>
  <c r="F222" i="8" s="1"/>
  <c r="J220" i="8"/>
  <c r="I220" i="8"/>
  <c r="G220" i="8"/>
  <c r="D220" i="8"/>
  <c r="K219" i="8"/>
  <c r="F220" i="8" s="1"/>
  <c r="J218" i="8"/>
  <c r="I218" i="8"/>
  <c r="G218" i="8"/>
  <c r="D218" i="8"/>
  <c r="K217" i="8"/>
  <c r="J216" i="8"/>
  <c r="I216" i="8"/>
  <c r="G216" i="8"/>
  <c r="D216" i="8"/>
  <c r="K215" i="8"/>
  <c r="J214" i="8"/>
  <c r="I214" i="8"/>
  <c r="G214" i="8"/>
  <c r="D214" i="8"/>
  <c r="K213" i="8"/>
  <c r="J212" i="8"/>
  <c r="I212" i="8"/>
  <c r="G212" i="8"/>
  <c r="F212" i="8"/>
  <c r="D212" i="8"/>
  <c r="K211" i="8"/>
  <c r="E212" i="8" s="1"/>
  <c r="J210" i="8"/>
  <c r="I210" i="8"/>
  <c r="G210" i="8"/>
  <c r="F210" i="8"/>
  <c r="E210" i="8"/>
  <c r="D210" i="8"/>
  <c r="K209" i="8"/>
  <c r="J208" i="8"/>
  <c r="I208" i="8"/>
  <c r="G208" i="8"/>
  <c r="D208" i="8"/>
  <c r="K207" i="8"/>
  <c r="E208" i="8" s="1"/>
  <c r="J206" i="8"/>
  <c r="I206" i="8"/>
  <c r="G206" i="8"/>
  <c r="D206" i="8"/>
  <c r="K205" i="8"/>
  <c r="F206" i="8" s="1"/>
  <c r="J204" i="8"/>
  <c r="I204" i="8"/>
  <c r="G204" i="8"/>
  <c r="D204" i="8"/>
  <c r="K203" i="8"/>
  <c r="F204" i="8" s="1"/>
  <c r="J202" i="8"/>
  <c r="I202" i="8"/>
  <c r="G202" i="8"/>
  <c r="D202" i="8"/>
  <c r="K201" i="8"/>
  <c r="J200" i="8"/>
  <c r="I200" i="8"/>
  <c r="G200" i="8"/>
  <c r="D200" i="8"/>
  <c r="K199" i="8"/>
  <c r="J198" i="8"/>
  <c r="I198" i="8"/>
  <c r="G198" i="8"/>
  <c r="D198" i="8"/>
  <c r="K197" i="8"/>
  <c r="J196" i="8"/>
  <c r="I196" i="8"/>
  <c r="G196" i="8"/>
  <c r="D196" i="8"/>
  <c r="K195" i="8"/>
  <c r="F196" i="8" s="1"/>
  <c r="J194" i="8"/>
  <c r="I194" i="8"/>
  <c r="G194" i="8"/>
  <c r="D194" i="8"/>
  <c r="K193" i="8"/>
  <c r="F194" i="8" s="1"/>
  <c r="J192" i="8"/>
  <c r="I192" i="8"/>
  <c r="G192" i="8"/>
  <c r="D192" i="8"/>
  <c r="K191" i="8"/>
  <c r="E192" i="8" s="1"/>
  <c r="J190" i="8"/>
  <c r="I190" i="8"/>
  <c r="G190" i="8"/>
  <c r="D190" i="8"/>
  <c r="K189" i="8"/>
  <c r="F190" i="8" s="1"/>
  <c r="J188" i="8"/>
  <c r="I188" i="8"/>
  <c r="G188" i="8"/>
  <c r="D188" i="8"/>
  <c r="K187" i="8"/>
  <c r="F188" i="8" s="1"/>
  <c r="J186" i="8"/>
  <c r="I186" i="8"/>
  <c r="G186" i="8"/>
  <c r="D186" i="8"/>
  <c r="K185" i="8"/>
  <c r="J184" i="8"/>
  <c r="I184" i="8"/>
  <c r="G184" i="8"/>
  <c r="D184" i="8"/>
  <c r="K183" i="8"/>
  <c r="J182" i="8"/>
  <c r="I182" i="8"/>
  <c r="G182" i="8"/>
  <c r="D182" i="8"/>
  <c r="K181" i="8"/>
  <c r="I178" i="8"/>
  <c r="H178" i="8"/>
  <c r="G178" i="8"/>
  <c r="F178" i="8"/>
  <c r="E178" i="8"/>
  <c r="D178" i="8"/>
  <c r="K177" i="8"/>
  <c r="I176" i="8"/>
  <c r="H176" i="8"/>
  <c r="G176" i="8"/>
  <c r="F176" i="8"/>
  <c r="E176" i="8"/>
  <c r="D176" i="8"/>
  <c r="K175" i="8"/>
  <c r="I174" i="8"/>
  <c r="I172" i="8" s="1"/>
  <c r="I171" i="8" s="1"/>
  <c r="H174" i="8"/>
  <c r="G174" i="8"/>
  <c r="F174" i="8"/>
  <c r="E174" i="8"/>
  <c r="D174" i="8"/>
  <c r="K173" i="8"/>
  <c r="I170" i="8"/>
  <c r="H170" i="8"/>
  <c r="G170" i="8"/>
  <c r="F170" i="8"/>
  <c r="E170" i="8"/>
  <c r="D170" i="8"/>
  <c r="K169" i="8"/>
  <c r="J170" i="8" s="1"/>
  <c r="I168" i="8"/>
  <c r="H168" i="8"/>
  <c r="H166" i="8" s="1"/>
  <c r="H165" i="8" s="1"/>
  <c r="G168" i="8"/>
  <c r="F168" i="8"/>
  <c r="E168" i="8"/>
  <c r="D168" i="8"/>
  <c r="K167" i="8"/>
  <c r="I166" i="8"/>
  <c r="F166" i="8"/>
  <c r="E166" i="8"/>
  <c r="I165" i="8"/>
  <c r="F165" i="8"/>
  <c r="E165" i="8"/>
  <c r="I164" i="8"/>
  <c r="I160" i="8" s="1"/>
  <c r="I159" i="8" s="1"/>
  <c r="F164" i="8"/>
  <c r="E164" i="8"/>
  <c r="D164" i="8"/>
  <c r="K163" i="8"/>
  <c r="H164" i="8" s="1"/>
  <c r="I162" i="8"/>
  <c r="F162" i="8"/>
  <c r="F160" i="8" s="1"/>
  <c r="F159" i="8" s="1"/>
  <c r="E162" i="8"/>
  <c r="D162" i="8"/>
  <c r="K161" i="8"/>
  <c r="E160" i="8"/>
  <c r="D160" i="8"/>
  <c r="E159" i="8"/>
  <c r="D159" i="8"/>
  <c r="I158" i="8"/>
  <c r="F158" i="8"/>
  <c r="E158" i="8"/>
  <c r="D158" i="8"/>
  <c r="K157" i="8"/>
  <c r="I156" i="8"/>
  <c r="H156" i="8"/>
  <c r="G156" i="8"/>
  <c r="F156" i="8"/>
  <c r="E156" i="8"/>
  <c r="D156" i="8"/>
  <c r="K155" i="8"/>
  <c r="I154" i="8"/>
  <c r="H154" i="8"/>
  <c r="G154" i="8"/>
  <c r="F154" i="8"/>
  <c r="E154" i="8"/>
  <c r="D154" i="8"/>
  <c r="K153" i="8"/>
  <c r="I152" i="8"/>
  <c r="H152" i="8"/>
  <c r="G152" i="8"/>
  <c r="F152" i="8"/>
  <c r="E152" i="8"/>
  <c r="D152" i="8"/>
  <c r="K151" i="8"/>
  <c r="I150" i="8"/>
  <c r="H150" i="8"/>
  <c r="G150" i="8"/>
  <c r="F150" i="8"/>
  <c r="E150" i="8"/>
  <c r="D150" i="8"/>
  <c r="K149" i="8"/>
  <c r="I148" i="8"/>
  <c r="I147" i="8" s="1"/>
  <c r="I146" i="8"/>
  <c r="H146" i="8"/>
  <c r="H142" i="8" s="1"/>
  <c r="H141" i="8" s="1"/>
  <c r="G146" i="8"/>
  <c r="F146" i="8"/>
  <c r="E146" i="8"/>
  <c r="D146" i="8"/>
  <c r="K145" i="8"/>
  <c r="J144" i="8"/>
  <c r="I144" i="8"/>
  <c r="I142" i="8" s="1"/>
  <c r="I141" i="8" s="1"/>
  <c r="H144" i="8"/>
  <c r="G144" i="8"/>
  <c r="F144" i="8"/>
  <c r="E144" i="8"/>
  <c r="E142" i="8" s="1"/>
  <c r="E141" i="8" s="1"/>
  <c r="D144" i="8"/>
  <c r="K143" i="8"/>
  <c r="G142" i="8"/>
  <c r="F142" i="8"/>
  <c r="D142" i="8"/>
  <c r="G141" i="8"/>
  <c r="F141" i="8"/>
  <c r="D141" i="8"/>
  <c r="I140" i="8"/>
  <c r="G140" i="8"/>
  <c r="F140" i="8"/>
  <c r="F138" i="8" s="1"/>
  <c r="F137" i="8" s="1"/>
  <c r="E140" i="8"/>
  <c r="D140" i="8"/>
  <c r="K139" i="8"/>
  <c r="H140" i="8" s="1"/>
  <c r="H138" i="8" s="1"/>
  <c r="H137" i="8" s="1"/>
  <c r="I138" i="8"/>
  <c r="G138" i="8"/>
  <c r="E138" i="8"/>
  <c r="D138" i="8"/>
  <c r="I137" i="8"/>
  <c r="G137" i="8"/>
  <c r="E137" i="8"/>
  <c r="I136" i="8"/>
  <c r="H136" i="8"/>
  <c r="G136" i="8"/>
  <c r="F136" i="8"/>
  <c r="E136" i="8"/>
  <c r="D136" i="8"/>
  <c r="K135" i="8"/>
  <c r="I134" i="8"/>
  <c r="H134" i="8"/>
  <c r="G134" i="8"/>
  <c r="F134" i="8"/>
  <c r="E134" i="8"/>
  <c r="D134" i="8"/>
  <c r="K133" i="8"/>
  <c r="I132" i="8"/>
  <c r="H132" i="8"/>
  <c r="G132" i="8"/>
  <c r="F132" i="8"/>
  <c r="E132" i="8"/>
  <c r="D132" i="8"/>
  <c r="K131" i="8"/>
  <c r="I130" i="8"/>
  <c r="H130" i="8"/>
  <c r="G130" i="8"/>
  <c r="G128" i="8" s="1"/>
  <c r="F130" i="8"/>
  <c r="E130" i="8"/>
  <c r="D130" i="8"/>
  <c r="K129" i="8"/>
  <c r="I128" i="8"/>
  <c r="H128" i="8"/>
  <c r="I127" i="8"/>
  <c r="H127" i="8"/>
  <c r="G127" i="8"/>
  <c r="I126" i="8"/>
  <c r="H126" i="8"/>
  <c r="G126" i="8"/>
  <c r="F126" i="8"/>
  <c r="E126" i="8"/>
  <c r="D126" i="8"/>
  <c r="K125" i="8"/>
  <c r="I124" i="8"/>
  <c r="H124" i="8"/>
  <c r="G124" i="8"/>
  <c r="F124" i="8"/>
  <c r="E124" i="8"/>
  <c r="D124" i="8"/>
  <c r="K123" i="8"/>
  <c r="I122" i="8"/>
  <c r="I121" i="8" s="1"/>
  <c r="F122" i="8"/>
  <c r="E122" i="8"/>
  <c r="F121" i="8"/>
  <c r="E121" i="8"/>
  <c r="J120" i="8"/>
  <c r="I120" i="8"/>
  <c r="H120" i="8"/>
  <c r="G120" i="8"/>
  <c r="F120" i="8"/>
  <c r="E120" i="8"/>
  <c r="D120" i="8"/>
  <c r="K119" i="8"/>
  <c r="I118" i="8"/>
  <c r="H118" i="8"/>
  <c r="G118" i="8"/>
  <c r="F118" i="8"/>
  <c r="F116" i="8" s="1"/>
  <c r="F115" i="8" s="1"/>
  <c r="E118" i="8"/>
  <c r="D118" i="8"/>
  <c r="K117" i="8"/>
  <c r="J118" i="8" s="1"/>
  <c r="H116" i="8"/>
  <c r="G116" i="8"/>
  <c r="E116" i="8"/>
  <c r="D116" i="8"/>
  <c r="D115" i="8" s="1"/>
  <c r="H115" i="8"/>
  <c r="G115" i="8"/>
  <c r="E115" i="8"/>
  <c r="J114" i="8"/>
  <c r="I114" i="8"/>
  <c r="G114" i="8"/>
  <c r="F114" i="8"/>
  <c r="E114" i="8"/>
  <c r="D114" i="8"/>
  <c r="K113" i="8"/>
  <c r="J112" i="8"/>
  <c r="I112" i="8"/>
  <c r="G112" i="8"/>
  <c r="F112" i="8"/>
  <c r="E112" i="8"/>
  <c r="D112" i="8"/>
  <c r="K111" i="8"/>
  <c r="J110" i="8"/>
  <c r="J108" i="8" s="1"/>
  <c r="J107" i="8" s="1"/>
  <c r="I110" i="8"/>
  <c r="I108" i="8" s="1"/>
  <c r="I107" i="8" s="1"/>
  <c r="G110" i="8"/>
  <c r="F110" i="8"/>
  <c r="E110" i="8"/>
  <c r="D110" i="8"/>
  <c r="K109" i="8"/>
  <c r="H110" i="8" s="1"/>
  <c r="G108" i="8"/>
  <c r="G107" i="8" s="1"/>
  <c r="F108" i="8"/>
  <c r="F107" i="8" s="1"/>
  <c r="I106" i="8"/>
  <c r="H106" i="8"/>
  <c r="G106" i="8"/>
  <c r="F106" i="8"/>
  <c r="E106" i="8"/>
  <c r="D106" i="8"/>
  <c r="K105" i="8"/>
  <c r="I104" i="8"/>
  <c r="H104" i="8"/>
  <c r="G104" i="8"/>
  <c r="F104" i="8"/>
  <c r="E104" i="8"/>
  <c r="D104" i="8"/>
  <c r="K103" i="8"/>
  <c r="I102" i="8"/>
  <c r="H102" i="8"/>
  <c r="F102" i="8"/>
  <c r="E102" i="8"/>
  <c r="D102" i="8"/>
  <c r="K101" i="8"/>
  <c r="G102" i="8" s="1"/>
  <c r="I100" i="8"/>
  <c r="E100" i="8"/>
  <c r="I99" i="8"/>
  <c r="E99" i="8"/>
  <c r="I98" i="8"/>
  <c r="F98" i="8"/>
  <c r="E98" i="8"/>
  <c r="D98" i="8"/>
  <c r="K97" i="8"/>
  <c r="H98" i="8" s="1"/>
  <c r="I96" i="8"/>
  <c r="F96" i="8"/>
  <c r="E96" i="8"/>
  <c r="D96" i="8"/>
  <c r="K95" i="8"/>
  <c r="I94" i="8"/>
  <c r="F94" i="8"/>
  <c r="E94" i="8"/>
  <c r="D94" i="8"/>
  <c r="K93" i="8"/>
  <c r="I92" i="8"/>
  <c r="H92" i="8"/>
  <c r="F92" i="8"/>
  <c r="E92" i="8"/>
  <c r="D92" i="8"/>
  <c r="K91" i="8"/>
  <c r="G92" i="8" s="1"/>
  <c r="I90" i="8"/>
  <c r="I88" i="8" s="1"/>
  <c r="I87" i="8" s="1"/>
  <c r="G90" i="8"/>
  <c r="F90" i="8"/>
  <c r="E90" i="8"/>
  <c r="D90" i="8"/>
  <c r="K89" i="8"/>
  <c r="F88" i="8"/>
  <c r="F87" i="8" s="1"/>
  <c r="I86" i="8"/>
  <c r="H86" i="8"/>
  <c r="G86" i="8"/>
  <c r="F86" i="8"/>
  <c r="J86" i="8" s="1"/>
  <c r="E86" i="8"/>
  <c r="D86" i="8"/>
  <c r="K86" i="8" s="1"/>
  <c r="K85" i="8"/>
  <c r="I84" i="8"/>
  <c r="H84" i="8"/>
  <c r="G84" i="8"/>
  <c r="F84" i="8"/>
  <c r="E84" i="8"/>
  <c r="D84" i="8"/>
  <c r="K83" i="8"/>
  <c r="J84" i="8" s="1"/>
  <c r="I82" i="8"/>
  <c r="H82" i="8"/>
  <c r="F82" i="8"/>
  <c r="E82" i="8"/>
  <c r="D82" i="8"/>
  <c r="K81" i="8"/>
  <c r="G82" i="8" s="1"/>
  <c r="I80" i="8"/>
  <c r="I72" i="8" s="1"/>
  <c r="I71" i="8" s="1"/>
  <c r="F80" i="8"/>
  <c r="E80" i="8"/>
  <c r="D80" i="8"/>
  <c r="K79" i="8"/>
  <c r="H80" i="8" s="1"/>
  <c r="I78" i="8"/>
  <c r="F78" i="8"/>
  <c r="E78" i="8"/>
  <c r="D78" i="8"/>
  <c r="K77" i="8"/>
  <c r="I76" i="8"/>
  <c r="F76" i="8"/>
  <c r="E76" i="8"/>
  <c r="D76" i="8"/>
  <c r="K75" i="8"/>
  <c r="I74" i="8"/>
  <c r="H74" i="8"/>
  <c r="G74" i="8"/>
  <c r="F74" i="8"/>
  <c r="E74" i="8"/>
  <c r="D74" i="8"/>
  <c r="K73" i="8"/>
  <c r="E72" i="8"/>
  <c r="E71" i="8" s="1"/>
  <c r="I70" i="8"/>
  <c r="H70" i="8"/>
  <c r="G70" i="8"/>
  <c r="F70" i="8"/>
  <c r="E70" i="8"/>
  <c r="D70" i="8"/>
  <c r="K69" i="8"/>
  <c r="I68" i="8"/>
  <c r="G68" i="8"/>
  <c r="F68" i="8"/>
  <c r="E68" i="8"/>
  <c r="D68" i="8"/>
  <c r="K67" i="8"/>
  <c r="H68" i="8" s="1"/>
  <c r="I66" i="8"/>
  <c r="G66" i="8"/>
  <c r="F66" i="8"/>
  <c r="E66" i="8"/>
  <c r="D66" i="8"/>
  <c r="D64" i="8" s="1"/>
  <c r="D63" i="8" s="1"/>
  <c r="K65" i="8"/>
  <c r="H66" i="8" s="1"/>
  <c r="I64" i="8"/>
  <c r="I63" i="8" s="1"/>
  <c r="I62" i="8"/>
  <c r="H62" i="8"/>
  <c r="G62" i="8"/>
  <c r="F62" i="8"/>
  <c r="E62" i="8"/>
  <c r="D62" i="8"/>
  <c r="K61" i="8"/>
  <c r="J60" i="8"/>
  <c r="I60" i="8"/>
  <c r="G60" i="8"/>
  <c r="F60" i="8"/>
  <c r="E60" i="8"/>
  <c r="D60" i="8"/>
  <c r="K59" i="8"/>
  <c r="H60" i="8" s="1"/>
  <c r="J58" i="8"/>
  <c r="I58" i="8"/>
  <c r="I56" i="8" s="1"/>
  <c r="I55" i="8" s="1"/>
  <c r="G58" i="8"/>
  <c r="F58" i="8"/>
  <c r="E58" i="8"/>
  <c r="E56" i="8" s="1"/>
  <c r="E55" i="8" s="1"/>
  <c r="D58" i="8"/>
  <c r="K57" i="8"/>
  <c r="H58" i="8" s="1"/>
  <c r="G56" i="8"/>
  <c r="F56" i="8"/>
  <c r="D56" i="8"/>
  <c r="D55" i="8" s="1"/>
  <c r="G55" i="8"/>
  <c r="F55" i="8"/>
  <c r="J54" i="8"/>
  <c r="I54" i="8"/>
  <c r="E54" i="8"/>
  <c r="D54" i="8"/>
  <c r="K53" i="8"/>
  <c r="J52" i="8"/>
  <c r="I52" i="8"/>
  <c r="E52" i="8"/>
  <c r="D52" i="8"/>
  <c r="K51" i="8"/>
  <c r="G52" i="8" s="1"/>
  <c r="J50" i="8"/>
  <c r="I50" i="8"/>
  <c r="E50" i="8"/>
  <c r="D50" i="8"/>
  <c r="K49" i="8"/>
  <c r="G50" i="8" s="1"/>
  <c r="J48" i="8"/>
  <c r="J46" i="8" s="1"/>
  <c r="J45" i="8" s="1"/>
  <c r="I48" i="8"/>
  <c r="E48" i="8"/>
  <c r="D48" i="8"/>
  <c r="K47" i="8"/>
  <c r="G48" i="8" s="1"/>
  <c r="J44" i="8"/>
  <c r="I44" i="8"/>
  <c r="H44" i="8"/>
  <c r="D44" i="8"/>
  <c r="K43" i="8"/>
  <c r="F44" i="8" s="1"/>
  <c r="J42" i="8"/>
  <c r="I42" i="8"/>
  <c r="H42" i="8"/>
  <c r="H32" i="8" s="1"/>
  <c r="H31" i="8" s="1"/>
  <c r="D42" i="8"/>
  <c r="K41" i="8"/>
  <c r="J40" i="8"/>
  <c r="I40" i="8"/>
  <c r="H40" i="8"/>
  <c r="D40" i="8"/>
  <c r="K39" i="8"/>
  <c r="J38" i="8"/>
  <c r="I38" i="8"/>
  <c r="H38" i="8"/>
  <c r="D38" i="8"/>
  <c r="K37" i="8"/>
  <c r="J36" i="8"/>
  <c r="I36" i="8"/>
  <c r="H36" i="8"/>
  <c r="D36" i="8"/>
  <c r="K35" i="8"/>
  <c r="J34" i="8"/>
  <c r="I34" i="8"/>
  <c r="H34" i="8"/>
  <c r="F34" i="8"/>
  <c r="E34" i="8"/>
  <c r="D34" i="8"/>
  <c r="K33" i="8"/>
  <c r="J30" i="8"/>
  <c r="I30" i="8"/>
  <c r="H30" i="8"/>
  <c r="G30" i="8"/>
  <c r="F30" i="8"/>
  <c r="E30" i="8"/>
  <c r="D30" i="8"/>
  <c r="K29" i="8"/>
  <c r="J28" i="8"/>
  <c r="I28" i="8"/>
  <c r="H28" i="8"/>
  <c r="G28" i="8"/>
  <c r="F28" i="8"/>
  <c r="E28" i="8"/>
  <c r="D28" i="8"/>
  <c r="K27" i="8"/>
  <c r="J26" i="8"/>
  <c r="J24" i="8" s="1"/>
  <c r="J23" i="8" s="1"/>
  <c r="I26" i="8"/>
  <c r="H26" i="8"/>
  <c r="H24" i="8" s="1"/>
  <c r="H23" i="8" s="1"/>
  <c r="G26" i="8"/>
  <c r="G24" i="8" s="1"/>
  <c r="G23" i="8" s="1"/>
  <c r="D26" i="8"/>
  <c r="K25" i="8"/>
  <c r="I24" i="8"/>
  <c r="D24" i="8"/>
  <c r="I23" i="8"/>
  <c r="D23" i="8"/>
  <c r="J22" i="8"/>
  <c r="I22" i="8"/>
  <c r="H22" i="8"/>
  <c r="G22" i="8"/>
  <c r="F22" i="8"/>
  <c r="E22" i="8"/>
  <c r="D22" i="8"/>
  <c r="K21" i="8"/>
  <c r="J20" i="8"/>
  <c r="I20" i="8"/>
  <c r="H20" i="8"/>
  <c r="G20" i="8"/>
  <c r="F20" i="8"/>
  <c r="E20" i="8"/>
  <c r="D20" i="8"/>
  <c r="K20" i="8" s="1"/>
  <c r="K19" i="8"/>
  <c r="K18" i="8"/>
  <c r="J18" i="8"/>
  <c r="I18" i="8"/>
  <c r="H18" i="8"/>
  <c r="G18" i="8"/>
  <c r="F18" i="8"/>
  <c r="E18" i="8"/>
  <c r="D18" i="8"/>
  <c r="K17" i="8"/>
  <c r="J16" i="8"/>
  <c r="I16" i="8"/>
  <c r="H16" i="8"/>
  <c r="G16" i="8"/>
  <c r="F16" i="8"/>
  <c r="F14" i="8" s="1"/>
  <c r="F13" i="8" s="1"/>
  <c r="E16" i="8"/>
  <c r="D16" i="8"/>
  <c r="K15" i="8"/>
  <c r="G14" i="8"/>
  <c r="E14" i="8"/>
  <c r="G13" i="8"/>
  <c r="E13" i="8"/>
  <c r="I12" i="8"/>
  <c r="D12" i="8"/>
  <c r="K11" i="8"/>
  <c r="H12" i="8" s="1"/>
  <c r="I10" i="8"/>
  <c r="H10" i="8"/>
  <c r="G10" i="8"/>
  <c r="F10" i="8"/>
  <c r="E10" i="8"/>
  <c r="D10" i="8"/>
  <c r="K9" i="8"/>
  <c r="I8" i="8"/>
  <c r="G8" i="8"/>
  <c r="D8" i="8"/>
  <c r="K7" i="8"/>
  <c r="F8" i="8" s="1"/>
  <c r="I6" i="8"/>
  <c r="H6" i="8"/>
  <c r="D6" i="8"/>
  <c r="K5" i="8"/>
  <c r="F6" i="8" s="1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G3929" i="5"/>
  <c r="G3928" i="5"/>
  <c r="G3930" i="5" s="1"/>
  <c r="G3926" i="5"/>
  <c r="G3931" i="5" s="1"/>
  <c r="G3925" i="5"/>
  <c r="G3924" i="5"/>
  <c r="G3918" i="5"/>
  <c r="G3917" i="5"/>
  <c r="G3919" i="5" s="1"/>
  <c r="G3914" i="5"/>
  <c r="G3915" i="5" s="1"/>
  <c r="G3913" i="5"/>
  <c r="G3908" i="5"/>
  <c r="G3907" i="5"/>
  <c r="G3904" i="5"/>
  <c r="G3905" i="5" s="1"/>
  <c r="G3901" i="5"/>
  <c r="G3902" i="5" s="1"/>
  <c r="G3900" i="5"/>
  <c r="G3899" i="5"/>
  <c r="G3898" i="5"/>
  <c r="G3897" i="5"/>
  <c r="G3896" i="5"/>
  <c r="G3890" i="5"/>
  <c r="G3891" i="5" s="1"/>
  <c r="G3892" i="5" s="1"/>
  <c r="G3884" i="5"/>
  <c r="G3885" i="5" s="1"/>
  <c r="G3886" i="5" s="1"/>
  <c r="G3878" i="5"/>
  <c r="G3879" i="5" s="1"/>
  <c r="G3880" i="5" s="1"/>
  <c r="G3873" i="5"/>
  <c r="G3874" i="5" s="1"/>
  <c r="G3872" i="5"/>
  <c r="G3866" i="5"/>
  <c r="G3865" i="5"/>
  <c r="G3864" i="5"/>
  <c r="G3863" i="5"/>
  <c r="G3867" i="5" s="1"/>
  <c r="G3868" i="5" s="1"/>
  <c r="G3857" i="5"/>
  <c r="G3856" i="5"/>
  <c r="G3858" i="5" s="1"/>
  <c r="G3859" i="5" s="1"/>
  <c r="G3850" i="5"/>
  <c r="G3849" i="5"/>
  <c r="G3847" i="5"/>
  <c r="G3846" i="5"/>
  <c r="G3845" i="5"/>
  <c r="G3844" i="5"/>
  <c r="G3843" i="5"/>
  <c r="G3838" i="5"/>
  <c r="G3837" i="5"/>
  <c r="G3836" i="5"/>
  <c r="G3833" i="5"/>
  <c r="G3832" i="5"/>
  <c r="G3834" i="5" s="1"/>
  <c r="G3839" i="5" s="1"/>
  <c r="G3831" i="5"/>
  <c r="G3830" i="5"/>
  <c r="G3826" i="5"/>
  <c r="G3824" i="5"/>
  <c r="G3825" i="5" s="1"/>
  <c r="G3823" i="5"/>
  <c r="G3820" i="5"/>
  <c r="G3821" i="5" s="1"/>
  <c r="G3819" i="5"/>
  <c r="G3818" i="5"/>
  <c r="G3814" i="5"/>
  <c r="G3812" i="5"/>
  <c r="G3813" i="5" s="1"/>
  <c r="G3811" i="5"/>
  <c r="G3808" i="5"/>
  <c r="G3809" i="5" s="1"/>
  <c r="G3807" i="5"/>
  <c r="G3801" i="5"/>
  <c r="G3800" i="5"/>
  <c r="G3802" i="5" s="1"/>
  <c r="G3797" i="5"/>
  <c r="G3796" i="5"/>
  <c r="G3798" i="5" s="1"/>
  <c r="G3790" i="5"/>
  <c r="G3789" i="5"/>
  <c r="G3787" i="5"/>
  <c r="G3786" i="5"/>
  <c r="G3785" i="5"/>
  <c r="G3779" i="5"/>
  <c r="G3778" i="5"/>
  <c r="G3780" i="5" s="1"/>
  <c r="G3775" i="5"/>
  <c r="G3776" i="5" s="1"/>
  <c r="G3774" i="5"/>
  <c r="G3769" i="5"/>
  <c r="G3768" i="5"/>
  <c r="G3765" i="5"/>
  <c r="G3766" i="5" s="1"/>
  <c r="G3762" i="5"/>
  <c r="G3763" i="5" s="1"/>
  <c r="G3770" i="5" s="1"/>
  <c r="G3761" i="5"/>
  <c r="G3760" i="5"/>
  <c r="G3759" i="5"/>
  <c r="G3758" i="5"/>
  <c r="G3757" i="5"/>
  <c r="G3751" i="5"/>
  <c r="G3752" i="5" s="1"/>
  <c r="G3753" i="5" s="1"/>
  <c r="G3745" i="5"/>
  <c r="G3746" i="5" s="1"/>
  <c r="G3747" i="5" s="1"/>
  <c r="G3739" i="5"/>
  <c r="G3740" i="5" s="1"/>
  <c r="G3741" i="5" s="1"/>
  <c r="G3734" i="5"/>
  <c r="G3735" i="5" s="1"/>
  <c r="G3733" i="5"/>
  <c r="G3727" i="5"/>
  <c r="G3726" i="5"/>
  <c r="G3725" i="5"/>
  <c r="G3724" i="5"/>
  <c r="G3722" i="5"/>
  <c r="G3721" i="5"/>
  <c r="G3716" i="5"/>
  <c r="G3715" i="5"/>
  <c r="G3714" i="5"/>
  <c r="G3712" i="5"/>
  <c r="G3717" i="5" s="1"/>
  <c r="G3711" i="5"/>
  <c r="G3705" i="5"/>
  <c r="G3704" i="5"/>
  <c r="G3706" i="5" s="1"/>
  <c r="G3707" i="5" s="1"/>
  <c r="G3698" i="5"/>
  <c r="G3697" i="5"/>
  <c r="G3693" i="5"/>
  <c r="G3691" i="5"/>
  <c r="G3690" i="5"/>
  <c r="G3692" i="5" s="1"/>
  <c r="G3687" i="5"/>
  <c r="G3686" i="5"/>
  <c r="G3688" i="5" s="1"/>
  <c r="G3683" i="5"/>
  <c r="G3684" i="5" s="1"/>
  <c r="G3682" i="5"/>
  <c r="G3677" i="5"/>
  <c r="G3676" i="5"/>
  <c r="G3675" i="5"/>
  <c r="G3672" i="5"/>
  <c r="G3671" i="5"/>
  <c r="G3673" i="5" s="1"/>
  <c r="G3678" i="5" s="1"/>
  <c r="G3665" i="5"/>
  <c r="G3666" i="5" s="1"/>
  <c r="G3664" i="5"/>
  <c r="G3661" i="5"/>
  <c r="G3660" i="5"/>
  <c r="G3662" i="5" s="1"/>
  <c r="G3667" i="5" s="1"/>
  <c r="G3654" i="5"/>
  <c r="G3653" i="5"/>
  <c r="G3655" i="5" s="1"/>
  <c r="G3650" i="5"/>
  <c r="G3651" i="5" s="1"/>
  <c r="G3656" i="5" s="1"/>
  <c r="G3644" i="5"/>
  <c r="G3645" i="5" s="1"/>
  <c r="G3643" i="5"/>
  <c r="G3640" i="5"/>
  <c r="G3641" i="5" s="1"/>
  <c r="G3634" i="5"/>
  <c r="G3633" i="5"/>
  <c r="G3631" i="5"/>
  <c r="G3630" i="5"/>
  <c r="G3625" i="5"/>
  <c r="G3626" i="5" s="1"/>
  <c r="G3624" i="5"/>
  <c r="G3623" i="5"/>
  <c r="G3619" i="5"/>
  <c r="G3617" i="5"/>
  <c r="G3618" i="5" s="1"/>
  <c r="G3616" i="5"/>
  <c r="G3613" i="5"/>
  <c r="G3614" i="5" s="1"/>
  <c r="G3607" i="5"/>
  <c r="G3606" i="5"/>
  <c r="G3608" i="5" s="1"/>
  <c r="G3609" i="5" s="1"/>
  <c r="G3602" i="5"/>
  <c r="G3600" i="5"/>
  <c r="G3599" i="5"/>
  <c r="G3601" i="5" s="1"/>
  <c r="G3596" i="5"/>
  <c r="G3597" i="5" s="1"/>
  <c r="G3590" i="5"/>
  <c r="G3591" i="5" s="1"/>
  <c r="G3592" i="5" s="1"/>
  <c r="G3589" i="5"/>
  <c r="G3584" i="5"/>
  <c r="G3583" i="5"/>
  <c r="G3582" i="5"/>
  <c r="G3580" i="5"/>
  <c r="G3585" i="5" s="1"/>
  <c r="G3579" i="5"/>
  <c r="G3573" i="5"/>
  <c r="G3572" i="5"/>
  <c r="G3574" i="5" s="1"/>
  <c r="G3569" i="5"/>
  <c r="G3568" i="5"/>
  <c r="G3567" i="5"/>
  <c r="G3565" i="5"/>
  <c r="G3564" i="5"/>
  <c r="G3563" i="5"/>
  <c r="G3557" i="5"/>
  <c r="G3558" i="5" s="1"/>
  <c r="G3555" i="5"/>
  <c r="G3554" i="5"/>
  <c r="G3552" i="5"/>
  <c r="G3559" i="5" s="1"/>
  <c r="G3551" i="5"/>
  <c r="G3550" i="5"/>
  <c r="G3549" i="5"/>
  <c r="G3548" i="5"/>
  <c r="G3547" i="5"/>
  <c r="G3546" i="5"/>
  <c r="G3541" i="5"/>
  <c r="G3540" i="5"/>
  <c r="G3539" i="5"/>
  <c r="G3536" i="5"/>
  <c r="G3535" i="5"/>
  <c r="G3534" i="5"/>
  <c r="G3537" i="5" s="1"/>
  <c r="G3529" i="5"/>
  <c r="G3528" i="5"/>
  <c r="G3527" i="5"/>
  <c r="G3524" i="5"/>
  <c r="G3523" i="5"/>
  <c r="G3522" i="5"/>
  <c r="G3525" i="5" s="1"/>
  <c r="G3530" i="5" s="1"/>
  <c r="G3517" i="5"/>
  <c r="G3516" i="5"/>
  <c r="G3515" i="5"/>
  <c r="G3513" i="5"/>
  <c r="G3518" i="5" s="1"/>
  <c r="G3512" i="5"/>
  <c r="G3511" i="5"/>
  <c r="G3505" i="5"/>
  <c r="G3506" i="5" s="1"/>
  <c r="G3504" i="5"/>
  <c r="G3501" i="5"/>
  <c r="G3502" i="5" s="1"/>
  <c r="G3500" i="5"/>
  <c r="G3494" i="5"/>
  <c r="G3493" i="5"/>
  <c r="G3495" i="5" s="1"/>
  <c r="G3490" i="5"/>
  <c r="G3489" i="5"/>
  <c r="G3488" i="5"/>
  <c r="G3487" i="5"/>
  <c r="G3486" i="5"/>
  <c r="G3491" i="5" s="1"/>
  <c r="G3481" i="5"/>
  <c r="G3480" i="5"/>
  <c r="G3477" i="5"/>
  <c r="G3478" i="5" s="1"/>
  <c r="G3474" i="5"/>
  <c r="G3473" i="5"/>
  <c r="G3472" i="5"/>
  <c r="G3471" i="5"/>
  <c r="G3470" i="5"/>
  <c r="G3469" i="5"/>
  <c r="G3463" i="5"/>
  <c r="G3464" i="5" s="1"/>
  <c r="G3461" i="5"/>
  <c r="G3465" i="5" s="1"/>
  <c r="G3460" i="5"/>
  <c r="G3456" i="5"/>
  <c r="G3454" i="5"/>
  <c r="G3453" i="5"/>
  <c r="G3455" i="5" s="1"/>
  <c r="G3450" i="5"/>
  <c r="G3449" i="5"/>
  <c r="G3451" i="5" s="1"/>
  <c r="G3444" i="5"/>
  <c r="G3443" i="5"/>
  <c r="G3440" i="5"/>
  <c r="G3441" i="5" s="1"/>
  <c r="G3437" i="5"/>
  <c r="G3436" i="5"/>
  <c r="G3435" i="5"/>
  <c r="G3434" i="5"/>
  <c r="G3433" i="5"/>
  <c r="G3432" i="5"/>
  <c r="G3438" i="5" s="1"/>
  <c r="G3445" i="5" s="1"/>
  <c r="G3426" i="5"/>
  <c r="G3427" i="5" s="1"/>
  <c r="G3428" i="5" s="1"/>
  <c r="G3420" i="5"/>
  <c r="G3421" i="5" s="1"/>
  <c r="G3422" i="5" s="1"/>
  <c r="G3414" i="5"/>
  <c r="G3415" i="5" s="1"/>
  <c r="G3416" i="5" s="1"/>
  <c r="G3408" i="5"/>
  <c r="G3409" i="5" s="1"/>
  <c r="G3410" i="5" s="1"/>
  <c r="G3403" i="5"/>
  <c r="G3402" i="5"/>
  <c r="G3401" i="5"/>
  <c r="G3400" i="5"/>
  <c r="G3399" i="5"/>
  <c r="G3396" i="5"/>
  <c r="G3397" i="5" s="1"/>
  <c r="G3404" i="5" s="1"/>
  <c r="G3391" i="5"/>
  <c r="G3390" i="5"/>
  <c r="G3389" i="5"/>
  <c r="G3387" i="5"/>
  <c r="G3392" i="5" s="1"/>
  <c r="G3386" i="5"/>
  <c r="G3380" i="5"/>
  <c r="G3379" i="5"/>
  <c r="G3381" i="5" s="1"/>
  <c r="G3376" i="5"/>
  <c r="G3375" i="5"/>
  <c r="G3377" i="5" s="1"/>
  <c r="G3374" i="5"/>
  <c r="G3369" i="5"/>
  <c r="G3370" i="5" s="1"/>
  <c r="G3368" i="5"/>
  <c r="G3364" i="5"/>
  <c r="G3362" i="5"/>
  <c r="G3363" i="5" s="1"/>
  <c r="G3356" i="5"/>
  <c r="G3357" i="5" s="1"/>
  <c r="G3358" i="5" s="1"/>
  <c r="G3350" i="5"/>
  <c r="G3351" i="5" s="1"/>
  <c r="G3352" i="5" s="1"/>
  <c r="G3344" i="5"/>
  <c r="G3343" i="5"/>
  <c r="G3342" i="5"/>
  <c r="G3341" i="5"/>
  <c r="G3345" i="5" s="1"/>
  <c r="G3338" i="5"/>
  <c r="G3339" i="5" s="1"/>
  <c r="G3332" i="5"/>
  <c r="G3333" i="5" s="1"/>
  <c r="G3331" i="5"/>
  <c r="G3328" i="5"/>
  <c r="G3329" i="5" s="1"/>
  <c r="G3323" i="5"/>
  <c r="G3322" i="5"/>
  <c r="G3321" i="5"/>
  <c r="G3319" i="5"/>
  <c r="G3324" i="5" s="1"/>
  <c r="G3318" i="5"/>
  <c r="G3317" i="5"/>
  <c r="G3311" i="5"/>
  <c r="G3312" i="5" s="1"/>
  <c r="G3308" i="5"/>
  <c r="G3307" i="5"/>
  <c r="G3309" i="5" s="1"/>
  <c r="G3313" i="5" s="1"/>
  <c r="G3306" i="5"/>
  <c r="G3300" i="5"/>
  <c r="G3299" i="5"/>
  <c r="G3301" i="5" s="1"/>
  <c r="G3302" i="5" s="1"/>
  <c r="G3293" i="5"/>
  <c r="G3294" i="5" s="1"/>
  <c r="G3292" i="5"/>
  <c r="G3289" i="5"/>
  <c r="G3288" i="5"/>
  <c r="G3287" i="5"/>
  <c r="G3286" i="5"/>
  <c r="G3290" i="5" s="1"/>
  <c r="G3295" i="5" s="1"/>
  <c r="G3281" i="5"/>
  <c r="G3280" i="5"/>
  <c r="G3277" i="5"/>
  <c r="G3276" i="5"/>
  <c r="G3278" i="5" s="1"/>
  <c r="G3274" i="5"/>
  <c r="G3273" i="5"/>
  <c r="G3268" i="5"/>
  <c r="G3267" i="5"/>
  <c r="G3264" i="5"/>
  <c r="G3263" i="5"/>
  <c r="G3265" i="5" s="1"/>
  <c r="G3261" i="5"/>
  <c r="G3260" i="5"/>
  <c r="G3255" i="5"/>
  <c r="G3254" i="5"/>
  <c r="G3253" i="5"/>
  <c r="G3251" i="5"/>
  <c r="G3250" i="5"/>
  <c r="G3248" i="5"/>
  <c r="G3256" i="5" s="1"/>
  <c r="G3247" i="5"/>
  <c r="G3246" i="5"/>
  <c r="G3240" i="5"/>
  <c r="G3239" i="5"/>
  <c r="G3241" i="5" s="1"/>
  <c r="G3236" i="5"/>
  <c r="G3237" i="5" s="1"/>
  <c r="G3233" i="5"/>
  <c r="G3232" i="5"/>
  <c r="G3234" i="5" s="1"/>
  <c r="G3226" i="5"/>
  <c r="G3225" i="5"/>
  <c r="G3223" i="5"/>
  <c r="G3222" i="5"/>
  <c r="G3221" i="5"/>
  <c r="G3215" i="5"/>
  <c r="G3214" i="5"/>
  <c r="G3216" i="5" s="1"/>
  <c r="G3211" i="5"/>
  <c r="G3212" i="5" s="1"/>
  <c r="G3210" i="5"/>
  <c r="G3209" i="5"/>
  <c r="G3208" i="5"/>
  <c r="G3202" i="5"/>
  <c r="G3201" i="5"/>
  <c r="G3203" i="5" s="1"/>
  <c r="G3199" i="5"/>
  <c r="G3198" i="5"/>
  <c r="G3197" i="5"/>
  <c r="G3196" i="5"/>
  <c r="G3190" i="5"/>
  <c r="G3189" i="5"/>
  <c r="G3191" i="5" s="1"/>
  <c r="G3187" i="5"/>
  <c r="G3186" i="5"/>
  <c r="G3185" i="5"/>
  <c r="G3184" i="5"/>
  <c r="G3178" i="5"/>
  <c r="G3179" i="5" s="1"/>
  <c r="G3180" i="5" s="1"/>
  <c r="G3173" i="5"/>
  <c r="G3174" i="5" s="1"/>
  <c r="G3172" i="5"/>
  <c r="G3167" i="5"/>
  <c r="G3168" i="5" s="1"/>
  <c r="G3166" i="5"/>
  <c r="G3161" i="5"/>
  <c r="G3162" i="5" s="1"/>
  <c r="G3160" i="5"/>
  <c r="G3154" i="5"/>
  <c r="G3153" i="5"/>
  <c r="G3155" i="5" s="1"/>
  <c r="G3156" i="5" s="1"/>
  <c r="G3152" i="5"/>
  <c r="G3151" i="5"/>
  <c r="G3145" i="5"/>
  <c r="G3146" i="5" s="1"/>
  <c r="G3147" i="5" s="1"/>
  <c r="G3144" i="5"/>
  <c r="G3139" i="5"/>
  <c r="G3140" i="5" s="1"/>
  <c r="G3138" i="5"/>
  <c r="G3133" i="5"/>
  <c r="G3134" i="5" s="1"/>
  <c r="G3132" i="5"/>
  <c r="G3128" i="5"/>
  <c r="G3126" i="5"/>
  <c r="G3127" i="5" s="1"/>
  <c r="G3122" i="5"/>
  <c r="G3121" i="5"/>
  <c r="G3120" i="5"/>
  <c r="G3114" i="5"/>
  <c r="G3115" i="5" s="1"/>
  <c r="G3116" i="5" s="1"/>
  <c r="G3113" i="5"/>
  <c r="G3112" i="5"/>
  <c r="G3111" i="5"/>
  <c r="G3105" i="5"/>
  <c r="G3104" i="5"/>
  <c r="G3098" i="5"/>
  <c r="G3099" i="5" s="1"/>
  <c r="G3096" i="5"/>
  <c r="G3095" i="5"/>
  <c r="G3094" i="5"/>
  <c r="G3091" i="5"/>
  <c r="G3090" i="5"/>
  <c r="G3092" i="5" s="1"/>
  <c r="G3100" i="5" s="1"/>
  <c r="G3084" i="5"/>
  <c r="G3085" i="5" s="1"/>
  <c r="G3081" i="5"/>
  <c r="G3080" i="5"/>
  <c r="G3082" i="5" s="1"/>
  <c r="G3086" i="5" s="1"/>
  <c r="G3075" i="5"/>
  <c r="G3074" i="5"/>
  <c r="G3071" i="5"/>
  <c r="G3072" i="5" s="1"/>
  <c r="G3070" i="5"/>
  <c r="G3065" i="5"/>
  <c r="G3064" i="5"/>
  <c r="G3063" i="5"/>
  <c r="G3060" i="5"/>
  <c r="G3061" i="5" s="1"/>
  <c r="G3066" i="5" s="1"/>
  <c r="G3054" i="5"/>
  <c r="G3055" i="5" s="1"/>
  <c r="G3052" i="5"/>
  <c r="G3056" i="5" s="1"/>
  <c r="G3051" i="5"/>
  <c r="G3047" i="5"/>
  <c r="G3045" i="5"/>
  <c r="G3046" i="5" s="1"/>
  <c r="G3043" i="5"/>
  <c r="G3042" i="5"/>
  <c r="G3041" i="5"/>
  <c r="G3035" i="5"/>
  <c r="G3036" i="5" s="1"/>
  <c r="G3032" i="5"/>
  <c r="G3031" i="5"/>
  <c r="G3033" i="5" s="1"/>
  <c r="G3037" i="5" s="1"/>
  <c r="G3025" i="5"/>
  <c r="G3026" i="5" s="1"/>
  <c r="G3022" i="5"/>
  <c r="G3023" i="5" s="1"/>
  <c r="G3027" i="5" s="1"/>
  <c r="G3021" i="5"/>
  <c r="G3016" i="5"/>
  <c r="G3015" i="5"/>
  <c r="G3012" i="5"/>
  <c r="G3011" i="5"/>
  <c r="G3007" i="5"/>
  <c r="G3005" i="5"/>
  <c r="G3006" i="5" s="1"/>
  <c r="G3003" i="5"/>
  <c r="G3002" i="5"/>
  <c r="G3001" i="5"/>
  <c r="G2995" i="5"/>
  <c r="G2996" i="5" s="1"/>
  <c r="G2997" i="5" s="1"/>
  <c r="G2992" i="5"/>
  <c r="G2993" i="5" s="1"/>
  <c r="G2986" i="5"/>
  <c r="G2987" i="5" s="1"/>
  <c r="G2984" i="5"/>
  <c r="G2983" i="5"/>
  <c r="G2980" i="5"/>
  <c r="G2979" i="5"/>
  <c r="G2978" i="5"/>
  <c r="G2977" i="5"/>
  <c r="G2976" i="5"/>
  <c r="G2975" i="5"/>
  <c r="G2981" i="5" s="1"/>
  <c r="G2988" i="5" s="1"/>
  <c r="G2970" i="5"/>
  <c r="G2969" i="5"/>
  <c r="G2968" i="5"/>
  <c r="G2965" i="5"/>
  <c r="G2964" i="5"/>
  <c r="G2963" i="5"/>
  <c r="G2962" i="5"/>
  <c r="G2966" i="5" s="1"/>
  <c r="G2960" i="5"/>
  <c r="G2959" i="5"/>
  <c r="G2958" i="5"/>
  <c r="G2957" i="5"/>
  <c r="G2954" i="5"/>
  <c r="G2953" i="5"/>
  <c r="G2952" i="5"/>
  <c r="G2951" i="5"/>
  <c r="G2945" i="5"/>
  <c r="G2946" i="5" s="1"/>
  <c r="G2944" i="5"/>
  <c r="G2941" i="5"/>
  <c r="G2940" i="5"/>
  <c r="G2939" i="5"/>
  <c r="G2938" i="5"/>
  <c r="G2942" i="5" s="1"/>
  <c r="G2935" i="5"/>
  <c r="G2934" i="5"/>
  <c r="G2933" i="5"/>
  <c r="G2932" i="5"/>
  <c r="G2936" i="5" s="1"/>
  <c r="G2929" i="5"/>
  <c r="G2930" i="5" s="1"/>
  <c r="G2928" i="5"/>
  <c r="G2927" i="5"/>
  <c r="G2926" i="5"/>
  <c r="G2920" i="5"/>
  <c r="G2919" i="5"/>
  <c r="G2921" i="5" s="1"/>
  <c r="G2917" i="5"/>
  <c r="G2916" i="5"/>
  <c r="G2915" i="5"/>
  <c r="G2914" i="5"/>
  <c r="G2913" i="5"/>
  <c r="G2910" i="5"/>
  <c r="G2909" i="5"/>
  <c r="G2908" i="5"/>
  <c r="G2907" i="5"/>
  <c r="G2904" i="5"/>
  <c r="G2903" i="5"/>
  <c r="G2902" i="5"/>
  <c r="G2901" i="5"/>
  <c r="G2905" i="5" s="1"/>
  <c r="G2896" i="5"/>
  <c r="G2897" i="5" s="1"/>
  <c r="G2895" i="5"/>
  <c r="G2890" i="5"/>
  <c r="G2891" i="5" s="1"/>
  <c r="G2889" i="5"/>
  <c r="G2884" i="5"/>
  <c r="G2885" i="5" s="1"/>
  <c r="G2883" i="5"/>
  <c r="G2879" i="5"/>
  <c r="G2877" i="5"/>
  <c r="G2878" i="5" s="1"/>
  <c r="G2871" i="5"/>
  <c r="G2870" i="5"/>
  <c r="G2869" i="5"/>
  <c r="G2868" i="5"/>
  <c r="G2872" i="5" s="1"/>
  <c r="G2873" i="5" s="1"/>
  <c r="G2862" i="5"/>
  <c r="G2863" i="5" s="1"/>
  <c r="G2864" i="5" s="1"/>
  <c r="G2861" i="5"/>
  <c r="G2856" i="5"/>
  <c r="G2855" i="5"/>
  <c r="G2853" i="5"/>
  <c r="G2852" i="5"/>
  <c r="G2849" i="5"/>
  <c r="G2848" i="5"/>
  <c r="G2847" i="5"/>
  <c r="G2846" i="5"/>
  <c r="G2845" i="5"/>
  <c r="G2844" i="5"/>
  <c r="G2850" i="5" s="1"/>
  <c r="G2838" i="5"/>
  <c r="G2839" i="5" s="1"/>
  <c r="G2837" i="5"/>
  <c r="G2834" i="5"/>
  <c r="G2833" i="5"/>
  <c r="G2832" i="5"/>
  <c r="G2831" i="5"/>
  <c r="G2828" i="5"/>
  <c r="G2829" i="5" s="1"/>
  <c r="G2827" i="5"/>
  <c r="G2822" i="5"/>
  <c r="G2821" i="5"/>
  <c r="G2820" i="5"/>
  <c r="G2817" i="5"/>
  <c r="G2816" i="5"/>
  <c r="G2818" i="5" s="1"/>
  <c r="G2815" i="5"/>
  <c r="G2814" i="5"/>
  <c r="G2812" i="5"/>
  <c r="G2811" i="5"/>
  <c r="G2810" i="5"/>
  <c r="G2804" i="5"/>
  <c r="G2805" i="5" s="1"/>
  <c r="G2803" i="5"/>
  <c r="G2800" i="5"/>
  <c r="G2799" i="5"/>
  <c r="G2798" i="5"/>
  <c r="G2797" i="5"/>
  <c r="G2794" i="5"/>
  <c r="G2795" i="5" s="1"/>
  <c r="G2793" i="5"/>
  <c r="G2788" i="5"/>
  <c r="G2787" i="5"/>
  <c r="G2785" i="5"/>
  <c r="G2784" i="5"/>
  <c r="G2783" i="5"/>
  <c r="G2780" i="5"/>
  <c r="G2779" i="5"/>
  <c r="G2778" i="5"/>
  <c r="G2777" i="5"/>
  <c r="G2781" i="5" s="1"/>
  <c r="G2775" i="5"/>
  <c r="G2774" i="5"/>
  <c r="G2773" i="5"/>
  <c r="G2767" i="5"/>
  <c r="G2768" i="5" s="1"/>
  <c r="G2765" i="5"/>
  <c r="G2764" i="5"/>
  <c r="G2763" i="5"/>
  <c r="G2760" i="5"/>
  <c r="G2759" i="5"/>
  <c r="G2761" i="5" s="1"/>
  <c r="G2758" i="5"/>
  <c r="G2757" i="5"/>
  <c r="G2755" i="5"/>
  <c r="G2769" i="5" s="1"/>
  <c r="G2754" i="5"/>
  <c r="G2753" i="5"/>
  <c r="G2747" i="5"/>
  <c r="G2748" i="5" s="1"/>
  <c r="G2744" i="5"/>
  <c r="G2743" i="5"/>
  <c r="G2745" i="5" s="1"/>
  <c r="G2740" i="5"/>
  <c r="G2741" i="5" s="1"/>
  <c r="G2739" i="5"/>
  <c r="G2738" i="5"/>
  <c r="G2737" i="5"/>
  <c r="G2734" i="5"/>
  <c r="G2733" i="5"/>
  <c r="G2735" i="5" s="1"/>
  <c r="G2728" i="5"/>
  <c r="G2727" i="5"/>
  <c r="G2724" i="5"/>
  <c r="G2725" i="5" s="1"/>
  <c r="G2723" i="5"/>
  <c r="G2720" i="5"/>
  <c r="G2719" i="5"/>
  <c r="G2718" i="5"/>
  <c r="G2717" i="5"/>
  <c r="G2714" i="5"/>
  <c r="G2715" i="5" s="1"/>
  <c r="G2713" i="5"/>
  <c r="G2708" i="5"/>
  <c r="G2707" i="5"/>
  <c r="G2705" i="5"/>
  <c r="G2704" i="5"/>
  <c r="G2701" i="5"/>
  <c r="G2700" i="5"/>
  <c r="G2699" i="5"/>
  <c r="G2698" i="5"/>
  <c r="G2697" i="5"/>
  <c r="G2696" i="5"/>
  <c r="G2690" i="5"/>
  <c r="G2691" i="5" s="1"/>
  <c r="G2687" i="5"/>
  <c r="G2688" i="5" s="1"/>
  <c r="G2685" i="5"/>
  <c r="G2684" i="5"/>
  <c r="G2683" i="5"/>
  <c r="G2682" i="5"/>
  <c r="G2681" i="5"/>
  <c r="G2680" i="5"/>
  <c r="G2679" i="5"/>
  <c r="G2674" i="5"/>
  <c r="G2673" i="5"/>
  <c r="G2671" i="5"/>
  <c r="G2670" i="5"/>
  <c r="G2667" i="5"/>
  <c r="G2666" i="5"/>
  <c r="G2665" i="5"/>
  <c r="G2664" i="5"/>
  <c r="G2663" i="5"/>
  <c r="G2662" i="5"/>
  <c r="G2656" i="5"/>
  <c r="G2657" i="5" s="1"/>
  <c r="G2653" i="5"/>
  <c r="G2654" i="5" s="1"/>
  <c r="G2651" i="5"/>
  <c r="G2650" i="5"/>
  <c r="G2649" i="5"/>
  <c r="G2648" i="5"/>
  <c r="G2647" i="5"/>
  <c r="G2646" i="5"/>
  <c r="G2645" i="5"/>
  <c r="G2640" i="5"/>
  <c r="G2639" i="5"/>
  <c r="G2637" i="5"/>
  <c r="G2636" i="5"/>
  <c r="G2633" i="5"/>
  <c r="G2632" i="5"/>
  <c r="G2631" i="5"/>
  <c r="G2630" i="5"/>
  <c r="G2629" i="5"/>
  <c r="G2628" i="5"/>
  <c r="G2634" i="5" s="1"/>
  <c r="G2622" i="5"/>
  <c r="G2623" i="5" s="1"/>
  <c r="G2619" i="5"/>
  <c r="G2620" i="5" s="1"/>
  <c r="G2617" i="5"/>
  <c r="G2624" i="5" s="1"/>
  <c r="G2616" i="5"/>
  <c r="G2615" i="5"/>
  <c r="G2614" i="5"/>
  <c r="G2613" i="5"/>
  <c r="G2612" i="5"/>
  <c r="G2611" i="5"/>
  <c r="G2606" i="5"/>
  <c r="G2607" i="5" s="1"/>
  <c r="G2605" i="5"/>
  <c r="G2599" i="5"/>
  <c r="G2598" i="5"/>
  <c r="G2600" i="5" s="1"/>
  <c r="G2601" i="5" s="1"/>
  <c r="G2592" i="5"/>
  <c r="G2591" i="5"/>
  <c r="G2593" i="5" s="1"/>
  <c r="G2594" i="5" s="1"/>
  <c r="G2585" i="5"/>
  <c r="G2584" i="5"/>
  <c r="G2586" i="5" s="1"/>
  <c r="G2587" i="5" s="1"/>
  <c r="G2578" i="5"/>
  <c r="G2577" i="5"/>
  <c r="G2576" i="5"/>
  <c r="G2575" i="5"/>
  <c r="G2579" i="5" s="1"/>
  <c r="G2572" i="5"/>
  <c r="G2573" i="5" s="1"/>
  <c r="G2580" i="5" s="1"/>
  <c r="G2566" i="5"/>
  <c r="G2565" i="5"/>
  <c r="G2563" i="5"/>
  <c r="G2562" i="5"/>
  <c r="G2557" i="5"/>
  <c r="G2556" i="5"/>
  <c r="G2553" i="5"/>
  <c r="G2554" i="5" s="1"/>
  <c r="G2550" i="5"/>
  <c r="G2551" i="5" s="1"/>
  <c r="G2558" i="5" s="1"/>
  <c r="G2549" i="5"/>
  <c r="G2548" i="5"/>
  <c r="G2547" i="5"/>
  <c r="G2546" i="5"/>
  <c r="G2545" i="5"/>
  <c r="G2539" i="5"/>
  <c r="G2540" i="5" s="1"/>
  <c r="G2537" i="5"/>
  <c r="G2536" i="5"/>
  <c r="G2533" i="5"/>
  <c r="G2532" i="5"/>
  <c r="G2531" i="5"/>
  <c r="G2530" i="5"/>
  <c r="G2529" i="5"/>
  <c r="G2534" i="5" s="1"/>
  <c r="G2541" i="5" s="1"/>
  <c r="G2528" i="5"/>
  <c r="G2523" i="5"/>
  <c r="G2522" i="5"/>
  <c r="G2519" i="5"/>
  <c r="G2520" i="5" s="1"/>
  <c r="G2516" i="5"/>
  <c r="G2517" i="5" s="1"/>
  <c r="G2524" i="5" s="1"/>
  <c r="G2515" i="5"/>
  <c r="G2514" i="5"/>
  <c r="G2513" i="5"/>
  <c r="G2512" i="5"/>
  <c r="G2511" i="5"/>
  <c r="G2507" i="5"/>
  <c r="G2505" i="5"/>
  <c r="G2506" i="5" s="1"/>
  <c r="G2499" i="5"/>
  <c r="G2500" i="5" s="1"/>
  <c r="G2501" i="5" s="1"/>
  <c r="G2493" i="5"/>
  <c r="G2494" i="5" s="1"/>
  <c r="G2495" i="5" s="1"/>
  <c r="G2488" i="5"/>
  <c r="G2489" i="5" s="1"/>
  <c r="G2487" i="5"/>
  <c r="G2481" i="5"/>
  <c r="G2480" i="5"/>
  <c r="G2479" i="5"/>
  <c r="G2478" i="5"/>
  <c r="G2474" i="5"/>
  <c r="G2472" i="5"/>
  <c r="G2471" i="5"/>
  <c r="G2473" i="5" s="1"/>
  <c r="G2465" i="5"/>
  <c r="G2466" i="5" s="1"/>
  <c r="G2467" i="5" s="1"/>
  <c r="G2460" i="5"/>
  <c r="G2461" i="5" s="1"/>
  <c r="G2459" i="5"/>
  <c r="G2454" i="5"/>
  <c r="G2455" i="5" s="1"/>
  <c r="G2453" i="5"/>
  <c r="G2448" i="5"/>
  <c r="G2449" i="5" s="1"/>
  <c r="G2447" i="5"/>
  <c r="G2443" i="5"/>
  <c r="G2441" i="5"/>
  <c r="G2440" i="5"/>
  <c r="G2442" i="5" s="1"/>
  <c r="G2439" i="5"/>
  <c r="G2438" i="5"/>
  <c r="G2432" i="5"/>
  <c r="G2433" i="5" s="1"/>
  <c r="G2434" i="5" s="1"/>
  <c r="G2431" i="5"/>
  <c r="G2426" i="5"/>
  <c r="G2425" i="5"/>
  <c r="G2422" i="5"/>
  <c r="G2423" i="5" s="1"/>
  <c r="G2419" i="5"/>
  <c r="G2420" i="5" s="1"/>
  <c r="G2418" i="5"/>
  <c r="G2417" i="5"/>
  <c r="G2416" i="5"/>
  <c r="G2415" i="5"/>
  <c r="G2414" i="5"/>
  <c r="G2408" i="5"/>
  <c r="G2409" i="5" s="1"/>
  <c r="G2405" i="5"/>
  <c r="G2404" i="5"/>
  <c r="G2406" i="5" s="1"/>
  <c r="G2410" i="5" s="1"/>
  <c r="G2398" i="5"/>
  <c r="G2399" i="5" s="1"/>
  <c r="G2395" i="5"/>
  <c r="G2396" i="5" s="1"/>
  <c r="G2392" i="5"/>
  <c r="G2391" i="5"/>
  <c r="G2390" i="5"/>
  <c r="G2389" i="5"/>
  <c r="G2388" i="5"/>
  <c r="G2387" i="5"/>
  <c r="G2393" i="5" s="1"/>
  <c r="G2400" i="5" s="1"/>
  <c r="G2381" i="5"/>
  <c r="G2380" i="5"/>
  <c r="G2382" i="5" s="1"/>
  <c r="G2377" i="5"/>
  <c r="G2376" i="5"/>
  <c r="G2378" i="5" s="1"/>
  <c r="G2383" i="5" s="1"/>
  <c r="G2371" i="5"/>
  <c r="G2370" i="5"/>
  <c r="G2369" i="5"/>
  <c r="G2367" i="5"/>
  <c r="G2366" i="5"/>
  <c r="G2360" i="5"/>
  <c r="G2359" i="5"/>
  <c r="G2361" i="5" s="1"/>
  <c r="G2356" i="5"/>
  <c r="G2357" i="5" s="1"/>
  <c r="G2350" i="5"/>
  <c r="G2349" i="5"/>
  <c r="G2348" i="5"/>
  <c r="G2347" i="5"/>
  <c r="G2346" i="5"/>
  <c r="G2341" i="5"/>
  <c r="G2340" i="5"/>
  <c r="G2339" i="5"/>
  <c r="G2337" i="5"/>
  <c r="G2342" i="5" s="1"/>
  <c r="G2336" i="5"/>
  <c r="G2335" i="5"/>
  <c r="G2334" i="5"/>
  <c r="G2329" i="5"/>
  <c r="G2328" i="5"/>
  <c r="G2325" i="5"/>
  <c r="G2324" i="5"/>
  <c r="G2326" i="5" s="1"/>
  <c r="G2330" i="5" s="1"/>
  <c r="G2318" i="5"/>
  <c r="G2319" i="5" s="1"/>
  <c r="G2320" i="5" s="1"/>
  <c r="G2316" i="5"/>
  <c r="G2315" i="5"/>
  <c r="G2314" i="5"/>
  <c r="G2308" i="5"/>
  <c r="G2309" i="5" s="1"/>
  <c r="G2307" i="5"/>
  <c r="G2304" i="5"/>
  <c r="G2305" i="5" s="1"/>
  <c r="G2310" i="5" s="1"/>
  <c r="G2301" i="5"/>
  <c r="G2300" i="5"/>
  <c r="G2302" i="5" s="1"/>
  <c r="G2295" i="5"/>
  <c r="G2294" i="5"/>
  <c r="G2293" i="5"/>
  <c r="G2290" i="5"/>
  <c r="G2289" i="5"/>
  <c r="G2288" i="5"/>
  <c r="G2291" i="5" s="1"/>
  <c r="G2283" i="5"/>
  <c r="G2282" i="5"/>
  <c r="G2281" i="5"/>
  <c r="G2278" i="5"/>
  <c r="G2277" i="5"/>
  <c r="G2276" i="5"/>
  <c r="G2275" i="5"/>
  <c r="G2271" i="5"/>
  <c r="G2269" i="5"/>
  <c r="G2268" i="5"/>
  <c r="G2270" i="5" s="1"/>
  <c r="G2265" i="5"/>
  <c r="G2264" i="5"/>
  <c r="G2263" i="5"/>
  <c r="G2262" i="5"/>
  <c r="G2266" i="5" s="1"/>
  <c r="G2256" i="5"/>
  <c r="G2255" i="5"/>
  <c r="G2257" i="5" s="1"/>
  <c r="G2252" i="5"/>
  <c r="G2253" i="5" s="1"/>
  <c r="G2249" i="5"/>
  <c r="G2250" i="5" s="1"/>
  <c r="G2248" i="5"/>
  <c r="G2243" i="5"/>
  <c r="G2242" i="5"/>
  <c r="G2239" i="5"/>
  <c r="G2240" i="5" s="1"/>
  <c r="G2236" i="5"/>
  <c r="G2237" i="5" s="1"/>
  <c r="G2235" i="5"/>
  <c r="G2234" i="5"/>
  <c r="G2233" i="5"/>
  <c r="G2232" i="5"/>
  <c r="G2231" i="5"/>
  <c r="G2225" i="5"/>
  <c r="G2226" i="5" s="1"/>
  <c r="G2224" i="5"/>
  <c r="G2221" i="5"/>
  <c r="G2220" i="5"/>
  <c r="G2219" i="5"/>
  <c r="G2218" i="5"/>
  <c r="G2222" i="5" s="1"/>
  <c r="G2227" i="5" s="1"/>
  <c r="G2213" i="5"/>
  <c r="G2212" i="5"/>
  <c r="G2209" i="5"/>
  <c r="G2208" i="5"/>
  <c r="G2210" i="5" s="1"/>
  <c r="G2205" i="5"/>
  <c r="G2206" i="5" s="1"/>
  <c r="G2214" i="5" s="1"/>
  <c r="G2200" i="5"/>
  <c r="G2201" i="5" s="1"/>
  <c r="G2199" i="5"/>
  <c r="G2198" i="5"/>
  <c r="G2196" i="5"/>
  <c r="G2195" i="5"/>
  <c r="G2189" i="5"/>
  <c r="G2188" i="5"/>
  <c r="G2190" i="5" s="1"/>
  <c r="G2191" i="5" s="1"/>
  <c r="G2182" i="5"/>
  <c r="G2181" i="5"/>
  <c r="G2183" i="5" s="1"/>
  <c r="G2178" i="5"/>
  <c r="G2179" i="5" s="1"/>
  <c r="G2184" i="5" s="1"/>
  <c r="G2173" i="5"/>
  <c r="G2174" i="5" s="1"/>
  <c r="G2172" i="5"/>
  <c r="G2171" i="5"/>
  <c r="G2165" i="5"/>
  <c r="G2164" i="5"/>
  <c r="G2166" i="5" s="1"/>
  <c r="G2161" i="5"/>
  <c r="G2162" i="5" s="1"/>
  <c r="G2167" i="5" s="1"/>
  <c r="G2155" i="5"/>
  <c r="G2154" i="5"/>
  <c r="G2156" i="5" s="1"/>
  <c r="G2151" i="5"/>
  <c r="G2150" i="5"/>
  <c r="G2152" i="5" s="1"/>
  <c r="G2144" i="5"/>
  <c r="G2143" i="5"/>
  <c r="G2145" i="5" s="1"/>
  <c r="G2146" i="5" s="1"/>
  <c r="G2137" i="5"/>
  <c r="G2136" i="5"/>
  <c r="G2134" i="5"/>
  <c r="G2133" i="5"/>
  <c r="G2132" i="5"/>
  <c r="G2126" i="5"/>
  <c r="G2125" i="5"/>
  <c r="G2127" i="5" s="1"/>
  <c r="G2128" i="5" s="1"/>
  <c r="G2120" i="5"/>
  <c r="G2121" i="5" s="1"/>
  <c r="G2119" i="5"/>
  <c r="G2118" i="5"/>
  <c r="G2116" i="5"/>
  <c r="G2115" i="5"/>
  <c r="G2109" i="5"/>
  <c r="G2108" i="5"/>
  <c r="G2110" i="5" s="1"/>
  <c r="G2105" i="5"/>
  <c r="G2104" i="5"/>
  <c r="G2103" i="5"/>
  <c r="G2102" i="5"/>
  <c r="G2101" i="5"/>
  <c r="G2106" i="5" s="1"/>
  <c r="G2096" i="5"/>
  <c r="G2095" i="5"/>
  <c r="G2092" i="5"/>
  <c r="G2093" i="5" s="1"/>
  <c r="G2089" i="5"/>
  <c r="G2088" i="5"/>
  <c r="G2087" i="5"/>
  <c r="G2086" i="5"/>
  <c r="G2085" i="5"/>
  <c r="G2084" i="5"/>
  <c r="G2078" i="5"/>
  <c r="G2077" i="5"/>
  <c r="G2079" i="5" s="1"/>
  <c r="G2074" i="5"/>
  <c r="G2075" i="5" s="1"/>
  <c r="G2080" i="5" s="1"/>
  <c r="G2068" i="5"/>
  <c r="G2069" i="5" s="1"/>
  <c r="G2070" i="5" s="1"/>
  <c r="G2062" i="5"/>
  <c r="G2063" i="5" s="1"/>
  <c r="G2064" i="5" s="1"/>
  <c r="G2057" i="5"/>
  <c r="G2058" i="5" s="1"/>
  <c r="G2056" i="5"/>
  <c r="G2051" i="5"/>
  <c r="G2052" i="5" s="1"/>
  <c r="G2050" i="5"/>
  <c r="G2045" i="5"/>
  <c r="G2046" i="5" s="1"/>
  <c r="G2044" i="5"/>
  <c r="G2040" i="5"/>
  <c r="G2038" i="5"/>
  <c r="G2037" i="5"/>
  <c r="G2036" i="5"/>
  <c r="G2035" i="5"/>
  <c r="G2034" i="5"/>
  <c r="G2039" i="5" s="1"/>
  <c r="G2031" i="5"/>
  <c r="G2032" i="5" s="1"/>
  <c r="G2025" i="5"/>
  <c r="G2024" i="5"/>
  <c r="G2023" i="5"/>
  <c r="G2026" i="5" s="1"/>
  <c r="G2021" i="5"/>
  <c r="G2027" i="5" s="1"/>
  <c r="G2020" i="5"/>
  <c r="G2014" i="5"/>
  <c r="G2015" i="5" s="1"/>
  <c r="G2016" i="5" s="1"/>
  <c r="G2008" i="5"/>
  <c r="G2009" i="5" s="1"/>
  <c r="G2010" i="5" s="1"/>
  <c r="G2002" i="5"/>
  <c r="G2003" i="5" s="1"/>
  <c r="G2004" i="5" s="1"/>
  <c r="G1996" i="5"/>
  <c r="G1997" i="5" s="1"/>
  <c r="G1998" i="5" s="1"/>
  <c r="G1990" i="5"/>
  <c r="G1989" i="5"/>
  <c r="G1988" i="5"/>
  <c r="G1987" i="5"/>
  <c r="G1984" i="5"/>
  <c r="G1985" i="5" s="1"/>
  <c r="G1978" i="5"/>
  <c r="G1977" i="5"/>
  <c r="G1979" i="5" s="1"/>
  <c r="G1975" i="5"/>
  <c r="G1974" i="5"/>
  <c r="G1969" i="5"/>
  <c r="G1968" i="5"/>
  <c r="G1965" i="5"/>
  <c r="G1964" i="5"/>
  <c r="G1966" i="5" s="1"/>
  <c r="G1970" i="5" s="1"/>
  <c r="G1958" i="5"/>
  <c r="G1957" i="5"/>
  <c r="G1959" i="5" s="1"/>
  <c r="G1954" i="5"/>
  <c r="G1953" i="5"/>
  <c r="G1952" i="5"/>
  <c r="G1951" i="5"/>
  <c r="G1955" i="5" s="1"/>
  <c r="G1948" i="5"/>
  <c r="G1947" i="5"/>
  <c r="G1949" i="5" s="1"/>
  <c r="G1960" i="5" s="1"/>
  <c r="G1941" i="5"/>
  <c r="G1940" i="5"/>
  <c r="G1938" i="5"/>
  <c r="G1937" i="5"/>
  <c r="G1936" i="5"/>
  <c r="G1930" i="5"/>
  <c r="G1929" i="5"/>
  <c r="G1931" i="5" s="1"/>
  <c r="G1926" i="5"/>
  <c r="G1927" i="5" s="1"/>
  <c r="G1932" i="5" s="1"/>
  <c r="G1920" i="5"/>
  <c r="G1919" i="5"/>
  <c r="G1921" i="5" s="1"/>
  <c r="G1916" i="5"/>
  <c r="G1917" i="5" s="1"/>
  <c r="G1922" i="5" s="1"/>
  <c r="G1911" i="5"/>
  <c r="G1910" i="5"/>
  <c r="G1909" i="5"/>
  <c r="G1907" i="5"/>
  <c r="G1912" i="5" s="1"/>
  <c r="G1906" i="5"/>
  <c r="G1901" i="5"/>
  <c r="G1900" i="5"/>
  <c r="G1899" i="5"/>
  <c r="G1896" i="5"/>
  <c r="G1895" i="5"/>
  <c r="G1894" i="5"/>
  <c r="G1893" i="5"/>
  <c r="G1892" i="5"/>
  <c r="G1897" i="5" s="1"/>
  <c r="G1887" i="5"/>
  <c r="G1886" i="5"/>
  <c r="G1885" i="5"/>
  <c r="G1882" i="5"/>
  <c r="G1881" i="5"/>
  <c r="G1880" i="5"/>
  <c r="G1879" i="5"/>
  <c r="G1883" i="5" s="1"/>
  <c r="G1877" i="5"/>
  <c r="G1876" i="5"/>
  <c r="G1875" i="5"/>
  <c r="G1869" i="5"/>
  <c r="G1868" i="5"/>
  <c r="G1870" i="5" s="1"/>
  <c r="G1865" i="5"/>
  <c r="G1866" i="5" s="1"/>
  <c r="G1871" i="5" s="1"/>
  <c r="G1864" i="5"/>
  <c r="G1863" i="5"/>
  <c r="G1861" i="5"/>
  <c r="G1860" i="5"/>
  <c r="G1859" i="5"/>
  <c r="G1853" i="5"/>
  <c r="G1854" i="5" s="1"/>
  <c r="G1852" i="5"/>
  <c r="G1849" i="5"/>
  <c r="G1848" i="5"/>
  <c r="G1847" i="5"/>
  <c r="G1850" i="5" s="1"/>
  <c r="G1844" i="5"/>
  <c r="G1843" i="5"/>
  <c r="G1845" i="5" s="1"/>
  <c r="G1855" i="5" s="1"/>
  <c r="G1837" i="5"/>
  <c r="G1836" i="5"/>
  <c r="G1838" i="5" s="1"/>
  <c r="G1833" i="5"/>
  <c r="G1832" i="5"/>
  <c r="G1831" i="5"/>
  <c r="G1830" i="5"/>
  <c r="G1827" i="5"/>
  <c r="G1826" i="5"/>
  <c r="G1828" i="5" s="1"/>
  <c r="G1820" i="5"/>
  <c r="G1819" i="5"/>
  <c r="G1821" i="5" s="1"/>
  <c r="G1816" i="5"/>
  <c r="G1817" i="5" s="1"/>
  <c r="G1814" i="5"/>
  <c r="G1813" i="5"/>
  <c r="G1812" i="5"/>
  <c r="G1806" i="5"/>
  <c r="G1807" i="5" s="1"/>
  <c r="G1805" i="5"/>
  <c r="G1802" i="5"/>
  <c r="G1801" i="5"/>
  <c r="G1803" i="5" s="1"/>
  <c r="G1808" i="5" s="1"/>
  <c r="G1798" i="5"/>
  <c r="G1797" i="5"/>
  <c r="G1799" i="5" s="1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45" i="5"/>
  <c r="G1744" i="5"/>
  <c r="G1743" i="5"/>
  <c r="G1742" i="5"/>
  <c r="G1741" i="5"/>
  <c r="G1740" i="5"/>
  <c r="G1739" i="5"/>
  <c r="G1733" i="5"/>
  <c r="G1734" i="5" s="1"/>
  <c r="G1735" i="5" s="1"/>
  <c r="G1727" i="5"/>
  <c r="G1728" i="5" s="1"/>
  <c r="G1729" i="5" s="1"/>
  <c r="G1722" i="5"/>
  <c r="G1723" i="5" s="1"/>
  <c r="G1721" i="5"/>
  <c r="G1716" i="5"/>
  <c r="G1717" i="5" s="1"/>
  <c r="G1715" i="5"/>
  <c r="G1709" i="5"/>
  <c r="G1710" i="5" s="1"/>
  <c r="G1711" i="5" s="1"/>
  <c r="G1704" i="5"/>
  <c r="G1705" i="5" s="1"/>
  <c r="G1703" i="5"/>
  <c r="G1697" i="5"/>
  <c r="G1696" i="5"/>
  <c r="G1695" i="5"/>
  <c r="G1694" i="5"/>
  <c r="G1691" i="5"/>
  <c r="G1692" i="5" s="1"/>
  <c r="G1685" i="5"/>
  <c r="G1686" i="5" s="1"/>
  <c r="G1684" i="5"/>
  <c r="G1682" i="5"/>
  <c r="G1681" i="5"/>
  <c r="G1675" i="5"/>
  <c r="G1674" i="5"/>
  <c r="G1676" i="5" s="1"/>
  <c r="G1671" i="5"/>
  <c r="G1670" i="5"/>
  <c r="G1672" i="5" s="1"/>
  <c r="G1677" i="5" s="1"/>
  <c r="G1664" i="5"/>
  <c r="G1663" i="5"/>
  <c r="G1665" i="5" s="1"/>
  <c r="G1660" i="5"/>
  <c r="G1661" i="5" s="1"/>
  <c r="G1666" i="5" s="1"/>
  <c r="G1659" i="5"/>
  <c r="G1653" i="5"/>
  <c r="G1654" i="5" s="1"/>
  <c r="G1650" i="5"/>
  <c r="G1651" i="5" s="1"/>
  <c r="G1647" i="5"/>
  <c r="G1646" i="5"/>
  <c r="G1645" i="5"/>
  <c r="G1644" i="5"/>
  <c r="G1643" i="5"/>
  <c r="G1642" i="5"/>
  <c r="G1636" i="5"/>
  <c r="G1637" i="5" s="1"/>
  <c r="G1633" i="5"/>
  <c r="G1634" i="5" s="1"/>
  <c r="G1638" i="5" s="1"/>
  <c r="G1632" i="5"/>
  <c r="G1626" i="5"/>
  <c r="G1627" i="5" s="1"/>
  <c r="G1623" i="5"/>
  <c r="G1624" i="5" s="1"/>
  <c r="G1622" i="5"/>
  <c r="G1620" i="5"/>
  <c r="G1619" i="5"/>
  <c r="G1613" i="5"/>
  <c r="G1612" i="5"/>
  <c r="G1614" i="5" s="1"/>
  <c r="G1610" i="5"/>
  <c r="G1609" i="5"/>
  <c r="G1605" i="5"/>
  <c r="G1603" i="5"/>
  <c r="G1602" i="5"/>
  <c r="G1604" i="5" s="1"/>
  <c r="G1599" i="5"/>
  <c r="G1600" i="5" s="1"/>
  <c r="G1593" i="5"/>
  <c r="G1594" i="5" s="1"/>
  <c r="G1592" i="5"/>
  <c r="G1589" i="5"/>
  <c r="G1590" i="5" s="1"/>
  <c r="G1595" i="5" s="1"/>
  <c r="G1583" i="5"/>
  <c r="G1584" i="5" s="1"/>
  <c r="G1582" i="5"/>
  <c r="G1580" i="5"/>
  <c r="G1579" i="5"/>
  <c r="G1573" i="5"/>
  <c r="G1574" i="5" s="1"/>
  <c r="G1570" i="5"/>
  <c r="G1571" i="5" s="1"/>
  <c r="G1567" i="5"/>
  <c r="G1566" i="5"/>
  <c r="G1565" i="5"/>
  <c r="G1564" i="5"/>
  <c r="G1563" i="5"/>
  <c r="G1562" i="5"/>
  <c r="G1556" i="5"/>
  <c r="G1555" i="5"/>
  <c r="G1552" i="5"/>
  <c r="G1551" i="5"/>
  <c r="G1553" i="5" s="1"/>
  <c r="G1546" i="5"/>
  <c r="G1545" i="5"/>
  <c r="G1544" i="5"/>
  <c r="G1541" i="5"/>
  <c r="G1540" i="5"/>
  <c r="G1539" i="5"/>
  <c r="G1542" i="5" s="1"/>
  <c r="G1534" i="5"/>
  <c r="G1535" i="5" s="1"/>
  <c r="G1533" i="5"/>
  <c r="G1532" i="5"/>
  <c r="G1530" i="5"/>
  <c r="G1529" i="5"/>
  <c r="G1523" i="5"/>
  <c r="G1522" i="5"/>
  <c r="G1524" i="5" s="1"/>
  <c r="G1519" i="5"/>
  <c r="G1520" i="5" s="1"/>
  <c r="G1513" i="5"/>
  <c r="G1514" i="5" s="1"/>
  <c r="G1515" i="5" s="1"/>
  <c r="G1507" i="5"/>
  <c r="G1508" i="5" s="1"/>
  <c r="G1509" i="5" s="1"/>
  <c r="G1502" i="5"/>
  <c r="G1503" i="5" s="1"/>
  <c r="G1501" i="5"/>
  <c r="G1495" i="5"/>
  <c r="G1496" i="5" s="1"/>
  <c r="G1497" i="5" s="1"/>
  <c r="G1490" i="5"/>
  <c r="G1491" i="5" s="1"/>
  <c r="G1489" i="5"/>
  <c r="G1483" i="5"/>
  <c r="G1484" i="5" s="1"/>
  <c r="G1485" i="5" s="1"/>
  <c r="G1477" i="5"/>
  <c r="G1478" i="5" s="1"/>
  <c r="G1479" i="5" s="1"/>
  <c r="G1473" i="5"/>
  <c r="G1471" i="5"/>
  <c r="G1472" i="5" s="1"/>
  <c r="G1465" i="5"/>
  <c r="G1466" i="5" s="1"/>
  <c r="G1467" i="5" s="1"/>
  <c r="G1459" i="5"/>
  <c r="G1460" i="5" s="1"/>
  <c r="G1461" i="5" s="1"/>
  <c r="G1454" i="5"/>
  <c r="G1455" i="5" s="1"/>
  <c r="G1453" i="5"/>
  <c r="G1447" i="5"/>
  <c r="G1448" i="5" s="1"/>
  <c r="G1449" i="5" s="1"/>
  <c r="G1442" i="5"/>
  <c r="G1443" i="5" s="1"/>
  <c r="G1441" i="5"/>
  <c r="G1435" i="5"/>
  <c r="G1436" i="5" s="1"/>
  <c r="G1437" i="5" s="1"/>
  <c r="G1429" i="5"/>
  <c r="G1430" i="5" s="1"/>
  <c r="G1431" i="5" s="1"/>
  <c r="G1425" i="5"/>
  <c r="G1423" i="5"/>
  <c r="G1424" i="5" s="1"/>
  <c r="G1417" i="5"/>
  <c r="G1418" i="5" s="1"/>
  <c r="G1419" i="5" s="1"/>
  <c r="G1411" i="5"/>
  <c r="G1412" i="5" s="1"/>
  <c r="G1413" i="5" s="1"/>
  <c r="G1406" i="5"/>
  <c r="G1407" i="5" s="1"/>
  <c r="G1405" i="5"/>
  <c r="G1399" i="5"/>
  <c r="G1400" i="5" s="1"/>
  <c r="G1401" i="5" s="1"/>
  <c r="G1394" i="5"/>
  <c r="G1395" i="5" s="1"/>
  <c r="G1393" i="5"/>
  <c r="G1387" i="5"/>
  <c r="G1388" i="5" s="1"/>
  <c r="G1389" i="5" s="1"/>
  <c r="G1381" i="5"/>
  <c r="G1382" i="5" s="1"/>
  <c r="G1383" i="5" s="1"/>
  <c r="G1377" i="5"/>
  <c r="G1375" i="5"/>
  <c r="G1376" i="5" s="1"/>
  <c r="G1369" i="5"/>
  <c r="G1370" i="5" s="1"/>
  <c r="G1371" i="5" s="1"/>
  <c r="G1363" i="5"/>
  <c r="G1364" i="5" s="1"/>
  <c r="G1365" i="5" s="1"/>
  <c r="G1358" i="5"/>
  <c r="G1359" i="5" s="1"/>
  <c r="G1357" i="5"/>
  <c r="G1351" i="5"/>
  <c r="G1352" i="5" s="1"/>
  <c r="G1353" i="5" s="1"/>
  <c r="G1346" i="5"/>
  <c r="G1347" i="5" s="1"/>
  <c r="G1345" i="5"/>
  <c r="G1339" i="5"/>
  <c r="G1340" i="5" s="1"/>
  <c r="G1341" i="5" s="1"/>
  <c r="G1333" i="5"/>
  <c r="G1334" i="5" s="1"/>
  <c r="G1335" i="5" s="1"/>
  <c r="G1329" i="5"/>
  <c r="G1327" i="5"/>
  <c r="G1328" i="5" s="1"/>
  <c r="G1321" i="5"/>
  <c r="G1322" i="5" s="1"/>
  <c r="G1323" i="5" s="1"/>
  <c r="G1315" i="5"/>
  <c r="G1316" i="5" s="1"/>
  <c r="G1317" i="5" s="1"/>
  <c r="G1310" i="5"/>
  <c r="G1311" i="5" s="1"/>
  <c r="G1309" i="5"/>
  <c r="G1303" i="5"/>
  <c r="G1304" i="5" s="1"/>
  <c r="G1305" i="5" s="1"/>
  <c r="G1298" i="5"/>
  <c r="G1299" i="5" s="1"/>
  <c r="G1297" i="5"/>
  <c r="G1291" i="5"/>
  <c r="G1292" i="5" s="1"/>
  <c r="G1293" i="5" s="1"/>
  <c r="G1285" i="5"/>
  <c r="G1284" i="5"/>
  <c r="G1286" i="5" s="1"/>
  <c r="G1281" i="5"/>
  <c r="G1282" i="5" s="1"/>
  <c r="G1275" i="5"/>
  <c r="G1274" i="5"/>
  <c r="G1276" i="5" s="1"/>
  <c r="G1271" i="5"/>
  <c r="G1272" i="5" s="1"/>
  <c r="G1277" i="5" s="1"/>
  <c r="G1266" i="5"/>
  <c r="G1265" i="5"/>
  <c r="G1264" i="5"/>
  <c r="G1261" i="5"/>
  <c r="G1262" i="5" s="1"/>
  <c r="G1267" i="5" s="1"/>
  <c r="G1255" i="5"/>
  <c r="G1254" i="5"/>
  <c r="G1256" i="5" s="1"/>
  <c r="G1251" i="5"/>
  <c r="G1252" i="5" s="1"/>
  <c r="G1245" i="5"/>
  <c r="G1246" i="5" s="1"/>
  <c r="G1243" i="5"/>
  <c r="G1247" i="5" s="1"/>
  <c r="G1242" i="5"/>
  <c r="G1238" i="5"/>
  <c r="G1236" i="5"/>
  <c r="G1235" i="5"/>
  <c r="G1237" i="5" s="1"/>
  <c r="G1232" i="5"/>
  <c r="G1233" i="5" s="1"/>
  <c r="G1228" i="5"/>
  <c r="G1226" i="5"/>
  <c r="G1227" i="5" s="1"/>
  <c r="G1225" i="5"/>
  <c r="G1222" i="5"/>
  <c r="G1223" i="5" s="1"/>
  <c r="G1216" i="5"/>
  <c r="G1217" i="5" s="1"/>
  <c r="G1215" i="5"/>
  <c r="G1213" i="5"/>
  <c r="G1212" i="5"/>
  <c r="G1206" i="5"/>
  <c r="G1205" i="5"/>
  <c r="G1207" i="5" s="1"/>
  <c r="G1203" i="5"/>
  <c r="G1208" i="5" s="1"/>
  <c r="G1202" i="5"/>
  <c r="G1198" i="5"/>
  <c r="G1196" i="5"/>
  <c r="G1195" i="5"/>
  <c r="G1197" i="5" s="1"/>
  <c r="G1192" i="5"/>
  <c r="G1191" i="5"/>
  <c r="G1193" i="5" s="1"/>
  <c r="G1186" i="5"/>
  <c r="G1185" i="5"/>
  <c r="G1184" i="5"/>
  <c r="G1181" i="5"/>
  <c r="G1180" i="5"/>
  <c r="G1182" i="5" s="1"/>
  <c r="G1174" i="5"/>
  <c r="G1173" i="5"/>
  <c r="G1175" i="5" s="1"/>
  <c r="G1170" i="5"/>
  <c r="G1169" i="5"/>
  <c r="G1168" i="5"/>
  <c r="G1171" i="5" s="1"/>
  <c r="G1166" i="5"/>
  <c r="G1176" i="5" s="1"/>
  <c r="G1165" i="5"/>
  <c r="G1164" i="5"/>
  <c r="G1158" i="5"/>
  <c r="G1159" i="5" s="1"/>
  <c r="G1155" i="5"/>
  <c r="G1154" i="5"/>
  <c r="G1156" i="5" s="1"/>
  <c r="G1160" i="5" s="1"/>
  <c r="G1153" i="5"/>
  <c r="G1147" i="5"/>
  <c r="G1146" i="5"/>
  <c r="G1148" i="5" s="1"/>
  <c r="G1143" i="5"/>
  <c r="G1142" i="5"/>
  <c r="G1144" i="5" s="1"/>
  <c r="G1141" i="5"/>
  <c r="G1139" i="5"/>
  <c r="G1149" i="5" s="1"/>
  <c r="G1138" i="5"/>
  <c r="G1137" i="5"/>
  <c r="G1131" i="5"/>
  <c r="G1130" i="5"/>
  <c r="G1132" i="5" s="1"/>
  <c r="G1127" i="5"/>
  <c r="G1128" i="5" s="1"/>
  <c r="G1126" i="5"/>
  <c r="G1125" i="5"/>
  <c r="G1122" i="5"/>
  <c r="G1121" i="5"/>
  <c r="G1123" i="5" s="1"/>
  <c r="G1133" i="5" s="1"/>
  <c r="G1115" i="5"/>
  <c r="G1114" i="5"/>
  <c r="G1111" i="5"/>
  <c r="G1110" i="5"/>
  <c r="G1109" i="5"/>
  <c r="G1112" i="5" s="1"/>
  <c r="G1107" i="5"/>
  <c r="G1106" i="5"/>
  <c r="G1105" i="5"/>
  <c r="G1099" i="5"/>
  <c r="G1098" i="5"/>
  <c r="G1100" i="5" s="1"/>
  <c r="G1095" i="5"/>
  <c r="G1094" i="5"/>
  <c r="G1093" i="5"/>
  <c r="G1096" i="5" s="1"/>
  <c r="G1090" i="5"/>
  <c r="G1089" i="5"/>
  <c r="G1091" i="5" s="1"/>
  <c r="G1101" i="5" s="1"/>
  <c r="G1083" i="5"/>
  <c r="G1084" i="5" s="1"/>
  <c r="G1082" i="5"/>
  <c r="G1080" i="5"/>
  <c r="G1079" i="5"/>
  <c r="G1076" i="5"/>
  <c r="G1075" i="5"/>
  <c r="G1077" i="5" s="1"/>
  <c r="G1085" i="5" s="1"/>
  <c r="G1070" i="5"/>
  <c r="G1069" i="5"/>
  <c r="G1068" i="5"/>
  <c r="G1065" i="5"/>
  <c r="G1064" i="5"/>
  <c r="G1066" i="5" s="1"/>
  <c r="G1058" i="5"/>
  <c r="G1059" i="5" s="1"/>
  <c r="G1060" i="5" s="1"/>
  <c r="G1053" i="5"/>
  <c r="G1054" i="5" s="1"/>
  <c r="G1052" i="5"/>
  <c r="G1046" i="5"/>
  <c r="G1047" i="5" s="1"/>
  <c r="G1048" i="5" s="1"/>
  <c r="G1041" i="5"/>
  <c r="G1042" i="5" s="1"/>
  <c r="G1040" i="5"/>
  <c r="G1036" i="5"/>
  <c r="G1034" i="5"/>
  <c r="G1033" i="5"/>
  <c r="G1032" i="5"/>
  <c r="G1031" i="5"/>
  <c r="G1035" i="5" s="1"/>
  <c r="G1025" i="5"/>
  <c r="G1026" i="5" s="1"/>
  <c r="G1027" i="5" s="1"/>
  <c r="G1024" i="5"/>
  <c r="G1018" i="5"/>
  <c r="G1019" i="5" s="1"/>
  <c r="G1020" i="5" s="1"/>
  <c r="G1013" i="5"/>
  <c r="G1014" i="5" s="1"/>
  <c r="G1012" i="5"/>
  <c r="G1006" i="5"/>
  <c r="G1007" i="5" s="1"/>
  <c r="G1008" i="5" s="1"/>
  <c r="G1000" i="5"/>
  <c r="G1001" i="5" s="1"/>
  <c r="G1002" i="5" s="1"/>
  <c r="G994" i="5"/>
  <c r="G993" i="5"/>
  <c r="G992" i="5"/>
  <c r="G991" i="5"/>
  <c r="G988" i="5"/>
  <c r="G989" i="5" s="1"/>
  <c r="G984" i="5"/>
  <c r="G982" i="5"/>
  <c r="G983" i="5" s="1"/>
  <c r="G981" i="5"/>
  <c r="G978" i="5"/>
  <c r="G979" i="5" s="1"/>
  <c r="G972" i="5"/>
  <c r="G973" i="5" s="1"/>
  <c r="G971" i="5"/>
  <c r="G969" i="5"/>
  <c r="G968" i="5"/>
  <c r="G967" i="5"/>
  <c r="G961" i="5"/>
  <c r="G962" i="5" s="1"/>
  <c r="G959" i="5"/>
  <c r="G963" i="5" s="1"/>
  <c r="G958" i="5"/>
  <c r="G957" i="5"/>
  <c r="G951" i="5"/>
  <c r="G952" i="5" s="1"/>
  <c r="G948" i="5"/>
  <c r="G947" i="5"/>
  <c r="G949" i="5" s="1"/>
  <c r="G953" i="5" s="1"/>
  <c r="G942" i="5"/>
  <c r="G941" i="5"/>
  <c r="G938" i="5"/>
  <c r="G937" i="5"/>
  <c r="G939" i="5" s="1"/>
  <c r="G932" i="5"/>
  <c r="G931" i="5"/>
  <c r="G929" i="5"/>
  <c r="G928" i="5"/>
  <c r="G925" i="5"/>
  <c r="G924" i="5"/>
  <c r="G923" i="5"/>
  <c r="G922" i="5"/>
  <c r="G921" i="5"/>
  <c r="G920" i="5"/>
  <c r="G914" i="5"/>
  <c r="G915" i="5" s="1"/>
  <c r="G911" i="5"/>
  <c r="G912" i="5" s="1"/>
  <c r="G908" i="5"/>
  <c r="G907" i="5"/>
  <c r="G909" i="5" s="1"/>
  <c r="G916" i="5" s="1"/>
  <c r="G906" i="5"/>
  <c r="G905" i="5"/>
  <c r="G904" i="5"/>
  <c r="G903" i="5"/>
  <c r="G898" i="5"/>
  <c r="G899" i="5" s="1"/>
  <c r="G897" i="5"/>
  <c r="G893" i="5"/>
  <c r="G891" i="5"/>
  <c r="G890" i="5"/>
  <c r="G892" i="5" s="1"/>
  <c r="G884" i="5"/>
  <c r="G885" i="5" s="1"/>
  <c r="G886" i="5" s="1"/>
  <c r="G883" i="5"/>
  <c r="G877" i="5"/>
  <c r="G876" i="5"/>
  <c r="G878" i="5" s="1"/>
  <c r="G879" i="5" s="1"/>
  <c r="G870" i="5"/>
  <c r="G871" i="5" s="1"/>
  <c r="G872" i="5" s="1"/>
  <c r="G869" i="5"/>
  <c r="G863" i="5"/>
  <c r="G862" i="5"/>
  <c r="G861" i="5"/>
  <c r="G860" i="5"/>
  <c r="G859" i="5"/>
  <c r="G864" i="5" s="1"/>
  <c r="G856" i="5"/>
  <c r="G857" i="5" s="1"/>
  <c r="G865" i="5" s="1"/>
  <c r="G850" i="5"/>
  <c r="G849" i="5"/>
  <c r="G848" i="5"/>
  <c r="G851" i="5" s="1"/>
  <c r="G846" i="5"/>
  <c r="G845" i="5"/>
  <c r="G839" i="5"/>
  <c r="G840" i="5" s="1"/>
  <c r="G841" i="5" s="1"/>
  <c r="G833" i="5"/>
  <c r="G832" i="5"/>
  <c r="G834" i="5" s="1"/>
  <c r="G835" i="5" s="1"/>
  <c r="G827" i="5"/>
  <c r="G828" i="5" s="1"/>
  <c r="G826" i="5"/>
  <c r="G825" i="5"/>
  <c r="G819" i="5"/>
  <c r="G818" i="5"/>
  <c r="G820" i="5" s="1"/>
  <c r="G821" i="5" s="1"/>
  <c r="G813" i="5"/>
  <c r="G814" i="5" s="1"/>
  <c r="G812" i="5"/>
  <c r="G811" i="5"/>
  <c r="G805" i="5"/>
  <c r="G804" i="5"/>
  <c r="G803" i="5"/>
  <c r="G802" i="5"/>
  <c r="G801" i="5"/>
  <c r="G798" i="5"/>
  <c r="G799" i="5" s="1"/>
  <c r="G792" i="5"/>
  <c r="G791" i="5"/>
  <c r="G790" i="5"/>
  <c r="G787" i="5"/>
  <c r="G788" i="5" s="1"/>
  <c r="G781" i="5"/>
  <c r="G782" i="5" s="1"/>
  <c r="G783" i="5" s="1"/>
  <c r="G777" i="5"/>
  <c r="G775" i="5"/>
  <c r="G776" i="5" s="1"/>
  <c r="G774" i="5"/>
  <c r="G768" i="5"/>
  <c r="G767" i="5"/>
  <c r="G769" i="5" s="1"/>
  <c r="G770" i="5" s="1"/>
  <c r="G761" i="5"/>
  <c r="G762" i="5" s="1"/>
  <c r="G763" i="5" s="1"/>
  <c r="G760" i="5"/>
  <c r="G754" i="5"/>
  <c r="G753" i="5"/>
  <c r="G755" i="5" s="1"/>
  <c r="G756" i="5" s="1"/>
  <c r="G747" i="5"/>
  <c r="G746" i="5"/>
  <c r="G745" i="5"/>
  <c r="G744" i="5"/>
  <c r="G743" i="5"/>
  <c r="G740" i="5"/>
  <c r="G741" i="5" s="1"/>
  <c r="G735" i="5"/>
  <c r="G734" i="5"/>
  <c r="G733" i="5"/>
  <c r="G732" i="5"/>
  <c r="G729" i="5"/>
  <c r="G730" i="5" s="1"/>
  <c r="G736" i="5" s="1"/>
  <c r="G725" i="5"/>
  <c r="G723" i="5"/>
  <c r="G724" i="5" s="1"/>
  <c r="G722" i="5"/>
  <c r="G719" i="5"/>
  <c r="G720" i="5" s="1"/>
  <c r="G713" i="5"/>
  <c r="G714" i="5" s="1"/>
  <c r="G712" i="5"/>
  <c r="G710" i="5"/>
  <c r="G715" i="5" s="1"/>
  <c r="G709" i="5"/>
  <c r="G708" i="5"/>
  <c r="G707" i="5"/>
  <c r="G706" i="5"/>
  <c r="G701" i="5"/>
  <c r="G700" i="5"/>
  <c r="G698" i="5"/>
  <c r="G697" i="5"/>
  <c r="G696" i="5"/>
  <c r="G693" i="5"/>
  <c r="G694" i="5" s="1"/>
  <c r="G702" i="5" s="1"/>
  <c r="G687" i="5"/>
  <c r="G686" i="5"/>
  <c r="G688" i="5" s="1"/>
  <c r="G683" i="5"/>
  <c r="G684" i="5" s="1"/>
  <c r="G677" i="5"/>
  <c r="G676" i="5"/>
  <c r="G675" i="5"/>
  <c r="G674" i="5"/>
  <c r="G673" i="5"/>
  <c r="G670" i="5"/>
  <c r="G669" i="5"/>
  <c r="G671" i="5" s="1"/>
  <c r="G666" i="5"/>
  <c r="G665" i="5"/>
  <c r="G664" i="5"/>
  <c r="G667" i="5" s="1"/>
  <c r="G663" i="5"/>
  <c r="G662" i="5"/>
  <c r="G661" i="5"/>
  <c r="G658" i="5"/>
  <c r="G657" i="5"/>
  <c r="G659" i="5" s="1"/>
  <c r="G652" i="5"/>
  <c r="G651" i="5"/>
  <c r="G650" i="5"/>
  <c r="G649" i="5"/>
  <c r="G648" i="5"/>
  <c r="G645" i="5"/>
  <c r="G646" i="5" s="1"/>
  <c r="G644" i="5"/>
  <c r="G642" i="5"/>
  <c r="G641" i="5"/>
  <c r="G635" i="5"/>
  <c r="G634" i="5"/>
  <c r="G636" i="5" s="1"/>
  <c r="G632" i="5"/>
  <c r="G631" i="5"/>
  <c r="G625" i="5"/>
  <c r="G626" i="5" s="1"/>
  <c r="G622" i="5"/>
  <c r="G621" i="5"/>
  <c r="G623" i="5" s="1"/>
  <c r="G619" i="5"/>
  <c r="G618" i="5"/>
  <c r="G616" i="5"/>
  <c r="G627" i="5" s="1"/>
  <c r="G615" i="5"/>
  <c r="G614" i="5"/>
  <c r="G608" i="5"/>
  <c r="G607" i="5"/>
  <c r="G609" i="5" s="1"/>
  <c r="G604" i="5"/>
  <c r="G605" i="5" s="1"/>
  <c r="G610" i="5" s="1"/>
  <c r="G598" i="5"/>
  <c r="G597" i="5"/>
  <c r="G599" i="5" s="1"/>
  <c r="G594" i="5"/>
  <c r="G595" i="5" s="1"/>
  <c r="G593" i="5"/>
  <c r="G587" i="5"/>
  <c r="G586" i="5"/>
  <c r="G588" i="5" s="1"/>
  <c r="G583" i="5"/>
  <c r="G582" i="5"/>
  <c r="G584" i="5" s="1"/>
  <c r="G589" i="5" s="1"/>
  <c r="G577" i="5"/>
  <c r="G576" i="5"/>
  <c r="G575" i="5"/>
  <c r="G572" i="5"/>
  <c r="G571" i="5"/>
  <c r="G573" i="5" s="1"/>
  <c r="G565" i="5"/>
  <c r="G564" i="5"/>
  <c r="G561" i="5"/>
  <c r="G560" i="5"/>
  <c r="G562" i="5" s="1"/>
  <c r="G555" i="5"/>
  <c r="G556" i="5" s="1"/>
  <c r="G554" i="5"/>
  <c r="G548" i="5"/>
  <c r="G549" i="5" s="1"/>
  <c r="G550" i="5" s="1"/>
  <c r="G542" i="5"/>
  <c r="G543" i="5" s="1"/>
  <c r="G544" i="5" s="1"/>
  <c r="G536" i="5"/>
  <c r="G537" i="5" s="1"/>
  <c r="G538" i="5" s="1"/>
  <c r="G530" i="5"/>
  <c r="G529" i="5"/>
  <c r="G528" i="5"/>
  <c r="G527" i="5"/>
  <c r="G531" i="5" s="1"/>
  <c r="G532" i="5" s="1"/>
  <c r="G522" i="5"/>
  <c r="G523" i="5" s="1"/>
  <c r="G521" i="5"/>
  <c r="G520" i="5"/>
  <c r="G514" i="5"/>
  <c r="G515" i="5" s="1"/>
  <c r="G516" i="5" s="1"/>
  <c r="G508" i="5"/>
  <c r="G509" i="5" s="1"/>
  <c r="G510" i="5" s="1"/>
  <c r="G502" i="5"/>
  <c r="G503" i="5" s="1"/>
  <c r="G504" i="5" s="1"/>
  <c r="G496" i="5"/>
  <c r="G497" i="5" s="1"/>
  <c r="G498" i="5" s="1"/>
  <c r="G491" i="5"/>
  <c r="G492" i="5" s="1"/>
  <c r="G490" i="5"/>
  <c r="G489" i="5"/>
  <c r="G488" i="5"/>
  <c r="G487" i="5"/>
  <c r="G482" i="5"/>
  <c r="G483" i="5" s="1"/>
  <c r="G481" i="5"/>
  <c r="G480" i="5"/>
  <c r="G474" i="5"/>
  <c r="G473" i="5"/>
  <c r="G475" i="5" s="1"/>
  <c r="G470" i="5"/>
  <c r="G469" i="5"/>
  <c r="G468" i="5"/>
  <c r="G467" i="5"/>
  <c r="G466" i="5"/>
  <c r="G460" i="5"/>
  <c r="G459" i="5"/>
  <c r="G458" i="5"/>
  <c r="G457" i="5"/>
  <c r="G461" i="5" s="1"/>
  <c r="G462" i="5" s="1"/>
  <c r="G451" i="5"/>
  <c r="G452" i="5" s="1"/>
  <c r="G448" i="5"/>
  <c r="G449" i="5" s="1"/>
  <c r="G446" i="5"/>
  <c r="G445" i="5"/>
  <c r="G444" i="5"/>
  <c r="G443" i="5"/>
  <c r="G442" i="5"/>
  <c r="G441" i="5"/>
  <c r="G440" i="5"/>
  <c r="G435" i="5"/>
  <c r="G434" i="5"/>
  <c r="G432" i="5"/>
  <c r="G431" i="5"/>
  <c r="G428" i="5"/>
  <c r="G427" i="5"/>
  <c r="G426" i="5"/>
  <c r="G425" i="5"/>
  <c r="G424" i="5"/>
  <c r="G423" i="5"/>
  <c r="G417" i="5"/>
  <c r="G418" i="5" s="1"/>
  <c r="G414" i="5"/>
  <c r="G415" i="5" s="1"/>
  <c r="G411" i="5"/>
  <c r="G410" i="5"/>
  <c r="G412" i="5" s="1"/>
  <c r="G419" i="5" s="1"/>
  <c r="G409" i="5"/>
  <c r="G408" i="5"/>
  <c r="G407" i="5"/>
  <c r="G406" i="5"/>
  <c r="G401" i="5"/>
  <c r="G400" i="5"/>
  <c r="G398" i="5"/>
  <c r="G397" i="5"/>
  <c r="G394" i="5"/>
  <c r="G393" i="5"/>
  <c r="G392" i="5"/>
  <c r="G391" i="5"/>
  <c r="G390" i="5"/>
  <c r="G389" i="5"/>
  <c r="G395" i="5" s="1"/>
  <c r="G383" i="5"/>
  <c r="G384" i="5" s="1"/>
  <c r="G380" i="5"/>
  <c r="G381" i="5" s="1"/>
  <c r="G378" i="5"/>
  <c r="G385" i="5" s="1"/>
  <c r="G377" i="5"/>
  <c r="G376" i="5"/>
  <c r="G375" i="5"/>
  <c r="G374" i="5"/>
  <c r="G373" i="5"/>
  <c r="G372" i="5"/>
  <c r="G367" i="5"/>
  <c r="G366" i="5"/>
  <c r="G365" i="5"/>
  <c r="G362" i="5"/>
  <c r="G361" i="5"/>
  <c r="G360" i="5"/>
  <c r="G363" i="5" s="1"/>
  <c r="G354" i="5"/>
  <c r="G353" i="5"/>
  <c r="G355" i="5" s="1"/>
  <c r="G350" i="5"/>
  <c r="G349" i="5"/>
  <c r="G348" i="5"/>
  <c r="G351" i="5" s="1"/>
  <c r="G343" i="5"/>
  <c r="G342" i="5"/>
  <c r="G340" i="5"/>
  <c r="G339" i="5"/>
  <c r="G338" i="5"/>
  <c r="G335" i="5"/>
  <c r="G334" i="5"/>
  <c r="G336" i="5" s="1"/>
  <c r="G344" i="5" s="1"/>
  <c r="G330" i="5"/>
  <c r="G328" i="5"/>
  <c r="G327" i="5"/>
  <c r="G329" i="5" s="1"/>
  <c r="G324" i="5"/>
  <c r="G325" i="5" s="1"/>
  <c r="G318" i="5"/>
  <c r="G319" i="5" s="1"/>
  <c r="G315" i="5"/>
  <c r="G316" i="5" s="1"/>
  <c r="G312" i="5"/>
  <c r="G311" i="5"/>
  <c r="G310" i="5"/>
  <c r="G309" i="5"/>
  <c r="G308" i="5"/>
  <c r="G307" i="5"/>
  <c r="G313" i="5" s="1"/>
  <c r="G301" i="5"/>
  <c r="G302" i="5" s="1"/>
  <c r="G298" i="5"/>
  <c r="G297" i="5"/>
  <c r="G296" i="5"/>
  <c r="G299" i="5" s="1"/>
  <c r="G303" i="5" s="1"/>
  <c r="G293" i="5"/>
  <c r="G292" i="5"/>
  <c r="G294" i="5" s="1"/>
  <c r="G286" i="5"/>
  <c r="G287" i="5" s="1"/>
  <c r="G283" i="5"/>
  <c r="G284" i="5" s="1"/>
  <c r="G282" i="5"/>
  <c r="G280" i="5"/>
  <c r="G288" i="5" s="1"/>
  <c r="G279" i="5"/>
  <c r="G278" i="5"/>
  <c r="G272" i="5"/>
  <c r="G273" i="5" s="1"/>
  <c r="G269" i="5"/>
  <c r="G268" i="5"/>
  <c r="G270" i="5" s="1"/>
  <c r="G265" i="5"/>
  <c r="G264" i="5"/>
  <c r="G266" i="5" s="1"/>
  <c r="G258" i="5"/>
  <c r="G257" i="5"/>
  <c r="G259" i="5" s="1"/>
  <c r="G255" i="5"/>
  <c r="G254" i="5"/>
  <c r="G253" i="5"/>
  <c r="G250" i="5"/>
  <c r="G249" i="5"/>
  <c r="G251" i="5" s="1"/>
  <c r="G245" i="5"/>
  <c r="G243" i="5"/>
  <c r="G244" i="5" s="1"/>
  <c r="G240" i="5"/>
  <c r="G239" i="5"/>
  <c r="G241" i="5" s="1"/>
  <c r="G236" i="5"/>
  <c r="G235" i="5"/>
  <c r="G237" i="5" s="1"/>
  <c r="G230" i="5"/>
  <c r="G229" i="5"/>
  <c r="G226" i="5"/>
  <c r="G225" i="5"/>
  <c r="G227" i="5" s="1"/>
  <c r="G220" i="5"/>
  <c r="G219" i="5"/>
  <c r="G217" i="5"/>
  <c r="G216" i="5"/>
  <c r="G215" i="5"/>
  <c r="G212" i="5"/>
  <c r="G211" i="5"/>
  <c r="G213" i="5" s="1"/>
  <c r="G221" i="5" s="1"/>
  <c r="G205" i="5"/>
  <c r="G206" i="5" s="1"/>
  <c r="G207" i="5" s="1"/>
  <c r="G202" i="5"/>
  <c r="G201" i="5"/>
  <c r="G203" i="5" s="1"/>
  <c r="G195" i="5"/>
  <c r="G196" i="5" s="1"/>
  <c r="G192" i="5"/>
  <c r="G191" i="5"/>
  <c r="G190" i="5"/>
  <c r="G193" i="5" s="1"/>
  <c r="G187" i="5"/>
  <c r="G186" i="5"/>
  <c r="G188" i="5" s="1"/>
  <c r="G180" i="5"/>
  <c r="G181" i="5" s="1"/>
  <c r="G177" i="5"/>
  <c r="G176" i="5"/>
  <c r="G178" i="5" s="1"/>
  <c r="G173" i="5"/>
  <c r="G172" i="5"/>
  <c r="G174" i="5" s="1"/>
  <c r="G182" i="5" s="1"/>
  <c r="G167" i="5"/>
  <c r="G166" i="5"/>
  <c r="G163" i="5"/>
  <c r="G162" i="5"/>
  <c r="G161" i="5"/>
  <c r="G164" i="5" s="1"/>
  <c r="G158" i="5"/>
  <c r="G157" i="5"/>
  <c r="G159" i="5" s="1"/>
  <c r="G168" i="5" s="1"/>
  <c r="G151" i="5"/>
  <c r="G152" i="5" s="1"/>
  <c r="G148" i="5"/>
  <c r="G147" i="5"/>
  <c r="G149" i="5" s="1"/>
  <c r="G146" i="5"/>
  <c r="G140" i="5"/>
  <c r="G141" i="5" s="1"/>
  <c r="G137" i="5"/>
  <c r="G136" i="5"/>
  <c r="G135" i="5"/>
  <c r="G138" i="5" s="1"/>
  <c r="G142" i="5" s="1"/>
  <c r="G130" i="5"/>
  <c r="G129" i="5"/>
  <c r="G126" i="5"/>
  <c r="G125" i="5"/>
  <c r="G124" i="5"/>
  <c r="G127" i="5" s="1"/>
  <c r="G118" i="5"/>
  <c r="G119" i="5" s="1"/>
  <c r="G120" i="5" s="1"/>
  <c r="G115" i="5"/>
  <c r="G116" i="5" s="1"/>
  <c r="G112" i="5"/>
  <c r="G111" i="5"/>
  <c r="G113" i="5" s="1"/>
  <c r="G105" i="5"/>
  <c r="G106" i="5" s="1"/>
  <c r="G102" i="5"/>
  <c r="G101" i="5"/>
  <c r="G103" i="5" s="1"/>
  <c r="G107" i="5" s="1"/>
  <c r="G95" i="5"/>
  <c r="G96" i="5" s="1"/>
  <c r="G92" i="5"/>
  <c r="G91" i="5"/>
  <c r="G93" i="5" s="1"/>
  <c r="G88" i="5"/>
  <c r="G87" i="5"/>
  <c r="G86" i="5"/>
  <c r="G89" i="5" s="1"/>
  <c r="G80" i="5"/>
  <c r="G81" i="5" s="1"/>
  <c r="G77" i="5"/>
  <c r="G76" i="5"/>
  <c r="G78" i="5" s="1"/>
  <c r="G73" i="5"/>
  <c r="G74" i="5" s="1"/>
  <c r="G82" i="5" s="1"/>
  <c r="G67" i="5"/>
  <c r="G68" i="5" s="1"/>
  <c r="G64" i="5"/>
  <c r="G65" i="5" s="1"/>
  <c r="G61" i="5"/>
  <c r="G60" i="5"/>
  <c r="G59" i="5"/>
  <c r="G58" i="5"/>
  <c r="G57" i="5"/>
  <c r="G56" i="5"/>
  <c r="G50" i="5"/>
  <c r="G51" i="5" s="1"/>
  <c r="G47" i="5"/>
  <c r="G48" i="5" s="1"/>
  <c r="G44" i="5"/>
  <c r="G43" i="5"/>
  <c r="G42" i="5"/>
  <c r="G41" i="5"/>
  <c r="G40" i="5"/>
  <c r="G39" i="5"/>
  <c r="G33" i="5"/>
  <c r="G34" i="5" s="1"/>
  <c r="G30" i="5"/>
  <c r="G31" i="5" s="1"/>
  <c r="G27" i="5"/>
  <c r="G26" i="5"/>
  <c r="G25" i="5"/>
  <c r="G24" i="5"/>
  <c r="G23" i="5"/>
  <c r="G22" i="5"/>
  <c r="G16" i="5"/>
  <c r="G17" i="5" s="1"/>
  <c r="G13" i="5"/>
  <c r="G14" i="5" s="1"/>
  <c r="G10" i="5"/>
  <c r="G9" i="5"/>
  <c r="G8" i="5"/>
  <c r="G7" i="5"/>
  <c r="G6" i="5"/>
  <c r="G5" i="5"/>
  <c r="I5020" i="4"/>
  <c r="I5019" i="4"/>
  <c r="I5014" i="4"/>
  <c r="I5013" i="4"/>
  <c r="I5007" i="4"/>
  <c r="I5008" i="4" s="1"/>
  <c r="I5001" i="4"/>
  <c r="I5002" i="4" s="1"/>
  <c r="I4996" i="4"/>
  <c r="I4995" i="4"/>
  <c r="I4989" i="4"/>
  <c r="I4988" i="4"/>
  <c r="I4982" i="4"/>
  <c r="I4983" i="4" s="1"/>
  <c r="I4979" i="4"/>
  <c r="I4978" i="4"/>
  <c r="I4977" i="4"/>
  <c r="I4971" i="4"/>
  <c r="I4972" i="4" s="1"/>
  <c r="I4973" i="4" s="1"/>
  <c r="I4965" i="4"/>
  <c r="I4964" i="4"/>
  <c r="I4966" i="4" s="1"/>
  <c r="I4961" i="4"/>
  <c r="I4962" i="4" s="1"/>
  <c r="I4955" i="4"/>
  <c r="I4954" i="4"/>
  <c r="I4956" i="4" s="1"/>
  <c r="I4951" i="4"/>
  <c r="I4952" i="4" s="1"/>
  <c r="I4946" i="4"/>
  <c r="I4945" i="4"/>
  <c r="I4944" i="4"/>
  <c r="I4941" i="4"/>
  <c r="I4940" i="4"/>
  <c r="I4939" i="4"/>
  <c r="I4942" i="4" s="1"/>
  <c r="I4932" i="4"/>
  <c r="I4933" i="4" s="1"/>
  <c r="I4931" i="4"/>
  <c r="I4929" i="4"/>
  <c r="I4928" i="4"/>
  <c r="I4927" i="4"/>
  <c r="I4926" i="4"/>
  <c r="I4920" i="4"/>
  <c r="I4919" i="4"/>
  <c r="I4921" i="4" s="1"/>
  <c r="I4916" i="4"/>
  <c r="I4917" i="4" s="1"/>
  <c r="I4910" i="4"/>
  <c r="I4911" i="4" s="1"/>
  <c r="I4912" i="4" s="1"/>
  <c r="I4904" i="4"/>
  <c r="I4905" i="4" s="1"/>
  <c r="I4906" i="4" s="1"/>
  <c r="I4898" i="4"/>
  <c r="I4899" i="4" s="1"/>
  <c r="I4895" i="4"/>
  <c r="I4894" i="4"/>
  <c r="I4896" i="4" s="1"/>
  <c r="I4891" i="4"/>
  <c r="I4890" i="4"/>
  <c r="I4892" i="4" s="1"/>
  <c r="I4885" i="4"/>
  <c r="I4886" i="4" s="1"/>
  <c r="I4884" i="4"/>
  <c r="I4879" i="4"/>
  <c r="I4878" i="4"/>
  <c r="I4875" i="4"/>
  <c r="I4876" i="4" s="1"/>
  <c r="I4880" i="4" s="1"/>
  <c r="I4870" i="4"/>
  <c r="I4869" i="4"/>
  <c r="I4866" i="4"/>
  <c r="I4867" i="4" s="1"/>
  <c r="I4871" i="4" s="1"/>
  <c r="I4860" i="4"/>
  <c r="I4861" i="4" s="1"/>
  <c r="I4862" i="4" s="1"/>
  <c r="I4855" i="4"/>
  <c r="I4854" i="4"/>
  <c r="I4853" i="4"/>
  <c r="I4850" i="4"/>
  <c r="I4851" i="4" s="1"/>
  <c r="I4844" i="4"/>
  <c r="I4843" i="4"/>
  <c r="I4845" i="4" s="1"/>
  <c r="I4840" i="4"/>
  <c r="I4841" i="4" s="1"/>
  <c r="I4834" i="4"/>
  <c r="I4833" i="4"/>
  <c r="I4835" i="4" s="1"/>
  <c r="I4830" i="4"/>
  <c r="I4831" i="4" s="1"/>
  <c r="I4824" i="4"/>
  <c r="I4823" i="4"/>
  <c r="I4825" i="4" s="1"/>
  <c r="I4820" i="4"/>
  <c r="I4821" i="4" s="1"/>
  <c r="I4826" i="4" s="1"/>
  <c r="I4815" i="4"/>
  <c r="I4814" i="4"/>
  <c r="I4811" i="4"/>
  <c r="I4810" i="4"/>
  <c r="I4812" i="4" s="1"/>
  <c r="I4807" i="4"/>
  <c r="I4808" i="4" s="1"/>
  <c r="I4802" i="4"/>
  <c r="I4801" i="4"/>
  <c r="I4800" i="4"/>
  <c r="I4797" i="4"/>
  <c r="I4798" i="4" s="1"/>
  <c r="I4803" i="4" s="1"/>
  <c r="I4792" i="4"/>
  <c r="I4791" i="4"/>
  <c r="I4789" i="4"/>
  <c r="I4788" i="4"/>
  <c r="I4782" i="4"/>
  <c r="I4783" i="4" s="1"/>
  <c r="I4780" i="4"/>
  <c r="I4779" i="4"/>
  <c r="I4774" i="4"/>
  <c r="I4773" i="4"/>
  <c r="I4771" i="4"/>
  <c r="I4770" i="4"/>
  <c r="I4769" i="4"/>
  <c r="I4763" i="4"/>
  <c r="I4764" i="4" s="1"/>
  <c r="I4760" i="4"/>
  <c r="I4761" i="4" s="1"/>
  <c r="I4754" i="4"/>
  <c r="I4753" i="4"/>
  <c r="I4755" i="4" s="1"/>
  <c r="I4750" i="4"/>
  <c r="I4751" i="4" s="1"/>
  <c r="I4744" i="4"/>
  <c r="I4743" i="4"/>
  <c r="I4745" i="4" s="1"/>
  <c r="I4740" i="4"/>
  <c r="I4741" i="4" s="1"/>
  <c r="I4734" i="4"/>
  <c r="I4733" i="4"/>
  <c r="I4735" i="4" s="1"/>
  <c r="I4731" i="4"/>
  <c r="I4730" i="4"/>
  <c r="I4724" i="4"/>
  <c r="I4723" i="4"/>
  <c r="I4722" i="4"/>
  <c r="I4720" i="4"/>
  <c r="I4719" i="4"/>
  <c r="I4713" i="4"/>
  <c r="I4714" i="4" s="1"/>
  <c r="I4710" i="4"/>
  <c r="I4709" i="4"/>
  <c r="I4711" i="4" s="1"/>
  <c r="I4706" i="4"/>
  <c r="I4707" i="4" s="1"/>
  <c r="I4700" i="4"/>
  <c r="I4699" i="4"/>
  <c r="I4701" i="4" s="1"/>
  <c r="I4696" i="4"/>
  <c r="I4697" i="4" s="1"/>
  <c r="I4690" i="4"/>
  <c r="I4689" i="4"/>
  <c r="I4691" i="4" s="1"/>
  <c r="I4686" i="4"/>
  <c r="I4687" i="4" s="1"/>
  <c r="I4680" i="4"/>
  <c r="I4681" i="4" s="1"/>
  <c r="I4677" i="4"/>
  <c r="I4676" i="4"/>
  <c r="I4675" i="4"/>
  <c r="I4678" i="4" s="1"/>
  <c r="I4672" i="4"/>
  <c r="I4671" i="4"/>
  <c r="I4670" i="4"/>
  <c r="I4669" i="4"/>
  <c r="I4668" i="4"/>
  <c r="I4662" i="4"/>
  <c r="I4661" i="4"/>
  <c r="I4663" i="4" s="1"/>
  <c r="I4658" i="4"/>
  <c r="I4657" i="4"/>
  <c r="I4656" i="4"/>
  <c r="I4659" i="4" s="1"/>
  <c r="I4664" i="4" s="1"/>
  <c r="I4650" i="4"/>
  <c r="I4649" i="4"/>
  <c r="I4651" i="4" s="1"/>
  <c r="I4646" i="4"/>
  <c r="I4645" i="4"/>
  <c r="I4644" i="4"/>
  <c r="I4638" i="4"/>
  <c r="I4637" i="4"/>
  <c r="I4639" i="4" s="1"/>
  <c r="I4634" i="4"/>
  <c r="I4633" i="4"/>
  <c r="I4632" i="4"/>
  <c r="I4635" i="4" s="1"/>
  <c r="I4640" i="4" s="1"/>
  <c r="I4626" i="4"/>
  <c r="I4625" i="4"/>
  <c r="I4627" i="4" s="1"/>
  <c r="I4622" i="4"/>
  <c r="I4621" i="4"/>
  <c r="I4620" i="4"/>
  <c r="I4623" i="4" s="1"/>
  <c r="I4614" i="4"/>
  <c r="I4613" i="4"/>
  <c r="I4615" i="4" s="1"/>
  <c r="I4610" i="4"/>
  <c r="I4609" i="4"/>
  <c r="I4608" i="4"/>
  <c r="I4607" i="4"/>
  <c r="I4606" i="4"/>
  <c r="I4603" i="4"/>
  <c r="I4602" i="4"/>
  <c r="I4601" i="4"/>
  <c r="I4600" i="4"/>
  <c r="I4604" i="4" s="1"/>
  <c r="I4594" i="4"/>
  <c r="I4593" i="4"/>
  <c r="I4595" i="4" s="1"/>
  <c r="I4590" i="4"/>
  <c r="I4589" i="4"/>
  <c r="I4591" i="4" s="1"/>
  <c r="I4596" i="4" s="1"/>
  <c r="I4588" i="4"/>
  <c r="I4587" i="4"/>
  <c r="I4581" i="4"/>
  <c r="I4580" i="4"/>
  <c r="I4582" i="4" s="1"/>
  <c r="I4577" i="4"/>
  <c r="I4576" i="4"/>
  <c r="I4575" i="4"/>
  <c r="I4574" i="4"/>
  <c r="I4568" i="4"/>
  <c r="I4569" i="4" s="1"/>
  <c r="I4567" i="4"/>
  <c r="I4565" i="4"/>
  <c r="I4570" i="4" s="1"/>
  <c r="I4564" i="4"/>
  <c r="I4563" i="4"/>
  <c r="I4562" i="4"/>
  <c r="I4561" i="4"/>
  <c r="I4555" i="4"/>
  <c r="I4554" i="4"/>
  <c r="I4556" i="4" s="1"/>
  <c r="I4551" i="4"/>
  <c r="I4552" i="4" s="1"/>
  <c r="I4550" i="4"/>
  <c r="I4544" i="4"/>
  <c r="I4545" i="4" s="1"/>
  <c r="I4543" i="4"/>
  <c r="I4541" i="4"/>
  <c r="I4540" i="4"/>
  <c r="I4539" i="4"/>
  <c r="I4532" i="4"/>
  <c r="I4531" i="4"/>
  <c r="I4533" i="4" s="1"/>
  <c r="I4525" i="4"/>
  <c r="I4524" i="4"/>
  <c r="I4523" i="4"/>
  <c r="I4516" i="4"/>
  <c r="I4517" i="4" s="1"/>
  <c r="I4515" i="4"/>
  <c r="I4508" i="4"/>
  <c r="I4507" i="4"/>
  <c r="I4509" i="4" s="1"/>
  <c r="I4504" i="4"/>
  <c r="I4503" i="4"/>
  <c r="I4502" i="4"/>
  <c r="I4501" i="4"/>
  <c r="I4500" i="4"/>
  <c r="I4497" i="4"/>
  <c r="I4498" i="4" s="1"/>
  <c r="I4496" i="4"/>
  <c r="I4490" i="4"/>
  <c r="I4491" i="4" s="1"/>
  <c r="I4492" i="4" s="1"/>
  <c r="I4489" i="4"/>
  <c r="I4486" i="4"/>
  <c r="I4485" i="4"/>
  <c r="I4484" i="4"/>
  <c r="I4483" i="4"/>
  <c r="I4482" i="4"/>
  <c r="I4487" i="4" s="1"/>
  <c r="I4480" i="4"/>
  <c r="I4479" i="4"/>
  <c r="I4472" i="4"/>
  <c r="I4471" i="4"/>
  <c r="I4473" i="4" s="1"/>
  <c r="I4468" i="4"/>
  <c r="I4467" i="4"/>
  <c r="I4461" i="4"/>
  <c r="I4460" i="4"/>
  <c r="I4459" i="4"/>
  <c r="I4456" i="4"/>
  <c r="I4457" i="4" s="1"/>
  <c r="I4455" i="4"/>
  <c r="I4451" i="4"/>
  <c r="I4449" i="4"/>
  <c r="I4450" i="4" s="1"/>
  <c r="I4448" i="4"/>
  <c r="I4445" i="4"/>
  <c r="I4444" i="4"/>
  <c r="I4446" i="4" s="1"/>
  <c r="I4439" i="4"/>
  <c r="I4438" i="4"/>
  <c r="I4437" i="4"/>
  <c r="I4434" i="4"/>
  <c r="I4433" i="4"/>
  <c r="I4435" i="4" s="1"/>
  <c r="I4427" i="4"/>
  <c r="I4426" i="4"/>
  <c r="I4428" i="4" s="1"/>
  <c r="I4429" i="4" s="1"/>
  <c r="I4424" i="4"/>
  <c r="I4423" i="4"/>
  <c r="I4422" i="4"/>
  <c r="I4417" i="4"/>
  <c r="I4416" i="4"/>
  <c r="I4415" i="4"/>
  <c r="I4412" i="4"/>
  <c r="I4413" i="4" s="1"/>
  <c r="I4411" i="4"/>
  <c r="I4405" i="4"/>
  <c r="I4406" i="4" s="1"/>
  <c r="I4404" i="4"/>
  <c r="I4402" i="4"/>
  <c r="I4401" i="4"/>
  <c r="I4396" i="4"/>
  <c r="I4395" i="4"/>
  <c r="I4392" i="4"/>
  <c r="I4393" i="4" s="1"/>
  <c r="I4397" i="4" s="1"/>
  <c r="I4387" i="4"/>
  <c r="I4386" i="4"/>
  <c r="I4384" i="4"/>
  <c r="I4388" i="4" s="1"/>
  <c r="I4383" i="4"/>
  <c r="I4376" i="4"/>
  <c r="I4375" i="4"/>
  <c r="I4377" i="4" s="1"/>
  <c r="I4372" i="4"/>
  <c r="I4373" i="4" s="1"/>
  <c r="I4365" i="4"/>
  <c r="I4366" i="4" s="1"/>
  <c r="I4364" i="4"/>
  <c r="I4361" i="4"/>
  <c r="I4362" i="4" s="1"/>
  <c r="I4355" i="4"/>
  <c r="I4354" i="4"/>
  <c r="I4353" i="4"/>
  <c r="I4350" i="4"/>
  <c r="I4351" i="4" s="1"/>
  <c r="I4343" i="4"/>
  <c r="I4342" i="4"/>
  <c r="I4341" i="4"/>
  <c r="I4344" i="4" s="1"/>
  <c r="I4338" i="4"/>
  <c r="I4337" i="4"/>
  <c r="I4339" i="4" s="1"/>
  <c r="I4334" i="4"/>
  <c r="I4333" i="4"/>
  <c r="I4332" i="4"/>
  <c r="I4331" i="4"/>
  <c r="I4330" i="4"/>
  <c r="I4329" i="4"/>
  <c r="I4328" i="4"/>
  <c r="I4327" i="4"/>
  <c r="I4335" i="4" s="1"/>
  <c r="I4320" i="4"/>
  <c r="I4319" i="4"/>
  <c r="I4321" i="4" s="1"/>
  <c r="I4317" i="4"/>
  <c r="I4316" i="4"/>
  <c r="I4310" i="4"/>
  <c r="I4311" i="4" s="1"/>
  <c r="I4312" i="4" s="1"/>
  <c r="I4308" i="4"/>
  <c r="I4307" i="4"/>
  <c r="I4304" i="4"/>
  <c r="I4305" i="4" s="1"/>
  <c r="I4303" i="4"/>
  <c r="I4297" i="4"/>
  <c r="I4298" i="4" s="1"/>
  <c r="I4296" i="4"/>
  <c r="I4293" i="4"/>
  <c r="I4292" i="4"/>
  <c r="I4294" i="4" s="1"/>
  <c r="I4299" i="4" s="1"/>
  <c r="I4287" i="4"/>
  <c r="I4286" i="4"/>
  <c r="I4285" i="4"/>
  <c r="I4282" i="4"/>
  <c r="I4283" i="4" s="1"/>
  <c r="I4276" i="4"/>
  <c r="I4275" i="4"/>
  <c r="I4277" i="4" s="1"/>
  <c r="I4272" i="4"/>
  <c r="I4273" i="4" s="1"/>
  <c r="I4266" i="4"/>
  <c r="I4265" i="4"/>
  <c r="I4267" i="4" s="1"/>
  <c r="I4262" i="4"/>
  <c r="I4261" i="4"/>
  <c r="I4256" i="4"/>
  <c r="I4255" i="4"/>
  <c r="I4254" i="4"/>
  <c r="I4251" i="4"/>
  <c r="I4250" i="4"/>
  <c r="I4249" i="4"/>
  <c r="I4248" i="4"/>
  <c r="I4247" i="4"/>
  <c r="I4241" i="4"/>
  <c r="I4240" i="4"/>
  <c r="I4242" i="4" s="1"/>
  <c r="I4237" i="4"/>
  <c r="I4236" i="4"/>
  <c r="I4238" i="4" s="1"/>
  <c r="I4235" i="4"/>
  <c r="I4234" i="4"/>
  <c r="I4227" i="4"/>
  <c r="I4226" i="4"/>
  <c r="I4228" i="4" s="1"/>
  <c r="I4224" i="4"/>
  <c r="I4223" i="4"/>
  <c r="I4217" i="4"/>
  <c r="I4218" i="4" s="1"/>
  <c r="I4219" i="4" s="1"/>
  <c r="I4216" i="4"/>
  <c r="I4213" i="4"/>
  <c r="I4212" i="4"/>
  <c r="I4214" i="4" s="1"/>
  <c r="I4205" i="4"/>
  <c r="I4204" i="4"/>
  <c r="I4206" i="4" s="1"/>
  <c r="I4202" i="4"/>
  <c r="I4201" i="4"/>
  <c r="I4195" i="4"/>
  <c r="I4196" i="4" s="1"/>
  <c r="I4194" i="4"/>
  <c r="I4192" i="4"/>
  <c r="I4191" i="4"/>
  <c r="I4185" i="4"/>
  <c r="I4184" i="4"/>
  <c r="I4183" i="4"/>
  <c r="I4180" i="4"/>
  <c r="I4181" i="4" s="1"/>
  <c r="I4173" i="4"/>
  <c r="I4172" i="4"/>
  <c r="I4170" i="4"/>
  <c r="I4169" i="4"/>
  <c r="I4168" i="4"/>
  <c r="I4162" i="4"/>
  <c r="I4161" i="4"/>
  <c r="I4163" i="4" s="1"/>
  <c r="I4159" i="4"/>
  <c r="I4158" i="4"/>
  <c r="I4152" i="4"/>
  <c r="I4151" i="4"/>
  <c r="I4153" i="4" s="1"/>
  <c r="I4148" i="4"/>
  <c r="I4147" i="4"/>
  <c r="I4149" i="4" s="1"/>
  <c r="I4154" i="4" s="1"/>
  <c r="I4141" i="4"/>
  <c r="I4140" i="4"/>
  <c r="I4142" i="4" s="1"/>
  <c r="I4138" i="4"/>
  <c r="I4143" i="4" s="1"/>
  <c r="I4137" i="4"/>
  <c r="I4136" i="4"/>
  <c r="I4129" i="4"/>
  <c r="I4130" i="4" s="1"/>
  <c r="I4128" i="4"/>
  <c r="I4125" i="4"/>
  <c r="I4124" i="4"/>
  <c r="I4126" i="4" s="1"/>
  <c r="I4117" i="4"/>
  <c r="I4116" i="4"/>
  <c r="I4118" i="4" s="1"/>
  <c r="I4114" i="4"/>
  <c r="I4113" i="4"/>
  <c r="I4112" i="4"/>
  <c r="I4106" i="4"/>
  <c r="I4105" i="4"/>
  <c r="I4107" i="4" s="1"/>
  <c r="I4103" i="4"/>
  <c r="I4102" i="4"/>
  <c r="I4101" i="4"/>
  <c r="I4095" i="4"/>
  <c r="I4096" i="4" s="1"/>
  <c r="I4094" i="4"/>
  <c r="I4092" i="4"/>
  <c r="I4091" i="4"/>
  <c r="I4090" i="4"/>
  <c r="I4084" i="4"/>
  <c r="I4083" i="4"/>
  <c r="I4085" i="4" s="1"/>
  <c r="I4080" i="4"/>
  <c r="I4079" i="4"/>
  <c r="I4081" i="4" s="1"/>
  <c r="I4073" i="4"/>
  <c r="I4072" i="4"/>
  <c r="I4074" i="4" s="1"/>
  <c r="I4069" i="4"/>
  <c r="I4068" i="4"/>
  <c r="I4070" i="4" s="1"/>
  <c r="I4075" i="4" s="1"/>
  <c r="I4063" i="4"/>
  <c r="I4062" i="4"/>
  <c r="I4059" i="4"/>
  <c r="I4060" i="4" s="1"/>
  <c r="I4064" i="4" s="1"/>
  <c r="I4053" i="4"/>
  <c r="I4052" i="4"/>
  <c r="I4054" i="4" s="1"/>
  <c r="I4055" i="4" s="1"/>
  <c r="I4046" i="4"/>
  <c r="I4045" i="4"/>
  <c r="I4047" i="4" s="1"/>
  <c r="I4043" i="4"/>
  <c r="I4048" i="4" s="1"/>
  <c r="I4042" i="4"/>
  <c r="I4041" i="4"/>
  <c r="I4040" i="4"/>
  <c r="I4034" i="4"/>
  <c r="I4033" i="4"/>
  <c r="I4035" i="4" s="1"/>
  <c r="I4030" i="4"/>
  <c r="I4029" i="4"/>
  <c r="I4031" i="4" s="1"/>
  <c r="I4036" i="4" s="1"/>
  <c r="I4028" i="4"/>
  <c r="I4022" i="4"/>
  <c r="I4023" i="4" s="1"/>
  <c r="I4019" i="4"/>
  <c r="I4020" i="4" s="1"/>
  <c r="I4018" i="4"/>
  <c r="I4013" i="4"/>
  <c r="I4012" i="4"/>
  <c r="I4009" i="4"/>
  <c r="I4008" i="4"/>
  <c r="I4010" i="4" s="1"/>
  <c r="I4006" i="4"/>
  <c r="I4014" i="4" s="1"/>
  <c r="I4005" i="4"/>
  <c r="I4000" i="4"/>
  <c r="I3999" i="4"/>
  <c r="I3996" i="4"/>
  <c r="I3995" i="4"/>
  <c r="I3997" i="4" s="1"/>
  <c r="I3993" i="4"/>
  <c r="I4001" i="4" s="1"/>
  <c r="I3992" i="4"/>
  <c r="I3986" i="4"/>
  <c r="I3987" i="4" s="1"/>
  <c r="I3983" i="4"/>
  <c r="I3982" i="4"/>
  <c r="I3984" i="4" s="1"/>
  <c r="I3988" i="4" s="1"/>
  <c r="I3976" i="4"/>
  <c r="I3977" i="4" s="1"/>
  <c r="I3978" i="4" s="1"/>
  <c r="I3973" i="4"/>
  <c r="I3974" i="4" s="1"/>
  <c r="I3972" i="4"/>
  <c r="I3966" i="4"/>
  <c r="I3967" i="4" s="1"/>
  <c r="I3963" i="4"/>
  <c r="I3962" i="4"/>
  <c r="I3964" i="4" s="1"/>
  <c r="I3968" i="4" s="1"/>
  <c r="I3956" i="4"/>
  <c r="I3957" i="4" s="1"/>
  <c r="I3953" i="4"/>
  <c r="I3954" i="4" s="1"/>
  <c r="I3958" i="4" s="1"/>
  <c r="I3952" i="4"/>
  <c r="I3946" i="4"/>
  <c r="I3945" i="4"/>
  <c r="I3943" i="4"/>
  <c r="I3942" i="4"/>
  <c r="I3935" i="4"/>
  <c r="I3936" i="4" s="1"/>
  <c r="I3933" i="4"/>
  <c r="I3932" i="4"/>
  <c r="I3926" i="4"/>
  <c r="I3925" i="4"/>
  <c r="I3923" i="4"/>
  <c r="I3922" i="4"/>
  <c r="I3915" i="4"/>
  <c r="I3914" i="4"/>
  <c r="I3916" i="4" s="1"/>
  <c r="I3911" i="4"/>
  <c r="I3912" i="4" s="1"/>
  <c r="I3905" i="4"/>
  <c r="I3904" i="4"/>
  <c r="I3906" i="4" s="1"/>
  <c r="I3901" i="4"/>
  <c r="I3902" i="4" s="1"/>
  <c r="I3900" i="4"/>
  <c r="I3895" i="4"/>
  <c r="I3894" i="4"/>
  <c r="I3893" i="4"/>
  <c r="I3890" i="4"/>
  <c r="I3889" i="4"/>
  <c r="I3891" i="4" s="1"/>
  <c r="I3896" i="4" s="1"/>
  <c r="I3884" i="4"/>
  <c r="I3883" i="4"/>
  <c r="I3880" i="4"/>
  <c r="I3879" i="4"/>
  <c r="I3881" i="4" s="1"/>
  <c r="I3876" i="4"/>
  <c r="I3877" i="4" s="1"/>
  <c r="I3885" i="4" s="1"/>
  <c r="I3871" i="4"/>
  <c r="I3870" i="4"/>
  <c r="I3869" i="4"/>
  <c r="I3866" i="4"/>
  <c r="I3867" i="4" s="1"/>
  <c r="I3861" i="4"/>
  <c r="I3860" i="4"/>
  <c r="I3859" i="4"/>
  <c r="I3857" i="4"/>
  <c r="I3856" i="4"/>
  <c r="I3849" i="4"/>
  <c r="I3850" i="4" s="1"/>
  <c r="I3846" i="4"/>
  <c r="I3845" i="4"/>
  <c r="I3843" i="4"/>
  <c r="I3842" i="4"/>
  <c r="I3835" i="4"/>
  <c r="I3834" i="4"/>
  <c r="I3836" i="4" s="1"/>
  <c r="I3831" i="4"/>
  <c r="I3832" i="4" s="1"/>
  <c r="I3826" i="4"/>
  <c r="I3825" i="4"/>
  <c r="I3824" i="4"/>
  <c r="I3823" i="4"/>
  <c r="I3822" i="4"/>
  <c r="I3821" i="4"/>
  <c r="I3818" i="4"/>
  <c r="I3817" i="4"/>
  <c r="I3819" i="4" s="1"/>
  <c r="I3814" i="4"/>
  <c r="I3813" i="4"/>
  <c r="I3812" i="4"/>
  <c r="I3811" i="4"/>
  <c r="I3810" i="4"/>
  <c r="I3809" i="4"/>
  <c r="I3815" i="4" s="1"/>
  <c r="I3807" i="4"/>
  <c r="I3806" i="4"/>
  <c r="I3805" i="4"/>
  <c r="I3799" i="4"/>
  <c r="I3798" i="4"/>
  <c r="I3800" i="4" s="1"/>
  <c r="I3795" i="4"/>
  <c r="I3794" i="4"/>
  <c r="I3793" i="4"/>
  <c r="I3792" i="4"/>
  <c r="I3791" i="4"/>
  <c r="I3796" i="4" s="1"/>
  <c r="I3786" i="4"/>
  <c r="I3785" i="4"/>
  <c r="I3784" i="4"/>
  <c r="I3781" i="4"/>
  <c r="I3780" i="4"/>
  <c r="I3779" i="4"/>
  <c r="I3778" i="4"/>
  <c r="I3777" i="4"/>
  <c r="I3776" i="4"/>
  <c r="I3782" i="4" s="1"/>
  <c r="I3787" i="4" s="1"/>
  <c r="I3770" i="4"/>
  <c r="I3771" i="4" s="1"/>
  <c r="I3769" i="4"/>
  <c r="I3766" i="4"/>
  <c r="I3765" i="4"/>
  <c r="I3767" i="4" s="1"/>
  <c r="I3772" i="4" s="1"/>
  <c r="I3764" i="4"/>
  <c r="I3758" i="4"/>
  <c r="I3759" i="4" s="1"/>
  <c r="I3760" i="4" s="1"/>
  <c r="I3757" i="4"/>
  <c r="I3754" i="4"/>
  <c r="I3753" i="4"/>
  <c r="I3755" i="4" s="1"/>
  <c r="I3752" i="4"/>
  <c r="I3746" i="4"/>
  <c r="I3745" i="4"/>
  <c r="I3747" i="4" s="1"/>
  <c r="I3742" i="4"/>
  <c r="I3741" i="4"/>
  <c r="I3740" i="4"/>
  <c r="I3743" i="4" s="1"/>
  <c r="I3748" i="4" s="1"/>
  <c r="I3734" i="4"/>
  <c r="I3733" i="4"/>
  <c r="I3735" i="4" s="1"/>
  <c r="I3730" i="4"/>
  <c r="I3729" i="4"/>
  <c r="I3728" i="4"/>
  <c r="I3727" i="4"/>
  <c r="I3726" i="4"/>
  <c r="I3731" i="4" s="1"/>
  <c r="I3736" i="4" s="1"/>
  <c r="I3724" i="4"/>
  <c r="I3723" i="4"/>
  <c r="I3722" i="4"/>
  <c r="I3716" i="4"/>
  <c r="I3715" i="4"/>
  <c r="I3717" i="4" s="1"/>
  <c r="I3713" i="4"/>
  <c r="I3712" i="4"/>
  <c r="I3711" i="4"/>
  <c r="I3710" i="4"/>
  <c r="I3709" i="4"/>
  <c r="I3703" i="4"/>
  <c r="I3702" i="4"/>
  <c r="I3704" i="4" s="1"/>
  <c r="I3699" i="4"/>
  <c r="I3698" i="4"/>
  <c r="I3700" i="4" s="1"/>
  <c r="I3692" i="4"/>
  <c r="I3691" i="4"/>
  <c r="I3689" i="4"/>
  <c r="I3688" i="4"/>
  <c r="I3687" i="4"/>
  <c r="I3681" i="4"/>
  <c r="I3680" i="4"/>
  <c r="I3682" i="4" s="1"/>
  <c r="I3677" i="4"/>
  <c r="I3678" i="4" s="1"/>
  <c r="I3676" i="4"/>
  <c r="I3670" i="4"/>
  <c r="I3669" i="4"/>
  <c r="I3671" i="4" s="1"/>
  <c r="I3666" i="4"/>
  <c r="I3665" i="4"/>
  <c r="I3667" i="4" s="1"/>
  <c r="I3672" i="4" s="1"/>
  <c r="I3659" i="4"/>
  <c r="I3658" i="4"/>
  <c r="I3660" i="4" s="1"/>
  <c r="I3655" i="4"/>
  <c r="I3654" i="4"/>
  <c r="I3653" i="4"/>
  <c r="I3652" i="4"/>
  <c r="I3646" i="4"/>
  <c r="I3645" i="4"/>
  <c r="I3644" i="4"/>
  <c r="I3643" i="4"/>
  <c r="I3642" i="4"/>
  <c r="I3639" i="4"/>
  <c r="I3638" i="4"/>
  <c r="I3640" i="4" s="1"/>
  <c r="I3635" i="4"/>
  <c r="I3634" i="4"/>
  <c r="I3633" i="4"/>
  <c r="I3632" i="4"/>
  <c r="I3631" i="4"/>
  <c r="I3630" i="4"/>
  <c r="I3627" i="4"/>
  <c r="I3626" i="4"/>
  <c r="I3628" i="4" s="1"/>
  <c r="I3620" i="4"/>
  <c r="I3619" i="4"/>
  <c r="I3618" i="4"/>
  <c r="I3617" i="4"/>
  <c r="I3616" i="4"/>
  <c r="I3621" i="4" s="1"/>
  <c r="I3613" i="4"/>
  <c r="I3612" i="4"/>
  <c r="I3610" i="4"/>
  <c r="I3609" i="4"/>
  <c r="I3608" i="4"/>
  <c r="I3607" i="4"/>
  <c r="I3606" i="4"/>
  <c r="I3605" i="4"/>
  <c r="I3604" i="4"/>
  <c r="I3599" i="4"/>
  <c r="I3598" i="4"/>
  <c r="I3597" i="4"/>
  <c r="I3594" i="4"/>
  <c r="I3593" i="4"/>
  <c r="I3592" i="4"/>
  <c r="I3595" i="4" s="1"/>
  <c r="I3600" i="4" s="1"/>
  <c r="I3587" i="4"/>
  <c r="I3586" i="4"/>
  <c r="I3585" i="4"/>
  <c r="I3582" i="4"/>
  <c r="I3581" i="4"/>
  <c r="I3580" i="4"/>
  <c r="I3579" i="4"/>
  <c r="I3583" i="4" s="1"/>
  <c r="I3588" i="4" s="1"/>
  <c r="I3573" i="4"/>
  <c r="I3574" i="4" s="1"/>
  <c r="I3572" i="4"/>
  <c r="I3569" i="4"/>
  <c r="I3568" i="4"/>
  <c r="I3567" i="4"/>
  <c r="I3566" i="4"/>
  <c r="I3570" i="4" s="1"/>
  <c r="I3575" i="4" s="1"/>
  <c r="I3560" i="4"/>
  <c r="I3559" i="4"/>
  <c r="I3561" i="4" s="1"/>
  <c r="I3556" i="4"/>
  <c r="I3555" i="4"/>
  <c r="I3554" i="4"/>
  <c r="I3553" i="4"/>
  <c r="I3547" i="4"/>
  <c r="I3546" i="4"/>
  <c r="I3548" i="4" s="1"/>
  <c r="I3544" i="4"/>
  <c r="I3549" i="4" s="1"/>
  <c r="I3543" i="4"/>
  <c r="I3542" i="4"/>
  <c r="I3541" i="4"/>
  <c r="I3540" i="4"/>
  <c r="I3534" i="4"/>
  <c r="I3533" i="4"/>
  <c r="I3535" i="4" s="1"/>
  <c r="I3530" i="4"/>
  <c r="I3529" i="4"/>
  <c r="I3528" i="4"/>
  <c r="I3527" i="4"/>
  <c r="I3521" i="4"/>
  <c r="I3520" i="4"/>
  <c r="I3518" i="4"/>
  <c r="I3517" i="4"/>
  <c r="I3516" i="4"/>
  <c r="I3515" i="4"/>
  <c r="I3514" i="4"/>
  <c r="I3509" i="4"/>
  <c r="I3508" i="4"/>
  <c r="I3507" i="4"/>
  <c r="I3504" i="4"/>
  <c r="I3505" i="4" s="1"/>
  <c r="I3503" i="4"/>
  <c r="I3502" i="4"/>
  <c r="I3497" i="4"/>
  <c r="I3496" i="4"/>
  <c r="I3495" i="4"/>
  <c r="I3492" i="4"/>
  <c r="I3491" i="4"/>
  <c r="I3490" i="4"/>
  <c r="I3493" i="4" s="1"/>
  <c r="I3489" i="4"/>
  <c r="I3483" i="4"/>
  <c r="I3482" i="4"/>
  <c r="I3480" i="4"/>
  <c r="I3479" i="4"/>
  <c r="I3478" i="4"/>
  <c r="I3477" i="4"/>
  <c r="I3471" i="4"/>
  <c r="I3470" i="4"/>
  <c r="I3472" i="4" s="1"/>
  <c r="I3467" i="4"/>
  <c r="I3466" i="4"/>
  <c r="I3468" i="4" s="1"/>
  <c r="I3473" i="4" s="1"/>
  <c r="I3465" i="4"/>
  <c r="I3459" i="4"/>
  <c r="I3458" i="4"/>
  <c r="I3455" i="4"/>
  <c r="I3454" i="4"/>
  <c r="I3453" i="4"/>
  <c r="I3456" i="4" s="1"/>
  <c r="I3447" i="4"/>
  <c r="I3446" i="4"/>
  <c r="I3443" i="4"/>
  <c r="I3442" i="4"/>
  <c r="I3441" i="4"/>
  <c r="I3444" i="4" s="1"/>
  <c r="I3437" i="4"/>
  <c r="I3435" i="4"/>
  <c r="I3434" i="4"/>
  <c r="I3436" i="4" s="1"/>
  <c r="I3431" i="4"/>
  <c r="I3430" i="4"/>
  <c r="I3429" i="4"/>
  <c r="I3428" i="4"/>
  <c r="I3432" i="4" s="1"/>
  <c r="I3423" i="4"/>
  <c r="I3422" i="4"/>
  <c r="I3421" i="4"/>
  <c r="I3418" i="4"/>
  <c r="I3417" i="4"/>
  <c r="I3416" i="4"/>
  <c r="I3419" i="4" s="1"/>
  <c r="I3411" i="4"/>
  <c r="I3410" i="4"/>
  <c r="I3409" i="4"/>
  <c r="I3406" i="4"/>
  <c r="I3405" i="4"/>
  <c r="I3404" i="4"/>
  <c r="I3407" i="4" s="1"/>
  <c r="I3412" i="4" s="1"/>
  <c r="I3399" i="4"/>
  <c r="I3398" i="4"/>
  <c r="I3397" i="4"/>
  <c r="I3394" i="4"/>
  <c r="I3393" i="4"/>
  <c r="I3392" i="4"/>
  <c r="I3395" i="4" s="1"/>
  <c r="I3400" i="4" s="1"/>
  <c r="I3387" i="4"/>
  <c r="I3386" i="4"/>
  <c r="I3385" i="4"/>
  <c r="I3382" i="4"/>
  <c r="I3381" i="4"/>
  <c r="I3380" i="4"/>
  <c r="I3383" i="4" s="1"/>
  <c r="I3388" i="4" s="1"/>
  <c r="I3379" i="4"/>
  <c r="I3375" i="4"/>
  <c r="I3374" i="4"/>
  <c r="I3373" i="4"/>
  <c r="I3372" i="4"/>
  <c r="I3369" i="4"/>
  <c r="I3368" i="4"/>
  <c r="I3370" i="4" s="1"/>
  <c r="I3367" i="4"/>
  <c r="I3361" i="4"/>
  <c r="I3362" i="4" s="1"/>
  <c r="I3363" i="4" s="1"/>
  <c r="I3360" i="4"/>
  <c r="I3357" i="4"/>
  <c r="I3356" i="4"/>
  <c r="I3358" i="4" s="1"/>
  <c r="I3351" i="4"/>
  <c r="I3350" i="4"/>
  <c r="I3349" i="4"/>
  <c r="I3346" i="4"/>
  <c r="I3345" i="4"/>
  <c r="I3347" i="4" s="1"/>
  <c r="I3352" i="4" s="1"/>
  <c r="I3339" i="4"/>
  <c r="I3338" i="4"/>
  <c r="I3335" i="4"/>
  <c r="I3334" i="4"/>
  <c r="I3336" i="4" s="1"/>
  <c r="I3328" i="4"/>
  <c r="I3327" i="4"/>
  <c r="I3329" i="4" s="1"/>
  <c r="I3324" i="4"/>
  <c r="I3325" i="4" s="1"/>
  <c r="I3323" i="4"/>
  <c r="I3317" i="4"/>
  <c r="I3318" i="4" s="1"/>
  <c r="I3316" i="4"/>
  <c r="I3314" i="4"/>
  <c r="I3319" i="4" s="1"/>
  <c r="I3313" i="4"/>
  <c r="I3312" i="4"/>
  <c r="I3306" i="4"/>
  <c r="I3305" i="4"/>
  <c r="I3307" i="4" s="1"/>
  <c r="I3302" i="4"/>
  <c r="I3301" i="4"/>
  <c r="I3295" i="4"/>
  <c r="I3294" i="4"/>
  <c r="I3296" i="4" s="1"/>
  <c r="I3291" i="4"/>
  <c r="I3290" i="4"/>
  <c r="I3292" i="4" s="1"/>
  <c r="I3297" i="4" s="1"/>
  <c r="I3284" i="4"/>
  <c r="I3283" i="4"/>
  <c r="I3285" i="4" s="1"/>
  <c r="I3280" i="4"/>
  <c r="I3281" i="4" s="1"/>
  <c r="I3279" i="4"/>
  <c r="I3273" i="4"/>
  <c r="I3272" i="4"/>
  <c r="I3271" i="4"/>
  <c r="I3270" i="4"/>
  <c r="I3269" i="4"/>
  <c r="I3266" i="4"/>
  <c r="I3265" i="4"/>
  <c r="I3264" i="4"/>
  <c r="I3263" i="4"/>
  <c r="I3257" i="4"/>
  <c r="I3256" i="4"/>
  <c r="I3258" i="4" s="1"/>
  <c r="I3254" i="4"/>
  <c r="I3259" i="4" s="1"/>
  <c r="I3253" i="4"/>
  <c r="I3247" i="4"/>
  <c r="I3248" i="4" s="1"/>
  <c r="I3246" i="4"/>
  <c r="I3243" i="4"/>
  <c r="I3244" i="4" s="1"/>
  <c r="I3240" i="4"/>
  <c r="I3239" i="4"/>
  <c r="I3241" i="4" s="1"/>
  <c r="I3249" i="4" s="1"/>
  <c r="I3233" i="4"/>
  <c r="I3232" i="4"/>
  <c r="I3231" i="4"/>
  <c r="I3230" i="4"/>
  <c r="I3234" i="4" s="1"/>
  <c r="I3227" i="4"/>
  <c r="I3226" i="4"/>
  <c r="I3225" i="4"/>
  <c r="I3228" i="4" s="1"/>
  <c r="I3222" i="4"/>
  <c r="I3223" i="4" s="1"/>
  <c r="I3235" i="4" s="1"/>
  <c r="I3215" i="4"/>
  <c r="I3216" i="4" s="1"/>
  <c r="I3214" i="4"/>
  <c r="I3212" i="4"/>
  <c r="I3211" i="4"/>
  <c r="I3205" i="4"/>
  <c r="I3204" i="4"/>
  <c r="I3206" i="4" s="1"/>
  <c r="I3202" i="4"/>
  <c r="I3207" i="4" s="1"/>
  <c r="I3201" i="4"/>
  <c r="I3200" i="4"/>
  <c r="I3194" i="4"/>
  <c r="I3193" i="4"/>
  <c r="I3195" i="4" s="1"/>
  <c r="I3190" i="4"/>
  <c r="I3191" i="4" s="1"/>
  <c r="I3189" i="4"/>
  <c r="I3183" i="4"/>
  <c r="I3184" i="4" s="1"/>
  <c r="I3182" i="4"/>
  <c r="I3179" i="4"/>
  <c r="I3178" i="4"/>
  <c r="I3180" i="4" s="1"/>
  <c r="I3185" i="4" s="1"/>
  <c r="I3173" i="4"/>
  <c r="I3172" i="4"/>
  <c r="I3171" i="4"/>
  <c r="I3168" i="4"/>
  <c r="I3167" i="4"/>
  <c r="I3169" i="4" s="1"/>
  <c r="I3174" i="4" s="1"/>
  <c r="I3163" i="4"/>
  <c r="I3161" i="4"/>
  <c r="I3160" i="4"/>
  <c r="I3162" i="4" s="1"/>
  <c r="I3157" i="4"/>
  <c r="I3156" i="4"/>
  <c r="I3158" i="4" s="1"/>
  <c r="I3150" i="4"/>
  <c r="I3149" i="4"/>
  <c r="I3151" i="4" s="1"/>
  <c r="I3146" i="4"/>
  <c r="I3147" i="4" s="1"/>
  <c r="I3145" i="4"/>
  <c r="I3139" i="4"/>
  <c r="I3140" i="4" s="1"/>
  <c r="I3138" i="4"/>
  <c r="I3136" i="4"/>
  <c r="I3135" i="4"/>
  <c r="I3134" i="4"/>
  <c r="I3128" i="4"/>
  <c r="I3127" i="4"/>
  <c r="I3129" i="4" s="1"/>
  <c r="I3124" i="4"/>
  <c r="I3123" i="4"/>
  <c r="I3125" i="4" s="1"/>
  <c r="I3117" i="4"/>
  <c r="I3116" i="4"/>
  <c r="I3118" i="4" s="1"/>
  <c r="I3113" i="4"/>
  <c r="I3112" i="4"/>
  <c r="I3114" i="4" s="1"/>
  <c r="I3119" i="4" s="1"/>
  <c r="I3106" i="4"/>
  <c r="I3105" i="4"/>
  <c r="I3107" i="4" s="1"/>
  <c r="I3102" i="4"/>
  <c r="I3101" i="4"/>
  <c r="I3100" i="4"/>
  <c r="I3099" i="4"/>
  <c r="I3093" i="4"/>
  <c r="I3092" i="4"/>
  <c r="I3094" i="4" s="1"/>
  <c r="I3090" i="4"/>
  <c r="I3095" i="4" s="1"/>
  <c r="I3089" i="4"/>
  <c r="I3088" i="4"/>
  <c r="I3087" i="4"/>
  <c r="I3086" i="4"/>
  <c r="I3080" i="4"/>
  <c r="I3079" i="4"/>
  <c r="I3081" i="4" s="1"/>
  <c r="I3076" i="4"/>
  <c r="I3075" i="4"/>
  <c r="I3074" i="4"/>
  <c r="I3073" i="4"/>
  <c r="I3067" i="4"/>
  <c r="I3068" i="4" s="1"/>
  <c r="I3066" i="4"/>
  <c r="I3064" i="4"/>
  <c r="I3069" i="4" s="1"/>
  <c r="I3063" i="4"/>
  <c r="I3062" i="4"/>
  <c r="I3061" i="4"/>
  <c r="I3060" i="4"/>
  <c r="I3055" i="4"/>
  <c r="I3054" i="4"/>
  <c r="I3053" i="4"/>
  <c r="I3050" i="4"/>
  <c r="I3049" i="4"/>
  <c r="I3048" i="4"/>
  <c r="I3047" i="4"/>
  <c r="I3051" i="4" s="1"/>
  <c r="I3056" i="4" s="1"/>
  <c r="I3041" i="4"/>
  <c r="I3040" i="4"/>
  <c r="I3037" i="4"/>
  <c r="I3036" i="4"/>
  <c r="I3035" i="4"/>
  <c r="I3034" i="4"/>
  <c r="I3038" i="4" s="1"/>
  <c r="I3029" i="4"/>
  <c r="I3028" i="4"/>
  <c r="I3027" i="4"/>
  <c r="I3024" i="4"/>
  <c r="I3023" i="4"/>
  <c r="I3022" i="4"/>
  <c r="I3021" i="4"/>
  <c r="I3015" i="4"/>
  <c r="I3016" i="4" s="1"/>
  <c r="I3017" i="4" s="1"/>
  <c r="I3014" i="4"/>
  <c r="I3011" i="4"/>
  <c r="I3010" i="4"/>
  <c r="I3009" i="4"/>
  <c r="I3008" i="4"/>
  <c r="I3012" i="4" s="1"/>
  <c r="I3002" i="4"/>
  <c r="I3001" i="4"/>
  <c r="I3003" i="4" s="1"/>
  <c r="I2998" i="4"/>
  <c r="I2997" i="4"/>
  <c r="I2996" i="4"/>
  <c r="I2995" i="4"/>
  <c r="I2989" i="4"/>
  <c r="I2988" i="4"/>
  <c r="I2990" i="4" s="1"/>
  <c r="I2985" i="4"/>
  <c r="I2984" i="4"/>
  <c r="I2986" i="4" s="1"/>
  <c r="I2991" i="4" s="1"/>
  <c r="I2983" i="4"/>
  <c r="I2982" i="4"/>
  <c r="I2976" i="4"/>
  <c r="I2975" i="4"/>
  <c r="I2977" i="4" s="1"/>
  <c r="I2972" i="4"/>
  <c r="I2971" i="4"/>
  <c r="I2970" i="4"/>
  <c r="I2969" i="4"/>
  <c r="I2973" i="4" s="1"/>
  <c r="I2978" i="4" s="1"/>
  <c r="I2963" i="4"/>
  <c r="I2964" i="4" s="1"/>
  <c r="I2962" i="4"/>
  <c r="I2960" i="4"/>
  <c r="I2965" i="4" s="1"/>
  <c r="I2959" i="4"/>
  <c r="I2958" i="4"/>
  <c r="I2957" i="4"/>
  <c r="I2956" i="4"/>
  <c r="I2951" i="4"/>
  <c r="I2950" i="4"/>
  <c r="I2949" i="4"/>
  <c r="I2946" i="4"/>
  <c r="I2945" i="4"/>
  <c r="I2944" i="4"/>
  <c r="I2943" i="4"/>
  <c r="I2947" i="4" s="1"/>
  <c r="I2937" i="4"/>
  <c r="I2936" i="4"/>
  <c r="I2933" i="4"/>
  <c r="I2932" i="4"/>
  <c r="I2931" i="4"/>
  <c r="I2930" i="4"/>
  <c r="I2934" i="4" s="1"/>
  <c r="I2925" i="4"/>
  <c r="I2924" i="4"/>
  <c r="I2923" i="4"/>
  <c r="I2920" i="4"/>
  <c r="I2919" i="4"/>
  <c r="I2918" i="4"/>
  <c r="I2917" i="4"/>
  <c r="I2913" i="4"/>
  <c r="I2911" i="4"/>
  <c r="I2912" i="4" s="1"/>
  <c r="I2910" i="4"/>
  <c r="I2907" i="4"/>
  <c r="I2906" i="4"/>
  <c r="I2905" i="4"/>
  <c r="I2904" i="4"/>
  <c r="I2908" i="4" s="1"/>
  <c r="I2898" i="4"/>
  <c r="I2897" i="4"/>
  <c r="I2899" i="4" s="1"/>
  <c r="I2894" i="4"/>
  <c r="I2893" i="4"/>
  <c r="I2892" i="4"/>
  <c r="I2891" i="4"/>
  <c r="I2885" i="4"/>
  <c r="I2884" i="4"/>
  <c r="I2886" i="4" s="1"/>
  <c r="I2881" i="4"/>
  <c r="I2880" i="4"/>
  <c r="I2882" i="4" s="1"/>
  <c r="I2887" i="4" s="1"/>
  <c r="I2879" i="4"/>
  <c r="I2878" i="4"/>
  <c r="I2872" i="4"/>
  <c r="I2871" i="4"/>
  <c r="I2873" i="4" s="1"/>
  <c r="I2868" i="4"/>
  <c r="I2867" i="4"/>
  <c r="I2866" i="4"/>
  <c r="I2865" i="4"/>
  <c r="I2869" i="4" s="1"/>
  <c r="I2859" i="4"/>
  <c r="I2860" i="4" s="1"/>
  <c r="I2858" i="4"/>
  <c r="I2856" i="4"/>
  <c r="I2855" i="4"/>
  <c r="I2854" i="4"/>
  <c r="I2853" i="4"/>
  <c r="I2852" i="4"/>
  <c r="I2846" i="4"/>
  <c r="I2845" i="4"/>
  <c r="I2847" i="4" s="1"/>
  <c r="I2842" i="4"/>
  <c r="I2841" i="4"/>
  <c r="I2840" i="4"/>
  <c r="I2839" i="4"/>
  <c r="I2838" i="4"/>
  <c r="I2843" i="4" s="1"/>
  <c r="I2833" i="4"/>
  <c r="I2832" i="4"/>
  <c r="I2831" i="4"/>
  <c r="I2828" i="4"/>
  <c r="I2827" i="4"/>
  <c r="I2826" i="4"/>
  <c r="I2825" i="4"/>
  <c r="I2819" i="4"/>
  <c r="I2818" i="4"/>
  <c r="I2817" i="4"/>
  <c r="I2814" i="4"/>
  <c r="I2813" i="4"/>
  <c r="I2812" i="4"/>
  <c r="I2811" i="4"/>
  <c r="I2805" i="4"/>
  <c r="I2804" i="4"/>
  <c r="I2803" i="4"/>
  <c r="I2800" i="4"/>
  <c r="I2799" i="4"/>
  <c r="I2798" i="4"/>
  <c r="I2797" i="4"/>
  <c r="I2801" i="4" s="1"/>
  <c r="I2791" i="4"/>
  <c r="I2792" i="4" s="1"/>
  <c r="I2790" i="4"/>
  <c r="I2787" i="4"/>
  <c r="I2786" i="4"/>
  <c r="I2788" i="4" s="1"/>
  <c r="I2793" i="4" s="1"/>
  <c r="I2785" i="4"/>
  <c r="I2779" i="4"/>
  <c r="I2780" i="4" s="1"/>
  <c r="I2778" i="4"/>
  <c r="I2775" i="4"/>
  <c r="I2774" i="4"/>
  <c r="I2776" i="4" s="1"/>
  <c r="I2781" i="4" s="1"/>
  <c r="I2769" i="4"/>
  <c r="I2768" i="4"/>
  <c r="I2767" i="4"/>
  <c r="I2764" i="4"/>
  <c r="I2763" i="4"/>
  <c r="I2765" i="4" s="1"/>
  <c r="I2770" i="4" s="1"/>
  <c r="I2757" i="4"/>
  <c r="I2756" i="4"/>
  <c r="I2758" i="4" s="1"/>
  <c r="I2753" i="4"/>
  <c r="I2752" i="4"/>
  <c r="I2754" i="4" s="1"/>
  <c r="I2759" i="4" s="1"/>
  <c r="I2747" i="4"/>
  <c r="I2746" i="4"/>
  <c r="I2745" i="4"/>
  <c r="I2742" i="4"/>
  <c r="I2743" i="4" s="1"/>
  <c r="I2741" i="4"/>
  <c r="I2735" i="4"/>
  <c r="I2736" i="4" s="1"/>
  <c r="I2734" i="4"/>
  <c r="I2732" i="4"/>
  <c r="I2737" i="4" s="1"/>
  <c r="I2731" i="4"/>
  <c r="I2730" i="4"/>
  <c r="I2724" i="4"/>
  <c r="I2723" i="4"/>
  <c r="I2725" i="4" s="1"/>
  <c r="I2721" i="4"/>
  <c r="I2720" i="4"/>
  <c r="I2715" i="4"/>
  <c r="I2714" i="4"/>
  <c r="I2713" i="4"/>
  <c r="I2710" i="4"/>
  <c r="I2711" i="4" s="1"/>
  <c r="I2704" i="4"/>
  <c r="I2705" i="4" s="1"/>
  <c r="I2703" i="4"/>
  <c r="I2701" i="4"/>
  <c r="I2700" i="4"/>
  <c r="I2693" i="4"/>
  <c r="I2692" i="4"/>
  <c r="I2694" i="4" s="1"/>
  <c r="I2689" i="4"/>
  <c r="I2690" i="4" s="1"/>
  <c r="I2682" i="4"/>
  <c r="I2681" i="4"/>
  <c r="I2683" i="4" s="1"/>
  <c r="I2679" i="4"/>
  <c r="I2678" i="4"/>
  <c r="I2672" i="4"/>
  <c r="I2671" i="4"/>
  <c r="I2669" i="4"/>
  <c r="I2668" i="4"/>
  <c r="I2667" i="4"/>
  <c r="I2661" i="4"/>
  <c r="I2662" i="4" s="1"/>
  <c r="I2660" i="4"/>
  <c r="I2657" i="4"/>
  <c r="I2658" i="4" s="1"/>
  <c r="I2650" i="4"/>
  <c r="I2649" i="4"/>
  <c r="I2651" i="4" s="1"/>
  <c r="I2646" i="4"/>
  <c r="I2647" i="4" s="1"/>
  <c r="I2639" i="4"/>
  <c r="I2638" i="4"/>
  <c r="I2640" i="4" s="1"/>
  <c r="I2636" i="4"/>
  <c r="I2635" i="4"/>
  <c r="I2629" i="4"/>
  <c r="I2628" i="4"/>
  <c r="I2627" i="4"/>
  <c r="I2624" i="4"/>
  <c r="I2625" i="4" s="1"/>
  <c r="I2618" i="4"/>
  <c r="I2617" i="4"/>
  <c r="I2619" i="4" s="1"/>
  <c r="I2614" i="4"/>
  <c r="I2615" i="4" s="1"/>
  <c r="I2607" i="4"/>
  <c r="I2606" i="4"/>
  <c r="I2608" i="4" s="1"/>
  <c r="I2604" i="4"/>
  <c r="I2603" i="4"/>
  <c r="I2597" i="4"/>
  <c r="I2598" i="4" s="1"/>
  <c r="I2594" i="4"/>
  <c r="I2593" i="4"/>
  <c r="I2595" i="4" s="1"/>
  <c r="I2591" i="4"/>
  <c r="I2599" i="4" s="1"/>
  <c r="I2590" i="4"/>
  <c r="I2584" i="4"/>
  <c r="I2585" i="4" s="1"/>
  <c r="I2581" i="4"/>
  <c r="I2580" i="4"/>
  <c r="I2582" i="4" s="1"/>
  <c r="I2586" i="4" s="1"/>
  <c r="I2578" i="4"/>
  <c r="I2577" i="4"/>
  <c r="I2571" i="4"/>
  <c r="I2570" i="4"/>
  <c r="I2569" i="4"/>
  <c r="I2568" i="4"/>
  <c r="I2567" i="4"/>
  <c r="I2566" i="4"/>
  <c r="I2565" i="4"/>
  <c r="I2562" i="4"/>
  <c r="I2563" i="4" s="1"/>
  <c r="I2561" i="4"/>
  <c r="I2558" i="4"/>
  <c r="I2557" i="4"/>
  <c r="I2556" i="4"/>
  <c r="I2555" i="4"/>
  <c r="I2554" i="4"/>
  <c r="I2553" i="4"/>
  <c r="I2552" i="4"/>
  <c r="I2549" i="4"/>
  <c r="I2548" i="4"/>
  <c r="I2550" i="4" s="1"/>
  <c r="I2541" i="4"/>
  <c r="I2542" i="4" s="1"/>
  <c r="I2540" i="4"/>
  <c r="I2538" i="4"/>
  <c r="I2537" i="4"/>
  <c r="I2531" i="4"/>
  <c r="I2532" i="4" s="1"/>
  <c r="I2530" i="4"/>
  <c r="I2528" i="4"/>
  <c r="I2533" i="4" s="1"/>
  <c r="I2527" i="4"/>
  <c r="I2522" i="4"/>
  <c r="I2521" i="4"/>
  <c r="I2520" i="4"/>
  <c r="I2517" i="4"/>
  <c r="I2518" i="4" s="1"/>
  <c r="I2511" i="4"/>
  <c r="I2510" i="4"/>
  <c r="I2512" i="4" s="1"/>
  <c r="I2508" i="4"/>
  <c r="I2507" i="4"/>
  <c r="I2501" i="4"/>
  <c r="I2500" i="4"/>
  <c r="I2498" i="4"/>
  <c r="I2497" i="4"/>
  <c r="I2496" i="4"/>
  <c r="I2490" i="4"/>
  <c r="I2489" i="4"/>
  <c r="I2491" i="4" s="1"/>
  <c r="I2486" i="4"/>
  <c r="I2487" i="4" s="1"/>
  <c r="I2492" i="4" s="1"/>
  <c r="I2480" i="4"/>
  <c r="I2479" i="4"/>
  <c r="I2481" i="4" s="1"/>
  <c r="I2476" i="4"/>
  <c r="I2477" i="4" s="1"/>
  <c r="I2482" i="4" s="1"/>
  <c r="I2471" i="4"/>
  <c r="I2470" i="4"/>
  <c r="I2469" i="4"/>
  <c r="I2466" i="4"/>
  <c r="I2467" i="4" s="1"/>
  <c r="I2472" i="4" s="1"/>
  <c r="I2461" i="4"/>
  <c r="I2460" i="4"/>
  <c r="I2459" i="4"/>
  <c r="I2456" i="4"/>
  <c r="I2457" i="4" s="1"/>
  <c r="I2462" i="4" s="1"/>
  <c r="I2450" i="4"/>
  <c r="I2449" i="4"/>
  <c r="I2451" i="4" s="1"/>
  <c r="I2446" i="4"/>
  <c r="I2447" i="4" s="1"/>
  <c r="I2452" i="4" s="1"/>
  <c r="I2440" i="4"/>
  <c r="I2439" i="4"/>
  <c r="I2441" i="4" s="1"/>
  <c r="I2436" i="4"/>
  <c r="I2435" i="4"/>
  <c r="I2431" i="4"/>
  <c r="I2429" i="4"/>
  <c r="I2430" i="4" s="1"/>
  <c r="I2428" i="4"/>
  <c r="I2425" i="4"/>
  <c r="I2424" i="4"/>
  <c r="I2426" i="4" s="1"/>
  <c r="I2418" i="4"/>
  <c r="I2417" i="4"/>
  <c r="I2419" i="4" s="1"/>
  <c r="I2415" i="4"/>
  <c r="I2414" i="4"/>
  <c r="I2408" i="4"/>
  <c r="I2407" i="4"/>
  <c r="I2405" i="4"/>
  <c r="I2404" i="4"/>
  <c r="I2403" i="4"/>
  <c r="I2396" i="4"/>
  <c r="I2395" i="4"/>
  <c r="I2397" i="4" s="1"/>
  <c r="I2393" i="4"/>
  <c r="I2392" i="4"/>
  <c r="I2387" i="4"/>
  <c r="I2386" i="4"/>
  <c r="I2385" i="4"/>
  <c r="I2382" i="4"/>
  <c r="I2383" i="4" s="1"/>
  <c r="I2375" i="4"/>
  <c r="I2374" i="4"/>
  <c r="I2372" i="4"/>
  <c r="I2371" i="4"/>
  <c r="I2365" i="4"/>
  <c r="I2364" i="4"/>
  <c r="I2366" i="4" s="1"/>
  <c r="I2361" i="4"/>
  <c r="I2360" i="4"/>
  <c r="I2362" i="4" s="1"/>
  <c r="I2367" i="4" s="1"/>
  <c r="I2354" i="4"/>
  <c r="I2355" i="4" s="1"/>
  <c r="I2353" i="4"/>
  <c r="I2350" i="4"/>
  <c r="I2351" i="4" s="1"/>
  <c r="I2344" i="4"/>
  <c r="I2343" i="4"/>
  <c r="I2345" i="4" s="1"/>
  <c r="I2340" i="4"/>
  <c r="I2341" i="4" s="1"/>
  <c r="I2334" i="4"/>
  <c r="I2333" i="4"/>
  <c r="I2335" i="4" s="1"/>
  <c r="I2330" i="4"/>
  <c r="I2329" i="4"/>
  <c r="I2323" i="4"/>
  <c r="I2322" i="4"/>
  <c r="I2324" i="4" s="1"/>
  <c r="I2319" i="4"/>
  <c r="I2320" i="4" s="1"/>
  <c r="I2314" i="4"/>
  <c r="I2313" i="4"/>
  <c r="I2312" i="4"/>
  <c r="I2309" i="4"/>
  <c r="I2308" i="4"/>
  <c r="I2310" i="4" s="1"/>
  <c r="I2302" i="4"/>
  <c r="I2301" i="4"/>
  <c r="I2298" i="4"/>
  <c r="I2297" i="4"/>
  <c r="I2299" i="4" s="1"/>
  <c r="I2290" i="4"/>
  <c r="I2289" i="4"/>
  <c r="I2291" i="4" s="1"/>
  <c r="I2287" i="4"/>
  <c r="I2286" i="4"/>
  <c r="I2285" i="4"/>
  <c r="I2278" i="4"/>
  <c r="I2277" i="4"/>
  <c r="I2279" i="4" s="1"/>
  <c r="I2275" i="4"/>
  <c r="I2274" i="4"/>
  <c r="I2273" i="4"/>
  <c r="I2266" i="4"/>
  <c r="I2267" i="4" s="1"/>
  <c r="I2263" i="4"/>
  <c r="I2262" i="4"/>
  <c r="I2264" i="4" s="1"/>
  <c r="I2260" i="4"/>
  <c r="I2259" i="4"/>
  <c r="I2253" i="4"/>
  <c r="I2252" i="4"/>
  <c r="I2249" i="4"/>
  <c r="I2248" i="4"/>
  <c r="I2250" i="4" s="1"/>
  <c r="I2245" i="4"/>
  <c r="I2246" i="4" s="1"/>
  <c r="I2238" i="4"/>
  <c r="I2237" i="4"/>
  <c r="I2235" i="4"/>
  <c r="I2234" i="4"/>
  <c r="I2228" i="4"/>
  <c r="I2227" i="4"/>
  <c r="I2229" i="4" s="1"/>
  <c r="I2224" i="4"/>
  <c r="I2225" i="4" s="1"/>
  <c r="I2218" i="4"/>
  <c r="I2217" i="4"/>
  <c r="I2216" i="4"/>
  <c r="I2215" i="4"/>
  <c r="I2219" i="4" s="1"/>
  <c r="I2212" i="4"/>
  <c r="I2211" i="4"/>
  <c r="I2208" i="4"/>
  <c r="I2209" i="4" s="1"/>
  <c r="I2202" i="4"/>
  <c r="I2203" i="4" s="1"/>
  <c r="I2199" i="4"/>
  <c r="I2198" i="4"/>
  <c r="I2200" i="4" s="1"/>
  <c r="I2195" i="4"/>
  <c r="I2196" i="4" s="1"/>
  <c r="I2189" i="4"/>
  <c r="I2190" i="4" s="1"/>
  <c r="I2186" i="4"/>
  <c r="I2185" i="4"/>
  <c r="I2182" i="4"/>
  <c r="I2183" i="4" s="1"/>
  <c r="I2176" i="4"/>
  <c r="I2177" i="4" s="1"/>
  <c r="I2173" i="4"/>
  <c r="I2172" i="4"/>
  <c r="I2174" i="4" s="1"/>
  <c r="I2169" i="4"/>
  <c r="I2170" i="4" s="1"/>
  <c r="I2163" i="4"/>
  <c r="I2164" i="4" s="1"/>
  <c r="I2160" i="4"/>
  <c r="I2161" i="4" s="1"/>
  <c r="I2165" i="4" s="1"/>
  <c r="I2154" i="4"/>
  <c r="I2153" i="4"/>
  <c r="I2155" i="4" s="1"/>
  <c r="I2150" i="4"/>
  <c r="I2149" i="4"/>
  <c r="I2143" i="4"/>
  <c r="I2142" i="4"/>
  <c r="I2144" i="4" s="1"/>
  <c r="I2145" i="4" s="1"/>
  <c r="I2139" i="4"/>
  <c r="I2138" i="4"/>
  <c r="I2140" i="4" s="1"/>
  <c r="I2133" i="4"/>
  <c r="I2132" i="4"/>
  <c r="I2131" i="4"/>
  <c r="I2129" i="4"/>
  <c r="I2128" i="4"/>
  <c r="I2127" i="4"/>
  <c r="I2121" i="4"/>
  <c r="I2120" i="4"/>
  <c r="I2122" i="4" s="1"/>
  <c r="I2117" i="4"/>
  <c r="I2116" i="4"/>
  <c r="I2110" i="4"/>
  <c r="I2109" i="4"/>
  <c r="I2111" i="4" s="1"/>
  <c r="I2112" i="4" s="1"/>
  <c r="I2103" i="4"/>
  <c r="I2102" i="4"/>
  <c r="I2096" i="4"/>
  <c r="I2095" i="4"/>
  <c r="I2097" i="4" s="1"/>
  <c r="I2098" i="4" s="1"/>
  <c r="I2089" i="4"/>
  <c r="I2088" i="4"/>
  <c r="I2090" i="4" s="1"/>
  <c r="I2091" i="4" s="1"/>
  <c r="I2082" i="4"/>
  <c r="I2081" i="4"/>
  <c r="I2083" i="4" s="1"/>
  <c r="I2084" i="4" s="1"/>
  <c r="I2075" i="4"/>
  <c r="I2074" i="4"/>
  <c r="I2073" i="4"/>
  <c r="I2072" i="4"/>
  <c r="I2066" i="4"/>
  <c r="I2065" i="4"/>
  <c r="I2067" i="4" s="1"/>
  <c r="I2068" i="4" s="1"/>
  <c r="I2059" i="4"/>
  <c r="I2058" i="4"/>
  <c r="I2060" i="4" s="1"/>
  <c r="I2061" i="4" s="1"/>
  <c r="I2052" i="4"/>
  <c r="I2051" i="4"/>
  <c r="I2053" i="4" s="1"/>
  <c r="I2054" i="4" s="1"/>
  <c r="I2045" i="4"/>
  <c r="I2044" i="4"/>
  <c r="I2046" i="4" s="1"/>
  <c r="I2047" i="4" s="1"/>
  <c r="I2038" i="4"/>
  <c r="I2037" i="4"/>
  <c r="I2039" i="4" s="1"/>
  <c r="I2035" i="4"/>
  <c r="I2034" i="4"/>
  <c r="I2028" i="4"/>
  <c r="I2027" i="4"/>
  <c r="I2029" i="4" s="1"/>
  <c r="I2024" i="4"/>
  <c r="I2025" i="4" s="1"/>
  <c r="I2018" i="4"/>
  <c r="I2017" i="4"/>
  <c r="I2019" i="4" s="1"/>
  <c r="I2014" i="4"/>
  <c r="I2015" i="4" s="1"/>
  <c r="I2020" i="4" s="1"/>
  <c r="I2008" i="4"/>
  <c r="I2009" i="4" s="1"/>
  <c r="I2007" i="4"/>
  <c r="I2005" i="4"/>
  <c r="I2010" i="4" s="1"/>
  <c r="I2004" i="4"/>
  <c r="I1998" i="4"/>
  <c r="I1997" i="4"/>
  <c r="I1999" i="4" s="1"/>
  <c r="I1994" i="4"/>
  <c r="I1995" i="4" s="1"/>
  <c r="I1989" i="4"/>
  <c r="I1988" i="4"/>
  <c r="I1987" i="4"/>
  <c r="I1985" i="4"/>
  <c r="I1990" i="4" s="1"/>
  <c r="I1984" i="4"/>
  <c r="I1979" i="4"/>
  <c r="I1980" i="4" s="1"/>
  <c r="I1978" i="4"/>
  <c r="I1977" i="4"/>
  <c r="I1975" i="4"/>
  <c r="I1974" i="4"/>
  <c r="I1968" i="4"/>
  <c r="I1967" i="4"/>
  <c r="I1964" i="4"/>
  <c r="I1965" i="4" s="1"/>
  <c r="I1963" i="4"/>
  <c r="I1961" i="4"/>
  <c r="I1960" i="4"/>
  <c r="I1959" i="4"/>
  <c r="I1953" i="4"/>
  <c r="I1952" i="4"/>
  <c r="I1954" i="4" s="1"/>
  <c r="I1949" i="4"/>
  <c r="I1948" i="4"/>
  <c r="I1950" i="4" s="1"/>
  <c r="I1955" i="4" s="1"/>
  <c r="I1942" i="4"/>
  <c r="I1941" i="4"/>
  <c r="I1943" i="4" s="1"/>
  <c r="I1939" i="4"/>
  <c r="I1944" i="4" s="1"/>
  <c r="I1938" i="4"/>
  <c r="I1937" i="4"/>
  <c r="I1931" i="4"/>
  <c r="I1930" i="4"/>
  <c r="I1932" i="4" s="1"/>
  <c r="I1927" i="4"/>
  <c r="I1928" i="4" s="1"/>
  <c r="I1933" i="4" s="1"/>
  <c r="I1926" i="4"/>
  <c r="I1920" i="4"/>
  <c r="I1919" i="4"/>
  <c r="I1921" i="4" s="1"/>
  <c r="I1916" i="4"/>
  <c r="I1915" i="4"/>
  <c r="I1917" i="4" s="1"/>
  <c r="I1922" i="4" s="1"/>
  <c r="I1910" i="4"/>
  <c r="I1909" i="4"/>
  <c r="I1908" i="4"/>
  <c r="I1905" i="4"/>
  <c r="I1904" i="4"/>
  <c r="I1906" i="4" s="1"/>
  <c r="I1911" i="4" s="1"/>
  <c r="I1898" i="4"/>
  <c r="I1897" i="4"/>
  <c r="I1899" i="4" s="1"/>
  <c r="I1894" i="4"/>
  <c r="I1893" i="4"/>
  <c r="I1895" i="4" s="1"/>
  <c r="I1888" i="4"/>
  <c r="I1887" i="4"/>
  <c r="I1886" i="4"/>
  <c r="I1883" i="4"/>
  <c r="I1882" i="4"/>
  <c r="I1884" i="4" s="1"/>
  <c r="I1889" i="4" s="1"/>
  <c r="I1876" i="4"/>
  <c r="I1877" i="4" s="1"/>
  <c r="I1875" i="4"/>
  <c r="I1873" i="4"/>
  <c r="I1872" i="4"/>
  <c r="I1871" i="4"/>
  <c r="I1865" i="4"/>
  <c r="I1864" i="4"/>
  <c r="I1866" i="4" s="1"/>
  <c r="I1861" i="4"/>
  <c r="I1862" i="4" s="1"/>
  <c r="I1867" i="4" s="1"/>
  <c r="I1855" i="4"/>
  <c r="I1854" i="4"/>
  <c r="I1856" i="4" s="1"/>
  <c r="I1851" i="4"/>
  <c r="I1852" i="4" s="1"/>
  <c r="I1857" i="4" s="1"/>
  <c r="I1846" i="4"/>
  <c r="I1845" i="4"/>
  <c r="I1844" i="4"/>
  <c r="I1841" i="4"/>
  <c r="I1842" i="4" s="1"/>
  <c r="I1847" i="4" s="1"/>
  <c r="I1836" i="4"/>
  <c r="I1837" i="4" s="1"/>
  <c r="I1835" i="4"/>
  <c r="I1834" i="4"/>
  <c r="I1832" i="4"/>
  <c r="I1831" i="4"/>
  <c r="I1825" i="4"/>
  <c r="I1824" i="4"/>
  <c r="I1826" i="4" s="1"/>
  <c r="I1821" i="4"/>
  <c r="I1822" i="4" s="1"/>
  <c r="I1827" i="4" s="1"/>
  <c r="I1815" i="4"/>
  <c r="I1814" i="4"/>
  <c r="I1816" i="4" s="1"/>
  <c r="I1811" i="4"/>
  <c r="I1812" i="4" s="1"/>
  <c r="I1806" i="4"/>
  <c r="I1805" i="4"/>
  <c r="I1804" i="4"/>
  <c r="I1801" i="4"/>
  <c r="I1802" i="4" s="1"/>
  <c r="I1798" i="4"/>
  <c r="I1799" i="4" s="1"/>
  <c r="I1807" i="4" s="1"/>
  <c r="I1797" i="4"/>
  <c r="I1791" i="4"/>
  <c r="I1790" i="4"/>
  <c r="I1789" i="4"/>
  <c r="I1786" i="4"/>
  <c r="I1787" i="4" s="1"/>
  <c r="I1781" i="4"/>
  <c r="I1782" i="4" s="1"/>
  <c r="I1780" i="4"/>
  <c r="I1779" i="4"/>
  <c r="I1777" i="4"/>
  <c r="I1776" i="4"/>
  <c r="I1770" i="4"/>
  <c r="I1769" i="4"/>
  <c r="I1771" i="4" s="1"/>
  <c r="I1766" i="4"/>
  <c r="I1767" i="4" s="1"/>
  <c r="I1772" i="4" s="1"/>
  <c r="I1760" i="4"/>
  <c r="I1759" i="4"/>
  <c r="I1761" i="4" s="1"/>
  <c r="I1756" i="4"/>
  <c r="I1757" i="4" s="1"/>
  <c r="I1762" i="4" s="1"/>
  <c r="I1751" i="4"/>
  <c r="I1750" i="4"/>
  <c r="I1749" i="4"/>
  <c r="I1746" i="4"/>
  <c r="I1747" i="4" s="1"/>
  <c r="I1752" i="4" s="1"/>
  <c r="I1741" i="4"/>
  <c r="I1742" i="4" s="1"/>
  <c r="I1740" i="4"/>
  <c r="I1739" i="4"/>
  <c r="I1737" i="4"/>
  <c r="I1736" i="4"/>
  <c r="I1730" i="4"/>
  <c r="I1729" i="4"/>
  <c r="I1731" i="4" s="1"/>
  <c r="I1726" i="4"/>
  <c r="I1727" i="4" s="1"/>
  <c r="I1732" i="4" s="1"/>
  <c r="I1720" i="4"/>
  <c r="I1719" i="4"/>
  <c r="I1721" i="4" s="1"/>
  <c r="I1716" i="4"/>
  <c r="I1717" i="4" s="1"/>
  <c r="I1713" i="4"/>
  <c r="I1712" i="4"/>
  <c r="I1714" i="4" s="1"/>
  <c r="I1706" i="4"/>
  <c r="I1705" i="4"/>
  <c r="I1707" i="4" s="1"/>
  <c r="I1703" i="4"/>
  <c r="I1708" i="4" s="1"/>
  <c r="I1702" i="4"/>
  <c r="I1696" i="4"/>
  <c r="I1695" i="4"/>
  <c r="I1697" i="4" s="1"/>
  <c r="I1692" i="4"/>
  <c r="I1693" i="4" s="1"/>
  <c r="I1698" i="4" s="1"/>
  <c r="I1686" i="4"/>
  <c r="I1685" i="4"/>
  <c r="I1687" i="4" s="1"/>
  <c r="I1682" i="4"/>
  <c r="I1681" i="4"/>
  <c r="I1683" i="4" s="1"/>
  <c r="I1674" i="4"/>
  <c r="I1675" i="4" s="1"/>
  <c r="I1673" i="4"/>
  <c r="I1671" i="4"/>
  <c r="I1670" i="4"/>
  <c r="I1664" i="4"/>
  <c r="I1663" i="4"/>
  <c r="I1665" i="4" s="1"/>
  <c r="I1661" i="4"/>
  <c r="I1660" i="4"/>
  <c r="I1654" i="4"/>
  <c r="I1653" i="4"/>
  <c r="I1652" i="4"/>
  <c r="I1649" i="4"/>
  <c r="I1650" i="4" s="1"/>
  <c r="I1644" i="4"/>
  <c r="I1643" i="4"/>
  <c r="I1641" i="4"/>
  <c r="I1640" i="4"/>
  <c r="I1639" i="4"/>
  <c r="I1636" i="4"/>
  <c r="I1637" i="4" s="1"/>
  <c r="I1633" i="4"/>
  <c r="I1634" i="4" s="1"/>
  <c r="I1632" i="4"/>
  <c r="I1627" i="4"/>
  <c r="I1626" i="4"/>
  <c r="I1625" i="4"/>
  <c r="I1622" i="4"/>
  <c r="I1621" i="4"/>
  <c r="I1623" i="4" s="1"/>
  <c r="I1618" i="4"/>
  <c r="I1617" i="4"/>
  <c r="I1619" i="4" s="1"/>
  <c r="I1611" i="4"/>
  <c r="I1610" i="4"/>
  <c r="I1612" i="4" s="1"/>
  <c r="I1608" i="4"/>
  <c r="I1607" i="4"/>
  <c r="I1606" i="4"/>
  <c r="I1604" i="4"/>
  <c r="I1613" i="4" s="1"/>
  <c r="I1603" i="4"/>
  <c r="I1602" i="4"/>
  <c r="I1596" i="4"/>
  <c r="I1597" i="4" s="1"/>
  <c r="I1595" i="4"/>
  <c r="I1593" i="4"/>
  <c r="I1598" i="4" s="1"/>
  <c r="I1592" i="4"/>
  <c r="I1591" i="4"/>
  <c r="I1585" i="4"/>
  <c r="I1586" i="4" s="1"/>
  <c r="I1583" i="4"/>
  <c r="I1582" i="4"/>
  <c r="I1581" i="4"/>
  <c r="I1579" i="4"/>
  <c r="I1578" i="4"/>
  <c r="I1575" i="4"/>
  <c r="I1574" i="4"/>
  <c r="I1576" i="4" s="1"/>
  <c r="I1568" i="4"/>
  <c r="I1567" i="4"/>
  <c r="I1569" i="4" s="1"/>
  <c r="I1566" i="4"/>
  <c r="I1563" i="4"/>
  <c r="I1562" i="4"/>
  <c r="I1564" i="4" s="1"/>
  <c r="I1560" i="4"/>
  <c r="I1559" i="4"/>
  <c r="I1558" i="4"/>
  <c r="I1552" i="4"/>
  <c r="I1551" i="4"/>
  <c r="I1550" i="4"/>
  <c r="I1553" i="4" s="1"/>
  <c r="I1548" i="4"/>
  <c r="I1547" i="4"/>
  <c r="I1546" i="4"/>
  <c r="I1543" i="4"/>
  <c r="I1542" i="4"/>
  <c r="I1541" i="4"/>
  <c r="I1544" i="4" s="1"/>
  <c r="I1554" i="4" s="1"/>
  <c r="I1535" i="4"/>
  <c r="I1536" i="4" s="1"/>
  <c r="I1532" i="4"/>
  <c r="I1531" i="4"/>
  <c r="I1533" i="4" s="1"/>
  <c r="I1528" i="4"/>
  <c r="I1529" i="4" s="1"/>
  <c r="I1521" i="4"/>
  <c r="I1520" i="4"/>
  <c r="I1522" i="4" s="1"/>
  <c r="I1517" i="4"/>
  <c r="I1516" i="4"/>
  <c r="I1518" i="4" s="1"/>
  <c r="I1513" i="4"/>
  <c r="I1514" i="4" s="1"/>
  <c r="I1506" i="4"/>
  <c r="I1505" i="4"/>
  <c r="I1507" i="4" s="1"/>
  <c r="I1502" i="4"/>
  <c r="I1501" i="4"/>
  <c r="I1503" i="4" s="1"/>
  <c r="I1498" i="4"/>
  <c r="I1499" i="4" s="1"/>
  <c r="I1491" i="4"/>
  <c r="I1490" i="4"/>
  <c r="I1492" i="4" s="1"/>
  <c r="I1487" i="4"/>
  <c r="I1486" i="4"/>
  <c r="I1488" i="4" s="1"/>
  <c r="I1483" i="4"/>
  <c r="I1484" i="4" s="1"/>
  <c r="I1476" i="4"/>
  <c r="I1475" i="4"/>
  <c r="I1477" i="4" s="1"/>
  <c r="I1472" i="4"/>
  <c r="I1471" i="4"/>
  <c r="I1473" i="4" s="1"/>
  <c r="I1468" i="4"/>
  <c r="I1469" i="4" s="1"/>
  <c r="I1461" i="4"/>
  <c r="I1462" i="4" s="1"/>
  <c r="I1459" i="4"/>
  <c r="I1458" i="4"/>
  <c r="I1457" i="4"/>
  <c r="I1455" i="4"/>
  <c r="I1454" i="4"/>
  <c r="I1448" i="4"/>
  <c r="I1447" i="4"/>
  <c r="I1449" i="4" s="1"/>
  <c r="I1445" i="4"/>
  <c r="I1444" i="4"/>
  <c r="I1443" i="4"/>
  <c r="I1441" i="4"/>
  <c r="I1440" i="4"/>
  <c r="I1433" i="4"/>
  <c r="I1432" i="4"/>
  <c r="I1434" i="4" s="1"/>
  <c r="I1430" i="4"/>
  <c r="I1429" i="4"/>
  <c r="I1428" i="4"/>
  <c r="I1426" i="4"/>
  <c r="I1425" i="4"/>
  <c r="I1424" i="4"/>
  <c r="I1418" i="4"/>
  <c r="I1417" i="4"/>
  <c r="I1419" i="4" s="1"/>
  <c r="I1414" i="4"/>
  <c r="I1413" i="4"/>
  <c r="I1415" i="4" s="1"/>
  <c r="I1410" i="4"/>
  <c r="I1411" i="4" s="1"/>
  <c r="I1403" i="4"/>
  <c r="I1404" i="4" s="1"/>
  <c r="I1397" i="4"/>
  <c r="I1396" i="4"/>
  <c r="I1390" i="4"/>
  <c r="I1389" i="4"/>
  <c r="I1382" i="4"/>
  <c r="I1383" i="4" s="1"/>
  <c r="I1375" i="4"/>
  <c r="I1374" i="4"/>
  <c r="I1376" i="4" s="1"/>
  <c r="I1371" i="4"/>
  <c r="I1370" i="4"/>
  <c r="I1372" i="4" s="1"/>
  <c r="I1367" i="4"/>
  <c r="I1366" i="4"/>
  <c r="I1365" i="4"/>
  <c r="I1364" i="4"/>
  <c r="I1363" i="4"/>
  <c r="I1362" i="4"/>
  <c r="I1368" i="4" s="1"/>
  <c r="I1356" i="4"/>
  <c r="I1355" i="4"/>
  <c r="I1357" i="4" s="1"/>
  <c r="I1352" i="4"/>
  <c r="I1351" i="4"/>
  <c r="I1353" i="4" s="1"/>
  <c r="I1348" i="4"/>
  <c r="I1347" i="4"/>
  <c r="I1346" i="4"/>
  <c r="I1345" i="4"/>
  <c r="I1349" i="4" s="1"/>
  <c r="I1339" i="4"/>
  <c r="I1338" i="4"/>
  <c r="I1340" i="4" s="1"/>
  <c r="I1335" i="4"/>
  <c r="I1334" i="4"/>
  <c r="I1336" i="4" s="1"/>
  <c r="I1331" i="4"/>
  <c r="I1330" i="4"/>
  <c r="I1329" i="4"/>
  <c r="I1328" i="4"/>
  <c r="I1332" i="4" s="1"/>
  <c r="I1321" i="4"/>
  <c r="I1320" i="4"/>
  <c r="I1322" i="4" s="1"/>
  <c r="I1317" i="4"/>
  <c r="I1316" i="4"/>
  <c r="I1318" i="4" s="1"/>
  <c r="I1313" i="4"/>
  <c r="I1312" i="4"/>
  <c r="I1311" i="4"/>
  <c r="I1314" i="4" s="1"/>
  <c r="I1305" i="4"/>
  <c r="I1304" i="4"/>
  <c r="I1306" i="4" s="1"/>
  <c r="I1301" i="4"/>
  <c r="I1300" i="4"/>
  <c r="I1299" i="4"/>
  <c r="I1298" i="4"/>
  <c r="I1297" i="4"/>
  <c r="I1296" i="4"/>
  <c r="I1295" i="4"/>
  <c r="I1294" i="4"/>
  <c r="I1293" i="4"/>
  <c r="I1302" i="4" s="1"/>
  <c r="I1307" i="4" s="1"/>
  <c r="I1286" i="4"/>
  <c r="I1285" i="4"/>
  <c r="I1287" i="4" s="1"/>
  <c r="I1282" i="4"/>
  <c r="I1281" i="4"/>
  <c r="I1283" i="4" s="1"/>
  <c r="I1278" i="4"/>
  <c r="I1279" i="4" s="1"/>
  <c r="I1277" i="4"/>
  <c r="I1272" i="4"/>
  <c r="I1271" i="4"/>
  <c r="I1268" i="4"/>
  <c r="I1267" i="4"/>
  <c r="I1269" i="4" s="1"/>
  <c r="I1265" i="4"/>
  <c r="I1273" i="4" s="1"/>
  <c r="I1264" i="4"/>
  <c r="I1259" i="4"/>
  <c r="I1258" i="4"/>
  <c r="I1255" i="4"/>
  <c r="I1254" i="4"/>
  <c r="I1256" i="4" s="1"/>
  <c r="I1252" i="4"/>
  <c r="I1260" i="4" s="1"/>
  <c r="I1251" i="4"/>
  <c r="I1250" i="4"/>
  <c r="I1249" i="4"/>
  <c r="I1243" i="4"/>
  <c r="I1242" i="4"/>
  <c r="I1244" i="4" s="1"/>
  <c r="I1240" i="4"/>
  <c r="I1245" i="4" s="1"/>
  <c r="I1239" i="4"/>
  <c r="I1238" i="4"/>
  <c r="I1237" i="4"/>
  <c r="I1231" i="4"/>
  <c r="I1232" i="4" s="1"/>
  <c r="I1228" i="4"/>
  <c r="I1229" i="4" s="1"/>
  <c r="I1227" i="4"/>
  <c r="I1225" i="4"/>
  <c r="I1224" i="4"/>
  <c r="I1223" i="4"/>
  <c r="I1217" i="4"/>
  <c r="I1216" i="4"/>
  <c r="I1218" i="4" s="1"/>
  <c r="I1213" i="4"/>
  <c r="I1214" i="4" s="1"/>
  <c r="I1211" i="4"/>
  <c r="I1219" i="4" s="1"/>
  <c r="I1210" i="4"/>
  <c r="I1209" i="4"/>
  <c r="I1203" i="4"/>
  <c r="I1204" i="4" s="1"/>
  <c r="I1202" i="4"/>
  <c r="I1200" i="4"/>
  <c r="I1205" i="4" s="1"/>
  <c r="I1199" i="4"/>
  <c r="I1198" i="4"/>
  <c r="I1197" i="4"/>
  <c r="I1196" i="4"/>
  <c r="I1195" i="4"/>
  <c r="I1189" i="4"/>
  <c r="I1188" i="4"/>
  <c r="I1190" i="4" s="1"/>
  <c r="I1185" i="4"/>
  <c r="I1186" i="4" s="1"/>
  <c r="I1191" i="4" s="1"/>
  <c r="I1179" i="4"/>
  <c r="I1180" i="4" s="1"/>
  <c r="I1178" i="4"/>
  <c r="I1176" i="4"/>
  <c r="I1181" i="4" s="1"/>
  <c r="I1175" i="4"/>
  <c r="I1169" i="4"/>
  <c r="I1170" i="4" s="1"/>
  <c r="I1166" i="4"/>
  <c r="I1165" i="4"/>
  <c r="I1167" i="4" s="1"/>
  <c r="I1163" i="4"/>
  <c r="I1171" i="4" s="1"/>
  <c r="I1162" i="4"/>
  <c r="I1161" i="4"/>
  <c r="I1155" i="4"/>
  <c r="I1156" i="4" s="1"/>
  <c r="I1153" i="4"/>
  <c r="I1152" i="4"/>
  <c r="I1151" i="4"/>
  <c r="I1149" i="4"/>
  <c r="I1148" i="4"/>
  <c r="I1147" i="4"/>
  <c r="I1141" i="4"/>
  <c r="I1142" i="4" s="1"/>
  <c r="I1138" i="4"/>
  <c r="I1139" i="4" s="1"/>
  <c r="I1137" i="4"/>
  <c r="I1134" i="4"/>
  <c r="I1133" i="4"/>
  <c r="I1135" i="4" s="1"/>
  <c r="I1128" i="4"/>
  <c r="I1127" i="4"/>
  <c r="I1125" i="4"/>
  <c r="I1124" i="4"/>
  <c r="I1123" i="4"/>
  <c r="I1120" i="4"/>
  <c r="I1119" i="4"/>
  <c r="I1121" i="4" s="1"/>
  <c r="I1129" i="4" s="1"/>
  <c r="I1113" i="4"/>
  <c r="I1114" i="4" s="1"/>
  <c r="I1112" i="4"/>
  <c r="I1111" i="4"/>
  <c r="I1108" i="4"/>
  <c r="I1109" i="4" s="1"/>
  <c r="I1105" i="4"/>
  <c r="I1104" i="4"/>
  <c r="I1106" i="4" s="1"/>
  <c r="I1115" i="4" s="1"/>
  <c r="I1099" i="4"/>
  <c r="I1098" i="4"/>
  <c r="I1095" i="4"/>
  <c r="I1094" i="4"/>
  <c r="I1096" i="4" s="1"/>
  <c r="I1092" i="4"/>
  <c r="I1100" i="4" s="1"/>
  <c r="I1091" i="4"/>
  <c r="I1090" i="4"/>
  <c r="I1083" i="4"/>
  <c r="I1084" i="4" s="1"/>
  <c r="I1082" i="4"/>
  <c r="I1075" i="4"/>
  <c r="I1074" i="4"/>
  <c r="I1076" i="4" s="1"/>
  <c r="I1068" i="4"/>
  <c r="I1069" i="4" s="1"/>
  <c r="I1067" i="4"/>
  <c r="I1066" i="4"/>
  <c r="I1063" i="4"/>
  <c r="I1062" i="4"/>
  <c r="I1064" i="4" s="1"/>
  <c r="I1060" i="4"/>
  <c r="I1059" i="4"/>
  <c r="I1058" i="4"/>
  <c r="I1057" i="4"/>
  <c r="I1056" i="4"/>
  <c r="I1055" i="4"/>
  <c r="I1054" i="4"/>
  <c r="I1053" i="4"/>
  <c r="I1047" i="4"/>
  <c r="I1046" i="4"/>
  <c r="I1045" i="4"/>
  <c r="I1042" i="4"/>
  <c r="I1043" i="4" s="1"/>
  <c r="I1041" i="4"/>
  <c r="I1038" i="4"/>
  <c r="I1037" i="4"/>
  <c r="I1039" i="4" s="1"/>
  <c r="I1034" i="4"/>
  <c r="I1035" i="4" s="1"/>
  <c r="I1033" i="4"/>
  <c r="I1027" i="4"/>
  <c r="I1026" i="4"/>
  <c r="I1025" i="4"/>
  <c r="I1024" i="4"/>
  <c r="I1028" i="4" s="1"/>
  <c r="I1021" i="4"/>
  <c r="I1022" i="4" s="1"/>
  <c r="I1020" i="4"/>
  <c r="I1019" i="4"/>
  <c r="I1016" i="4"/>
  <c r="I1015" i="4"/>
  <c r="I1014" i="4"/>
  <c r="I1013" i="4"/>
  <c r="I1012" i="4"/>
  <c r="I1017" i="4" s="1"/>
  <c r="I1006" i="4"/>
  <c r="I1005" i="4"/>
  <c r="I1004" i="4"/>
  <c r="I1003" i="4"/>
  <c r="I1007" i="4" s="1"/>
  <c r="I1001" i="4"/>
  <c r="I1000" i="4"/>
  <c r="I999" i="4"/>
  <c r="I998" i="4"/>
  <c r="I995" i="4"/>
  <c r="I994" i="4"/>
  <c r="I993" i="4"/>
  <c r="I992" i="4"/>
  <c r="I991" i="4"/>
  <c r="I996" i="4" s="1"/>
  <c r="I986" i="4"/>
  <c r="I985" i="4"/>
  <c r="I984" i="4"/>
  <c r="I983" i="4"/>
  <c r="I982" i="4"/>
  <c r="I979" i="4"/>
  <c r="I978" i="4"/>
  <c r="I977" i="4"/>
  <c r="I980" i="4" s="1"/>
  <c r="I974" i="4"/>
  <c r="I973" i="4"/>
  <c r="I972" i="4"/>
  <c r="I971" i="4"/>
  <c r="I970" i="4"/>
  <c r="I975" i="4" s="1"/>
  <c r="I964" i="4"/>
  <c r="I965" i="4" s="1"/>
  <c r="I963" i="4"/>
  <c r="I962" i="4"/>
  <c r="I961" i="4"/>
  <c r="I958" i="4"/>
  <c r="I957" i="4"/>
  <c r="I956" i="4"/>
  <c r="I959" i="4" s="1"/>
  <c r="I954" i="4"/>
  <c r="I953" i="4"/>
  <c r="I952" i="4"/>
  <c r="I951" i="4"/>
  <c r="I950" i="4"/>
  <c r="I949" i="4"/>
  <c r="I943" i="4"/>
  <c r="I942" i="4"/>
  <c r="I941" i="4"/>
  <c r="I940" i="4"/>
  <c r="I937" i="4"/>
  <c r="I936" i="4"/>
  <c r="I935" i="4"/>
  <c r="I938" i="4" s="1"/>
  <c r="I933" i="4"/>
  <c r="I932" i="4"/>
  <c r="I931" i="4"/>
  <c r="I930" i="4"/>
  <c r="I927" i="4"/>
  <c r="I926" i="4"/>
  <c r="I928" i="4" s="1"/>
  <c r="I921" i="4"/>
  <c r="I920" i="4"/>
  <c r="I918" i="4"/>
  <c r="I917" i="4"/>
  <c r="I916" i="4"/>
  <c r="I913" i="4"/>
  <c r="I912" i="4"/>
  <c r="I914" i="4" s="1"/>
  <c r="I922" i="4" s="1"/>
  <c r="I906" i="4"/>
  <c r="I907" i="4" s="1"/>
  <c r="I903" i="4"/>
  <c r="I902" i="4"/>
  <c r="I904" i="4" s="1"/>
  <c r="I899" i="4"/>
  <c r="I898" i="4"/>
  <c r="I900" i="4" s="1"/>
  <c r="I893" i="4"/>
  <c r="I892" i="4"/>
  <c r="I889" i="4"/>
  <c r="I888" i="4"/>
  <c r="I890" i="4" s="1"/>
  <c r="I885" i="4"/>
  <c r="I884" i="4"/>
  <c r="I886" i="4" s="1"/>
  <c r="I878" i="4"/>
  <c r="I879" i="4" s="1"/>
  <c r="I875" i="4"/>
  <c r="I874" i="4"/>
  <c r="I876" i="4" s="1"/>
  <c r="I872" i="4"/>
  <c r="I880" i="4" s="1"/>
  <c r="I871" i="4"/>
  <c r="I870" i="4"/>
  <c r="I864" i="4"/>
  <c r="I863" i="4"/>
  <c r="I865" i="4" s="1"/>
  <c r="I860" i="4"/>
  <c r="I859" i="4"/>
  <c r="I861" i="4" s="1"/>
  <c r="I857" i="4"/>
  <c r="I856" i="4"/>
  <c r="I855" i="4"/>
  <c r="I854" i="4"/>
  <c r="I853" i="4"/>
  <c r="I848" i="4"/>
  <c r="I847" i="4"/>
  <c r="I845" i="4"/>
  <c r="I844" i="4"/>
  <c r="I843" i="4"/>
  <c r="I840" i="4"/>
  <c r="I839" i="4"/>
  <c r="I841" i="4" s="1"/>
  <c r="I849" i="4" s="1"/>
  <c r="I833" i="4"/>
  <c r="I834" i="4" s="1"/>
  <c r="I830" i="4"/>
  <c r="I829" i="4"/>
  <c r="I831" i="4" s="1"/>
  <c r="I826" i="4"/>
  <c r="I825" i="4"/>
  <c r="I827" i="4" s="1"/>
  <c r="I820" i="4"/>
  <c r="I819" i="4"/>
  <c r="I818" i="4"/>
  <c r="I817" i="4"/>
  <c r="I814" i="4"/>
  <c r="I815" i="4" s="1"/>
  <c r="I812" i="4"/>
  <c r="I821" i="4" s="1"/>
  <c r="I811" i="4"/>
  <c r="I810" i="4"/>
  <c r="I804" i="4"/>
  <c r="I805" i="4" s="1"/>
  <c r="I801" i="4"/>
  <c r="I800" i="4"/>
  <c r="I802" i="4" s="1"/>
  <c r="I797" i="4"/>
  <c r="I798" i="4" s="1"/>
  <c r="I796" i="4"/>
  <c r="I795" i="4"/>
  <c r="I792" i="4"/>
  <c r="I791" i="4"/>
  <c r="I790" i="4"/>
  <c r="I789" i="4"/>
  <c r="I793" i="4" s="1"/>
  <c r="I783" i="4"/>
  <c r="I784" i="4" s="1"/>
  <c r="I780" i="4"/>
  <c r="I779" i="4"/>
  <c r="I781" i="4" s="1"/>
  <c r="I777" i="4"/>
  <c r="I776" i="4"/>
  <c r="I775" i="4"/>
  <c r="I769" i="4"/>
  <c r="I770" i="4" s="1"/>
  <c r="I766" i="4"/>
  <c r="I765" i="4"/>
  <c r="I767" i="4" s="1"/>
  <c r="I762" i="4"/>
  <c r="I763" i="4" s="1"/>
  <c r="I761" i="4"/>
  <c r="I755" i="4"/>
  <c r="I756" i="4" s="1"/>
  <c r="I752" i="4"/>
  <c r="I751" i="4"/>
  <c r="I753" i="4" s="1"/>
  <c r="I749" i="4"/>
  <c r="I757" i="4" s="1"/>
  <c r="I748" i="4"/>
  <c r="I747" i="4"/>
  <c r="I741" i="4"/>
  <c r="I742" i="4" s="1"/>
  <c r="I739" i="4"/>
  <c r="I738" i="4"/>
  <c r="I737" i="4"/>
  <c r="I734" i="4"/>
  <c r="I733" i="4"/>
  <c r="I735" i="4" s="1"/>
  <c r="I743" i="4" s="1"/>
  <c r="I727" i="4"/>
  <c r="I726" i="4"/>
  <c r="I725" i="4"/>
  <c r="I728" i="4" s="1"/>
  <c r="I722" i="4"/>
  <c r="I723" i="4" s="1"/>
  <c r="I719" i="4"/>
  <c r="I718" i="4"/>
  <c r="I720" i="4" s="1"/>
  <c r="I729" i="4" s="1"/>
  <c r="I712" i="4"/>
  <c r="I713" i="4" s="1"/>
  <c r="I709" i="4"/>
  <c r="I708" i="4"/>
  <c r="I710" i="4" s="1"/>
  <c r="I705" i="4"/>
  <c r="I704" i="4"/>
  <c r="I706" i="4" s="1"/>
  <c r="I701" i="4"/>
  <c r="I702" i="4" s="1"/>
  <c r="I700" i="4"/>
  <c r="I699" i="4"/>
  <c r="I693" i="4"/>
  <c r="I692" i="4"/>
  <c r="I694" i="4" s="1"/>
  <c r="I689" i="4"/>
  <c r="I690" i="4" s="1"/>
  <c r="I688" i="4"/>
  <c r="I687" i="4"/>
  <c r="I686" i="4"/>
  <c r="I685" i="4"/>
  <c r="I684" i="4"/>
  <c r="I682" i="4"/>
  <c r="I681" i="4"/>
  <c r="I680" i="4"/>
  <c r="I674" i="4"/>
  <c r="I675" i="4" s="1"/>
  <c r="I671" i="4"/>
  <c r="I670" i="4"/>
  <c r="I672" i="4" s="1"/>
  <c r="I667" i="4"/>
  <c r="I668" i="4" s="1"/>
  <c r="I666" i="4"/>
  <c r="I660" i="4"/>
  <c r="I661" i="4" s="1"/>
  <c r="I657" i="4"/>
  <c r="I656" i="4"/>
  <c r="I658" i="4" s="1"/>
  <c r="I654" i="4"/>
  <c r="I662" i="4" s="1"/>
  <c r="I653" i="4"/>
  <c r="I652" i="4"/>
  <c r="I646" i="4"/>
  <c r="I645" i="4"/>
  <c r="I647" i="4" s="1"/>
  <c r="I642" i="4"/>
  <c r="I643" i="4" s="1"/>
  <c r="I639" i="4"/>
  <c r="I638" i="4"/>
  <c r="I640" i="4" s="1"/>
  <c r="I648" i="4" s="1"/>
  <c r="I632" i="4"/>
  <c r="I631" i="4"/>
  <c r="I633" i="4" s="1"/>
  <c r="I628" i="4"/>
  <c r="I627" i="4"/>
  <c r="I626" i="4"/>
  <c r="I625" i="4"/>
  <c r="I624" i="4"/>
  <c r="I623" i="4"/>
  <c r="I629" i="4" s="1"/>
  <c r="I620" i="4"/>
  <c r="I621" i="4" s="1"/>
  <c r="I634" i="4" s="1"/>
  <c r="I619" i="4"/>
  <c r="I613" i="4"/>
  <c r="I614" i="4" s="1"/>
  <c r="I610" i="4"/>
  <c r="I609" i="4"/>
  <c r="I611" i="4" s="1"/>
  <c r="I607" i="4"/>
  <c r="I606" i="4"/>
  <c r="I605" i="4"/>
  <c r="I599" i="4"/>
  <c r="I600" i="4" s="1"/>
  <c r="I597" i="4"/>
  <c r="I596" i="4"/>
  <c r="I595" i="4"/>
  <c r="I592" i="4"/>
  <c r="I591" i="4"/>
  <c r="I593" i="4" s="1"/>
  <c r="I585" i="4"/>
  <c r="I586" i="4" s="1"/>
  <c r="I582" i="4"/>
  <c r="I583" i="4" s="1"/>
  <c r="I581" i="4"/>
  <c r="I578" i="4"/>
  <c r="I577" i="4"/>
  <c r="I579" i="4" s="1"/>
  <c r="I572" i="4"/>
  <c r="I571" i="4"/>
  <c r="I570" i="4"/>
  <c r="I567" i="4"/>
  <c r="I568" i="4" s="1"/>
  <c r="I564" i="4"/>
  <c r="I563" i="4"/>
  <c r="I565" i="4" s="1"/>
  <c r="I573" i="4" s="1"/>
  <c r="I557" i="4"/>
  <c r="I558" i="4" s="1"/>
  <c r="I554" i="4"/>
  <c r="I553" i="4"/>
  <c r="I555" i="4" s="1"/>
  <c r="I559" i="4" s="1"/>
  <c r="I547" i="4"/>
  <c r="I546" i="4"/>
  <c r="I548" i="4" s="1"/>
  <c r="I543" i="4"/>
  <c r="I542" i="4"/>
  <c r="I541" i="4"/>
  <c r="I540" i="4"/>
  <c r="I539" i="4"/>
  <c r="I538" i="4"/>
  <c r="I544" i="4" s="1"/>
  <c r="I535" i="4"/>
  <c r="I536" i="4" s="1"/>
  <c r="I549" i="4" s="1"/>
  <c r="I534" i="4"/>
  <c r="I528" i="4"/>
  <c r="I529" i="4" s="1"/>
  <c r="I525" i="4"/>
  <c r="I524" i="4"/>
  <c r="I523" i="4"/>
  <c r="I526" i="4" s="1"/>
  <c r="I517" i="4"/>
  <c r="I516" i="4"/>
  <c r="I518" i="4" s="1"/>
  <c r="I519" i="4" s="1"/>
  <c r="I511" i="4"/>
  <c r="I512" i="4" s="1"/>
  <c r="I510" i="4"/>
  <c r="I509" i="4"/>
  <c r="I503" i="4"/>
  <c r="I504" i="4" s="1"/>
  <c r="I500" i="4"/>
  <c r="I499" i="4"/>
  <c r="I501" i="4" s="1"/>
  <c r="I496" i="4"/>
  <c r="I497" i="4" s="1"/>
  <c r="I495" i="4"/>
  <c r="I494" i="4"/>
  <c r="I493" i="4"/>
  <c r="I492" i="4"/>
  <c r="I489" i="4"/>
  <c r="I488" i="4"/>
  <c r="I490" i="4" s="1"/>
  <c r="I505" i="4" s="1"/>
  <c r="I482" i="4"/>
  <c r="I483" i="4" s="1"/>
  <c r="I479" i="4"/>
  <c r="I478" i="4"/>
  <c r="I480" i="4" s="1"/>
  <c r="I476" i="4"/>
  <c r="I484" i="4" s="1"/>
  <c r="I475" i="4"/>
  <c r="I474" i="4"/>
  <c r="I473" i="4"/>
  <c r="I472" i="4"/>
  <c r="I466" i="4"/>
  <c r="I467" i="4" s="1"/>
  <c r="I464" i="4"/>
  <c r="I463" i="4"/>
  <c r="I462" i="4"/>
  <c r="I459" i="4"/>
  <c r="I458" i="4"/>
  <c r="I457" i="4"/>
  <c r="I456" i="4"/>
  <c r="I460" i="4" s="1"/>
  <c r="I454" i="4"/>
  <c r="I453" i="4"/>
  <c r="I452" i="4"/>
  <c r="I446" i="4"/>
  <c r="I445" i="4"/>
  <c r="I444" i="4"/>
  <c r="I443" i="4"/>
  <c r="I442" i="4"/>
  <c r="I441" i="4"/>
  <c r="I447" i="4" s="1"/>
  <c r="I448" i="4" s="1"/>
  <c r="I434" i="4"/>
  <c r="I433" i="4"/>
  <c r="I432" i="4"/>
  <c r="I435" i="4" s="1"/>
  <c r="I425" i="4"/>
  <c r="I424" i="4"/>
  <c r="I423" i="4"/>
  <c r="I426" i="4" s="1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417" i="4" s="1"/>
  <c r="I393" i="4"/>
  <c r="I392" i="4"/>
  <c r="I391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85" i="4" s="1"/>
  <c r="I360" i="4"/>
  <c r="I359" i="4"/>
  <c r="I361" i="4" s="1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354" i="4" s="1"/>
  <c r="I286" i="4"/>
  <c r="I285" i="4"/>
  <c r="I284" i="4"/>
  <c r="I283" i="4"/>
  <c r="I282" i="4"/>
  <c r="I281" i="4"/>
  <c r="I280" i="4"/>
  <c r="I279" i="4"/>
  <c r="I287" i="4" s="1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74" i="4" s="1"/>
  <c r="I241" i="4"/>
  <c r="I240" i="4"/>
  <c r="I237" i="4"/>
  <c r="I238" i="4" s="1"/>
  <c r="I234" i="4"/>
  <c r="I233" i="4"/>
  <c r="I232" i="4"/>
  <c r="I235" i="4" s="1"/>
  <c r="I231" i="4"/>
  <c r="I230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225" i="4" s="1"/>
  <c r="I192" i="4"/>
  <c r="I193" i="4" s="1"/>
  <c r="I189" i="4"/>
  <c r="I188" i="4"/>
  <c r="I187" i="4"/>
  <c r="I186" i="4"/>
  <c r="I190" i="4" s="1"/>
  <c r="I185" i="4"/>
  <c r="I184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79" i="4" s="1"/>
  <c r="I117" i="4"/>
  <c r="I116" i="4"/>
  <c r="I115" i="4"/>
  <c r="I114" i="4"/>
  <c r="I113" i="4"/>
  <c r="I112" i="4"/>
  <c r="I106" i="4"/>
  <c r="I107" i="4" s="1"/>
  <c r="I108" i="4" s="1"/>
  <c r="I105" i="4"/>
  <c r="I99" i="4"/>
  <c r="I98" i="4"/>
  <c r="I97" i="4"/>
  <c r="I96" i="4"/>
  <c r="I100" i="4" s="1"/>
  <c r="I101" i="4" s="1"/>
  <c r="I90" i="4"/>
  <c r="I91" i="4" s="1"/>
  <c r="I87" i="4"/>
  <c r="I86" i="4"/>
  <c r="I88" i="4" s="1"/>
  <c r="I75" i="4"/>
  <c r="I74" i="4"/>
  <c r="I73" i="4"/>
  <c r="I72" i="4"/>
  <c r="I71" i="4"/>
  <c r="I70" i="4"/>
  <c r="I69" i="4"/>
  <c r="I76" i="4" s="1"/>
  <c r="I77" i="4" s="1"/>
  <c r="I79" i="4" s="1"/>
  <c r="I80" i="4" s="1"/>
  <c r="I61" i="4"/>
  <c r="I62" i="4" s="1"/>
  <c r="I58" i="4"/>
  <c r="I59" i="4" s="1"/>
  <c r="I55" i="4"/>
  <c r="I54" i="4"/>
  <c r="I53" i="4"/>
  <c r="I56" i="4" s="1"/>
  <c r="I52" i="4"/>
  <c r="I51" i="4"/>
  <c r="I50" i="4"/>
  <c r="I44" i="4"/>
  <c r="I45" i="4" s="1"/>
  <c r="I41" i="4"/>
  <c r="I42" i="4" s="1"/>
  <c r="I38" i="4"/>
  <c r="I37" i="4"/>
  <c r="I36" i="4"/>
  <c r="I35" i="4"/>
  <c r="I39" i="4" s="1"/>
  <c r="I46" i="4" s="1"/>
  <c r="I29" i="4"/>
  <c r="I30" i="4" s="1"/>
  <c r="I26" i="4"/>
  <c r="I27" i="4" s="1"/>
  <c r="I23" i="4"/>
  <c r="I22" i="4"/>
  <c r="I21" i="4"/>
  <c r="I20" i="4"/>
  <c r="I24" i="4" s="1"/>
  <c r="I14" i="4"/>
  <c r="I15" i="4" s="1"/>
  <c r="I11" i="4"/>
  <c r="I12" i="4" s="1"/>
  <c r="I8" i="4"/>
  <c r="I7" i="4"/>
  <c r="I6" i="4"/>
  <c r="I9" i="4" s="1"/>
  <c r="I5" i="4"/>
  <c r="J556" i="2"/>
  <c r="I555" i="2"/>
  <c r="J555" i="2" s="1"/>
  <c r="J554" i="2" s="1"/>
  <c r="H554" i="2"/>
  <c r="G554" i="2"/>
  <c r="I553" i="2"/>
  <c r="J553" i="2" s="1"/>
  <c r="I552" i="2"/>
  <c r="J552" i="2" s="1"/>
  <c r="J551" i="2"/>
  <c r="I551" i="2"/>
  <c r="J550" i="2"/>
  <c r="I550" i="2"/>
  <c r="I549" i="2"/>
  <c r="J549" i="2" s="1"/>
  <c r="H548" i="2"/>
  <c r="G548" i="2"/>
  <c r="G547" i="2" s="1"/>
  <c r="H547" i="2"/>
  <c r="I546" i="2"/>
  <c r="J546" i="2" s="1"/>
  <c r="I545" i="2"/>
  <c r="J545" i="2" s="1"/>
  <c r="J544" i="2"/>
  <c r="I544" i="2"/>
  <c r="J543" i="2"/>
  <c r="I543" i="2"/>
  <c r="I542" i="2"/>
  <c r="J542" i="2" s="1"/>
  <c r="I541" i="2"/>
  <c r="J541" i="2" s="1"/>
  <c r="J540" i="2"/>
  <c r="I540" i="2"/>
  <c r="J539" i="2"/>
  <c r="I539" i="2"/>
  <c r="I538" i="2"/>
  <c r="J538" i="2" s="1"/>
  <c r="I537" i="2"/>
  <c r="J537" i="2" s="1"/>
  <c r="J536" i="2"/>
  <c r="I536" i="2"/>
  <c r="J535" i="2"/>
  <c r="I535" i="2"/>
  <c r="I534" i="2"/>
  <c r="J534" i="2" s="1"/>
  <c r="I533" i="2"/>
  <c r="J533" i="2" s="1"/>
  <c r="J532" i="2"/>
  <c r="I532" i="2"/>
  <c r="J531" i="2"/>
  <c r="I531" i="2"/>
  <c r="I530" i="2"/>
  <c r="J530" i="2" s="1"/>
  <c r="I529" i="2"/>
  <c r="J529" i="2" s="1"/>
  <c r="J528" i="2"/>
  <c r="I528" i="2"/>
  <c r="J527" i="2"/>
  <c r="I527" i="2"/>
  <c r="I526" i="2"/>
  <c r="J526" i="2" s="1"/>
  <c r="H525" i="2"/>
  <c r="G525" i="2"/>
  <c r="I524" i="2"/>
  <c r="J524" i="2" s="1"/>
  <c r="J523" i="2"/>
  <c r="I523" i="2"/>
  <c r="I522" i="2"/>
  <c r="J522" i="2" s="1"/>
  <c r="J521" i="2" s="1"/>
  <c r="H521" i="2"/>
  <c r="G521" i="2"/>
  <c r="J520" i="2"/>
  <c r="I520" i="2"/>
  <c r="I519" i="2"/>
  <c r="J519" i="2" s="1"/>
  <c r="I518" i="2"/>
  <c r="J518" i="2" s="1"/>
  <c r="J517" i="2"/>
  <c r="I517" i="2"/>
  <c r="J516" i="2"/>
  <c r="I516" i="2"/>
  <c r="I515" i="2"/>
  <c r="J515" i="2" s="1"/>
  <c r="J514" i="2" s="1"/>
  <c r="H514" i="2"/>
  <c r="G514" i="2"/>
  <c r="I513" i="2"/>
  <c r="J513" i="2" s="1"/>
  <c r="J510" i="2" s="1"/>
  <c r="J512" i="2"/>
  <c r="I512" i="2"/>
  <c r="J511" i="2"/>
  <c r="I511" i="2"/>
  <c r="H510" i="2"/>
  <c r="H502" i="2" s="1"/>
  <c r="H483" i="2" s="1"/>
  <c r="G510" i="2"/>
  <c r="J509" i="2"/>
  <c r="I509" i="2"/>
  <c r="I508" i="2"/>
  <c r="J508" i="2" s="1"/>
  <c r="I507" i="2"/>
  <c r="J507" i="2" s="1"/>
  <c r="J506" i="2"/>
  <c r="I506" i="2"/>
  <c r="J505" i="2"/>
  <c r="I505" i="2"/>
  <c r="I504" i="2"/>
  <c r="J504" i="2" s="1"/>
  <c r="H503" i="2"/>
  <c r="G503" i="2"/>
  <c r="G502" i="2" s="1"/>
  <c r="I501" i="2"/>
  <c r="J501" i="2" s="1"/>
  <c r="I500" i="2"/>
  <c r="J500" i="2" s="1"/>
  <c r="J499" i="2"/>
  <c r="I499" i="2"/>
  <c r="J498" i="2"/>
  <c r="I498" i="2"/>
  <c r="I497" i="2"/>
  <c r="J497" i="2" s="1"/>
  <c r="I496" i="2"/>
  <c r="J496" i="2" s="1"/>
  <c r="J495" i="2"/>
  <c r="I495" i="2"/>
  <c r="J494" i="2"/>
  <c r="I494" i="2"/>
  <c r="I493" i="2"/>
  <c r="J493" i="2" s="1"/>
  <c r="I492" i="2"/>
  <c r="J492" i="2" s="1"/>
  <c r="J491" i="2"/>
  <c r="I491" i="2"/>
  <c r="J490" i="2"/>
  <c r="I490" i="2"/>
  <c r="I489" i="2"/>
  <c r="J489" i="2" s="1"/>
  <c r="I488" i="2"/>
  <c r="J488" i="2" s="1"/>
  <c r="J487" i="2"/>
  <c r="I487" i="2"/>
  <c r="J486" i="2"/>
  <c r="I486" i="2"/>
  <c r="I485" i="2"/>
  <c r="J485" i="2" s="1"/>
  <c r="H484" i="2"/>
  <c r="G484" i="2"/>
  <c r="G483" i="2" s="1"/>
  <c r="I482" i="2"/>
  <c r="J482" i="2" s="1"/>
  <c r="I481" i="2"/>
  <c r="J481" i="2" s="1"/>
  <c r="H480" i="2"/>
  <c r="H474" i="2" s="1"/>
  <c r="G480" i="2"/>
  <c r="J479" i="2"/>
  <c r="I479" i="2"/>
  <c r="J478" i="2"/>
  <c r="I478" i="2"/>
  <c r="I477" i="2"/>
  <c r="J477" i="2" s="1"/>
  <c r="I476" i="2"/>
  <c r="J476" i="2" s="1"/>
  <c r="H475" i="2"/>
  <c r="G475" i="2"/>
  <c r="G474" i="2"/>
  <c r="I473" i="2"/>
  <c r="J473" i="2" s="1"/>
  <c r="J472" i="2"/>
  <c r="I472" i="2"/>
  <c r="J471" i="2"/>
  <c r="I471" i="2"/>
  <c r="I470" i="2"/>
  <c r="J470" i="2" s="1"/>
  <c r="I469" i="2"/>
  <c r="J469" i="2" s="1"/>
  <c r="H468" i="2"/>
  <c r="G468" i="2"/>
  <c r="I467" i="2"/>
  <c r="J467" i="2" s="1"/>
  <c r="J466" i="2"/>
  <c r="I466" i="2"/>
  <c r="J465" i="2"/>
  <c r="I465" i="2"/>
  <c r="I464" i="2"/>
  <c r="J464" i="2" s="1"/>
  <c r="I463" i="2"/>
  <c r="J463" i="2" s="1"/>
  <c r="J462" i="2" s="1"/>
  <c r="H462" i="2"/>
  <c r="G462" i="2"/>
  <c r="J461" i="2"/>
  <c r="I461" i="2"/>
  <c r="J460" i="2"/>
  <c r="I460" i="2"/>
  <c r="I459" i="2"/>
  <c r="J459" i="2" s="1"/>
  <c r="I458" i="2"/>
  <c r="J458" i="2" s="1"/>
  <c r="J457" i="2"/>
  <c r="I457" i="2"/>
  <c r="J456" i="2"/>
  <c r="I456" i="2"/>
  <c r="I455" i="2"/>
  <c r="J455" i="2" s="1"/>
  <c r="H454" i="2"/>
  <c r="G454" i="2"/>
  <c r="I453" i="2"/>
  <c r="J453" i="2" s="1"/>
  <c r="I452" i="2"/>
  <c r="J452" i="2" s="1"/>
  <c r="J451" i="2"/>
  <c r="I451" i="2"/>
  <c r="H450" i="2"/>
  <c r="G450" i="2"/>
  <c r="J449" i="2"/>
  <c r="I449" i="2"/>
  <c r="I448" i="2"/>
  <c r="J448" i="2" s="1"/>
  <c r="J447" i="2" s="1"/>
  <c r="H447" i="2"/>
  <c r="H446" i="2" s="1"/>
  <c r="G447" i="2"/>
  <c r="G446" i="2" s="1"/>
  <c r="I445" i="2"/>
  <c r="J445" i="2" s="1"/>
  <c r="I444" i="2"/>
  <c r="J444" i="2" s="1"/>
  <c r="J443" i="2" s="1"/>
  <c r="H443" i="2"/>
  <c r="G443" i="2"/>
  <c r="I442" i="2"/>
  <c r="J442" i="2" s="1"/>
  <c r="J441" i="2" s="1"/>
  <c r="H441" i="2"/>
  <c r="H440" i="2" s="1"/>
  <c r="G441" i="2"/>
  <c r="G440" i="2" s="1"/>
  <c r="I439" i="2"/>
  <c r="J439" i="2" s="1"/>
  <c r="J438" i="2"/>
  <c r="I438" i="2"/>
  <c r="J437" i="2"/>
  <c r="I437" i="2"/>
  <c r="I436" i="2"/>
  <c r="J436" i="2" s="1"/>
  <c r="J435" i="2" s="1"/>
  <c r="J434" i="2" s="1"/>
  <c r="H435" i="2"/>
  <c r="G435" i="2"/>
  <c r="G434" i="2" s="1"/>
  <c r="H434" i="2"/>
  <c r="I433" i="2"/>
  <c r="J433" i="2" s="1"/>
  <c r="I432" i="2"/>
  <c r="J432" i="2" s="1"/>
  <c r="J431" i="2" s="1"/>
  <c r="H431" i="2"/>
  <c r="G431" i="2"/>
  <c r="J430" i="2"/>
  <c r="I430" i="2"/>
  <c r="J429" i="2"/>
  <c r="I429" i="2"/>
  <c r="I428" i="2"/>
  <c r="J428" i="2" s="1"/>
  <c r="I427" i="2"/>
  <c r="J427" i="2" s="1"/>
  <c r="J426" i="2"/>
  <c r="I426" i="2"/>
  <c r="J425" i="2"/>
  <c r="I425" i="2"/>
  <c r="I424" i="2"/>
  <c r="J424" i="2" s="1"/>
  <c r="H423" i="2"/>
  <c r="H409" i="2" s="1"/>
  <c r="G423" i="2"/>
  <c r="I422" i="2"/>
  <c r="J422" i="2" s="1"/>
  <c r="I421" i="2"/>
  <c r="J421" i="2" s="1"/>
  <c r="J420" i="2"/>
  <c r="I420" i="2"/>
  <c r="J419" i="2"/>
  <c r="I419" i="2"/>
  <c r="I418" i="2"/>
  <c r="J418" i="2" s="1"/>
  <c r="I417" i="2"/>
  <c r="J417" i="2" s="1"/>
  <c r="J416" i="2"/>
  <c r="I416" i="2"/>
  <c r="J415" i="2"/>
  <c r="I415" i="2"/>
  <c r="H414" i="2"/>
  <c r="G414" i="2"/>
  <c r="I413" i="2"/>
  <c r="J413" i="2" s="1"/>
  <c r="I412" i="2"/>
  <c r="J412" i="2" s="1"/>
  <c r="J411" i="2"/>
  <c r="J410" i="2" s="1"/>
  <c r="I411" i="2"/>
  <c r="H410" i="2"/>
  <c r="G410" i="2"/>
  <c r="G409" i="2"/>
  <c r="J408" i="2"/>
  <c r="J407" i="2" s="1"/>
  <c r="I408" i="2"/>
  <c r="H407" i="2"/>
  <c r="G407" i="2"/>
  <c r="J406" i="2"/>
  <c r="I406" i="2"/>
  <c r="J405" i="2"/>
  <c r="I405" i="2"/>
  <c r="I404" i="2"/>
  <c r="J404" i="2" s="1"/>
  <c r="I403" i="2"/>
  <c r="J403" i="2" s="1"/>
  <c r="J402" i="2"/>
  <c r="I402" i="2"/>
  <c r="J401" i="2"/>
  <c r="I401" i="2"/>
  <c r="I400" i="2"/>
  <c r="J400" i="2" s="1"/>
  <c r="H399" i="2"/>
  <c r="G399" i="2"/>
  <c r="G398" i="2" s="1"/>
  <c r="H398" i="2"/>
  <c r="I397" i="2"/>
  <c r="J397" i="2" s="1"/>
  <c r="I396" i="2"/>
  <c r="J396" i="2" s="1"/>
  <c r="J395" i="2"/>
  <c r="I395" i="2"/>
  <c r="J394" i="2"/>
  <c r="I394" i="2"/>
  <c r="H393" i="2"/>
  <c r="G393" i="2"/>
  <c r="I392" i="2"/>
  <c r="J392" i="2" s="1"/>
  <c r="I391" i="2"/>
  <c r="J391" i="2" s="1"/>
  <c r="J390" i="2" s="1"/>
  <c r="H390" i="2"/>
  <c r="G390" i="2"/>
  <c r="H389" i="2"/>
  <c r="G389" i="2"/>
  <c r="I388" i="2"/>
  <c r="J388" i="2" s="1"/>
  <c r="J387" i="2"/>
  <c r="I387" i="2"/>
  <c r="J386" i="2"/>
  <c r="I386" i="2"/>
  <c r="H385" i="2"/>
  <c r="G385" i="2"/>
  <c r="J384" i="2"/>
  <c r="I384" i="2"/>
  <c r="I383" i="2"/>
  <c r="J383" i="2" s="1"/>
  <c r="I382" i="2"/>
  <c r="J382" i="2" s="1"/>
  <c r="J381" i="2" s="1"/>
  <c r="H381" i="2"/>
  <c r="G381" i="2"/>
  <c r="J380" i="2"/>
  <c r="I380" i="2"/>
  <c r="J379" i="2"/>
  <c r="I379" i="2"/>
  <c r="I378" i="2"/>
  <c r="J378" i="2" s="1"/>
  <c r="I377" i="2"/>
  <c r="J377" i="2" s="1"/>
  <c r="J376" i="2"/>
  <c r="I376" i="2"/>
  <c r="J375" i="2"/>
  <c r="I375" i="2"/>
  <c r="I374" i="2"/>
  <c r="J374" i="2" s="1"/>
  <c r="I373" i="2"/>
  <c r="J373" i="2" s="1"/>
  <c r="H372" i="2"/>
  <c r="G372" i="2"/>
  <c r="I371" i="2"/>
  <c r="J371" i="2" s="1"/>
  <c r="J370" i="2"/>
  <c r="I370" i="2"/>
  <c r="J369" i="2"/>
  <c r="I369" i="2"/>
  <c r="I368" i="2"/>
  <c r="J368" i="2" s="1"/>
  <c r="H367" i="2"/>
  <c r="G367" i="2"/>
  <c r="G366" i="2" s="1"/>
  <c r="H366" i="2"/>
  <c r="I365" i="2"/>
  <c r="J365" i="2" s="1"/>
  <c r="I364" i="2"/>
  <c r="J364" i="2" s="1"/>
  <c r="J363" i="2"/>
  <c r="J362" i="2" s="1"/>
  <c r="I363" i="2"/>
  <c r="H362" i="2"/>
  <c r="G362" i="2"/>
  <c r="J361" i="2"/>
  <c r="I361" i="2"/>
  <c r="I360" i="2"/>
  <c r="J360" i="2" s="1"/>
  <c r="I359" i="2"/>
  <c r="J359" i="2" s="1"/>
  <c r="J358" i="2"/>
  <c r="I358" i="2"/>
  <c r="J357" i="2"/>
  <c r="I357" i="2"/>
  <c r="I356" i="2"/>
  <c r="J356" i="2" s="1"/>
  <c r="I355" i="2"/>
  <c r="J355" i="2" s="1"/>
  <c r="J354" i="2"/>
  <c r="I354" i="2"/>
  <c r="J353" i="2"/>
  <c r="I353" i="2"/>
  <c r="I352" i="2"/>
  <c r="J352" i="2" s="1"/>
  <c r="I351" i="2"/>
  <c r="J351" i="2" s="1"/>
  <c r="J350" i="2"/>
  <c r="I350" i="2"/>
  <c r="J349" i="2"/>
  <c r="I349" i="2"/>
  <c r="I348" i="2"/>
  <c r="J348" i="2" s="1"/>
  <c r="I347" i="2"/>
  <c r="J347" i="2" s="1"/>
  <c r="J346" i="2"/>
  <c r="I346" i="2"/>
  <c r="J345" i="2"/>
  <c r="I345" i="2"/>
  <c r="I344" i="2"/>
  <c r="J344" i="2" s="1"/>
  <c r="I343" i="2"/>
  <c r="J343" i="2" s="1"/>
  <c r="J342" i="2"/>
  <c r="I342" i="2"/>
  <c r="J341" i="2"/>
  <c r="I341" i="2"/>
  <c r="I340" i="2"/>
  <c r="J340" i="2" s="1"/>
  <c r="H339" i="2"/>
  <c r="G339" i="2"/>
  <c r="I338" i="2"/>
  <c r="J338" i="2" s="1"/>
  <c r="I337" i="2"/>
  <c r="J337" i="2" s="1"/>
  <c r="J336" i="2"/>
  <c r="I336" i="2"/>
  <c r="J335" i="2"/>
  <c r="I335" i="2"/>
  <c r="I334" i="2"/>
  <c r="J334" i="2" s="1"/>
  <c r="I333" i="2"/>
  <c r="J333" i="2" s="1"/>
  <c r="H332" i="2"/>
  <c r="H331" i="2" s="1"/>
  <c r="G332" i="2"/>
  <c r="G331" i="2" s="1"/>
  <c r="I330" i="2"/>
  <c r="J330" i="2" s="1"/>
  <c r="J329" i="2"/>
  <c r="I329" i="2"/>
  <c r="J328" i="2"/>
  <c r="I328" i="2"/>
  <c r="I327" i="2"/>
  <c r="J327" i="2" s="1"/>
  <c r="I326" i="2"/>
  <c r="J326" i="2" s="1"/>
  <c r="J325" i="2"/>
  <c r="I325" i="2"/>
  <c r="H324" i="2"/>
  <c r="G324" i="2"/>
  <c r="J323" i="2"/>
  <c r="I323" i="2"/>
  <c r="I322" i="2"/>
  <c r="J322" i="2" s="1"/>
  <c r="I321" i="2"/>
  <c r="J321" i="2" s="1"/>
  <c r="J320" i="2"/>
  <c r="I320" i="2"/>
  <c r="J319" i="2"/>
  <c r="I319" i="2"/>
  <c r="I318" i="2"/>
  <c r="J318" i="2" s="1"/>
  <c r="I317" i="2"/>
  <c r="J317" i="2" s="1"/>
  <c r="J316" i="2"/>
  <c r="I316" i="2"/>
  <c r="J315" i="2"/>
  <c r="I315" i="2"/>
  <c r="I314" i="2"/>
  <c r="J314" i="2" s="1"/>
  <c r="H313" i="2"/>
  <c r="G313" i="2"/>
  <c r="I312" i="2"/>
  <c r="J312" i="2" s="1"/>
  <c r="I311" i="2"/>
  <c r="J311" i="2" s="1"/>
  <c r="J310" i="2"/>
  <c r="I310" i="2"/>
  <c r="J309" i="2"/>
  <c r="I309" i="2"/>
  <c r="I308" i="2"/>
  <c r="J308" i="2" s="1"/>
  <c r="I307" i="2"/>
  <c r="J307" i="2" s="1"/>
  <c r="J306" i="2"/>
  <c r="I306" i="2"/>
  <c r="J305" i="2"/>
  <c r="I305" i="2"/>
  <c r="I304" i="2"/>
  <c r="J304" i="2" s="1"/>
  <c r="I303" i="2"/>
  <c r="J303" i="2" s="1"/>
  <c r="J302" i="2"/>
  <c r="I302" i="2"/>
  <c r="J301" i="2"/>
  <c r="I301" i="2"/>
  <c r="I300" i="2"/>
  <c r="J300" i="2" s="1"/>
  <c r="I299" i="2"/>
  <c r="J299" i="2" s="1"/>
  <c r="J298" i="2"/>
  <c r="I298" i="2"/>
  <c r="J297" i="2"/>
  <c r="I297" i="2"/>
  <c r="I296" i="2"/>
  <c r="J296" i="2" s="1"/>
  <c r="I295" i="2"/>
  <c r="J295" i="2" s="1"/>
  <c r="J294" i="2"/>
  <c r="I294" i="2"/>
  <c r="J293" i="2"/>
  <c r="I293" i="2"/>
  <c r="I292" i="2"/>
  <c r="J292" i="2" s="1"/>
  <c r="I291" i="2"/>
  <c r="J291" i="2" s="1"/>
  <c r="J290" i="2"/>
  <c r="I290" i="2"/>
  <c r="J289" i="2"/>
  <c r="I289" i="2"/>
  <c r="I288" i="2"/>
  <c r="J288" i="2" s="1"/>
  <c r="I287" i="2"/>
  <c r="J287" i="2" s="1"/>
  <c r="J286" i="2"/>
  <c r="I286" i="2"/>
  <c r="H285" i="2"/>
  <c r="G285" i="2"/>
  <c r="J284" i="2"/>
  <c r="I284" i="2"/>
  <c r="I283" i="2"/>
  <c r="J283" i="2" s="1"/>
  <c r="I282" i="2"/>
  <c r="J282" i="2" s="1"/>
  <c r="J281" i="2"/>
  <c r="I281" i="2"/>
  <c r="J280" i="2"/>
  <c r="J279" i="2" s="1"/>
  <c r="I280" i="2"/>
  <c r="H279" i="2"/>
  <c r="H278" i="2" s="1"/>
  <c r="H277" i="2" s="1"/>
  <c r="G279" i="2"/>
  <c r="G278" i="2" s="1"/>
  <c r="J276" i="2"/>
  <c r="I276" i="2"/>
  <c r="J275" i="2"/>
  <c r="I275" i="2"/>
  <c r="I274" i="2"/>
  <c r="J274" i="2" s="1"/>
  <c r="I273" i="2"/>
  <c r="J273" i="2" s="1"/>
  <c r="J272" i="2"/>
  <c r="I272" i="2"/>
  <c r="J271" i="2"/>
  <c r="I271" i="2"/>
  <c r="I270" i="2"/>
  <c r="J270" i="2" s="1"/>
  <c r="I269" i="2"/>
  <c r="J269" i="2" s="1"/>
  <c r="J268" i="2"/>
  <c r="I268" i="2"/>
  <c r="J267" i="2"/>
  <c r="I267" i="2"/>
  <c r="I266" i="2"/>
  <c r="J266" i="2" s="1"/>
  <c r="I265" i="2"/>
  <c r="J265" i="2" s="1"/>
  <c r="H264" i="2"/>
  <c r="G264" i="2"/>
  <c r="G231" i="2" s="1"/>
  <c r="J263" i="2"/>
  <c r="I263" i="2"/>
  <c r="J262" i="2"/>
  <c r="I262" i="2"/>
  <c r="I261" i="2"/>
  <c r="J261" i="2" s="1"/>
  <c r="I260" i="2"/>
  <c r="J260" i="2" s="1"/>
  <c r="H259" i="2"/>
  <c r="G259" i="2"/>
  <c r="I258" i="2"/>
  <c r="J258" i="2" s="1"/>
  <c r="J257" i="2"/>
  <c r="I257" i="2"/>
  <c r="H256" i="2"/>
  <c r="G256" i="2"/>
  <c r="J255" i="2"/>
  <c r="I255" i="2"/>
  <c r="I254" i="2"/>
  <c r="J254" i="2" s="1"/>
  <c r="J253" i="2" s="1"/>
  <c r="H253" i="2"/>
  <c r="G253" i="2"/>
  <c r="I252" i="2"/>
  <c r="J252" i="2" s="1"/>
  <c r="I251" i="2"/>
  <c r="J251" i="2" s="1"/>
  <c r="J250" i="2"/>
  <c r="I250" i="2"/>
  <c r="J249" i="2"/>
  <c r="I249" i="2"/>
  <c r="I248" i="2"/>
  <c r="J248" i="2" s="1"/>
  <c r="I247" i="2"/>
  <c r="J247" i="2" s="1"/>
  <c r="J246" i="2"/>
  <c r="I246" i="2"/>
  <c r="J245" i="2"/>
  <c r="I245" i="2"/>
  <c r="I244" i="2"/>
  <c r="J244" i="2" s="1"/>
  <c r="I243" i="2"/>
  <c r="J243" i="2" s="1"/>
  <c r="J242" i="2"/>
  <c r="I242" i="2"/>
  <c r="J241" i="2"/>
  <c r="I241" i="2"/>
  <c r="I240" i="2"/>
  <c r="J240" i="2" s="1"/>
  <c r="I239" i="2"/>
  <c r="J239" i="2" s="1"/>
  <c r="J238" i="2"/>
  <c r="I238" i="2"/>
  <c r="J237" i="2"/>
  <c r="I237" i="2"/>
  <c r="I236" i="2"/>
  <c r="J236" i="2" s="1"/>
  <c r="I235" i="2"/>
  <c r="J235" i="2" s="1"/>
  <c r="J234" i="2"/>
  <c r="I234" i="2"/>
  <c r="J233" i="2"/>
  <c r="I233" i="2"/>
  <c r="H232" i="2"/>
  <c r="G232" i="2"/>
  <c r="H231" i="2"/>
  <c r="J230" i="2"/>
  <c r="I230" i="2"/>
  <c r="I229" i="2"/>
  <c r="J229" i="2" s="1"/>
  <c r="I228" i="2"/>
  <c r="J228" i="2" s="1"/>
  <c r="J227" i="2"/>
  <c r="I227" i="2"/>
  <c r="J226" i="2"/>
  <c r="I226" i="2"/>
  <c r="I225" i="2"/>
  <c r="J225" i="2" s="1"/>
  <c r="I224" i="2"/>
  <c r="J224" i="2" s="1"/>
  <c r="J223" i="2"/>
  <c r="I223" i="2"/>
  <c r="J222" i="2"/>
  <c r="J221" i="2" s="1"/>
  <c r="I222" i="2"/>
  <c r="H221" i="2"/>
  <c r="H209" i="2" s="1"/>
  <c r="G221" i="2"/>
  <c r="I220" i="2"/>
  <c r="J220" i="2" s="1"/>
  <c r="I219" i="2"/>
  <c r="J219" i="2" s="1"/>
  <c r="J218" i="2"/>
  <c r="I218" i="2"/>
  <c r="J217" i="2"/>
  <c r="I217" i="2"/>
  <c r="I216" i="2"/>
  <c r="J216" i="2" s="1"/>
  <c r="I215" i="2"/>
  <c r="J215" i="2" s="1"/>
  <c r="J214" i="2"/>
  <c r="I214" i="2"/>
  <c r="J213" i="2"/>
  <c r="I213" i="2"/>
  <c r="I212" i="2"/>
  <c r="J212" i="2" s="1"/>
  <c r="I211" i="2"/>
  <c r="J211" i="2" s="1"/>
  <c r="J210" i="2" s="1"/>
  <c r="J209" i="2" s="1"/>
  <c r="H210" i="2"/>
  <c r="G210" i="2"/>
  <c r="G209" i="2"/>
  <c r="I208" i="2"/>
  <c r="J208" i="2" s="1"/>
  <c r="J207" i="2"/>
  <c r="I207" i="2"/>
  <c r="J206" i="2"/>
  <c r="I206" i="2"/>
  <c r="I205" i="2"/>
  <c r="J205" i="2" s="1"/>
  <c r="I204" i="2"/>
  <c r="J204" i="2" s="1"/>
  <c r="H203" i="2"/>
  <c r="G203" i="2"/>
  <c r="I202" i="2"/>
  <c r="J202" i="2" s="1"/>
  <c r="J201" i="2"/>
  <c r="I201" i="2"/>
  <c r="J200" i="2"/>
  <c r="I200" i="2"/>
  <c r="I199" i="2"/>
  <c r="J199" i="2" s="1"/>
  <c r="I198" i="2"/>
  <c r="J198" i="2" s="1"/>
  <c r="H197" i="2"/>
  <c r="G197" i="2"/>
  <c r="G140" i="2" s="1"/>
  <c r="J196" i="2"/>
  <c r="I196" i="2"/>
  <c r="J195" i="2"/>
  <c r="I195" i="2"/>
  <c r="I194" i="2"/>
  <c r="J194" i="2" s="1"/>
  <c r="I193" i="2"/>
  <c r="J193" i="2" s="1"/>
  <c r="J192" i="2"/>
  <c r="J191" i="2" s="1"/>
  <c r="I192" i="2"/>
  <c r="H191" i="2"/>
  <c r="G191" i="2"/>
  <c r="J190" i="2"/>
  <c r="I190" i="2"/>
  <c r="J189" i="2"/>
  <c r="I189" i="2"/>
  <c r="I188" i="2"/>
  <c r="J188" i="2" s="1"/>
  <c r="I187" i="2"/>
  <c r="J187" i="2" s="1"/>
  <c r="J186" i="2"/>
  <c r="I186" i="2"/>
  <c r="J185" i="2"/>
  <c r="I185" i="2"/>
  <c r="I184" i="2"/>
  <c r="J184" i="2" s="1"/>
  <c r="I183" i="2"/>
  <c r="J183" i="2" s="1"/>
  <c r="J182" i="2"/>
  <c r="I182" i="2"/>
  <c r="J181" i="2"/>
  <c r="I181" i="2"/>
  <c r="H180" i="2"/>
  <c r="G180" i="2"/>
  <c r="I179" i="2"/>
  <c r="J179" i="2" s="1"/>
  <c r="I178" i="2"/>
  <c r="J178" i="2" s="1"/>
  <c r="J177" i="2"/>
  <c r="I177" i="2"/>
  <c r="J176" i="2"/>
  <c r="I176" i="2"/>
  <c r="I175" i="2"/>
  <c r="J175" i="2" s="1"/>
  <c r="I174" i="2"/>
  <c r="J174" i="2" s="1"/>
  <c r="J173" i="2"/>
  <c r="I173" i="2"/>
  <c r="J172" i="2"/>
  <c r="I172" i="2"/>
  <c r="H171" i="2"/>
  <c r="H140" i="2" s="1"/>
  <c r="G171" i="2"/>
  <c r="J170" i="2"/>
  <c r="I170" i="2"/>
  <c r="I169" i="2"/>
  <c r="J169" i="2" s="1"/>
  <c r="I168" i="2"/>
  <c r="J168" i="2" s="1"/>
  <c r="J167" i="2"/>
  <c r="I167" i="2"/>
  <c r="J166" i="2"/>
  <c r="I166" i="2"/>
  <c r="I165" i="2"/>
  <c r="J165" i="2" s="1"/>
  <c r="I164" i="2"/>
  <c r="J164" i="2" s="1"/>
  <c r="J163" i="2"/>
  <c r="I163" i="2"/>
  <c r="J162" i="2"/>
  <c r="I162" i="2"/>
  <c r="I161" i="2"/>
  <c r="J161" i="2" s="1"/>
  <c r="I160" i="2"/>
  <c r="J160" i="2" s="1"/>
  <c r="J159" i="2"/>
  <c r="I159" i="2"/>
  <c r="J158" i="2"/>
  <c r="I158" i="2"/>
  <c r="I157" i="2"/>
  <c r="J157" i="2" s="1"/>
  <c r="I156" i="2"/>
  <c r="J156" i="2" s="1"/>
  <c r="J155" i="2"/>
  <c r="I155" i="2"/>
  <c r="J154" i="2"/>
  <c r="I154" i="2"/>
  <c r="I153" i="2"/>
  <c r="J153" i="2" s="1"/>
  <c r="I152" i="2"/>
  <c r="J152" i="2" s="1"/>
  <c r="J151" i="2"/>
  <c r="I151" i="2"/>
  <c r="J150" i="2"/>
  <c r="I150" i="2"/>
  <c r="I149" i="2"/>
  <c r="J149" i="2" s="1"/>
  <c r="I148" i="2"/>
  <c r="J148" i="2" s="1"/>
  <c r="J147" i="2"/>
  <c r="I147" i="2"/>
  <c r="J146" i="2"/>
  <c r="I146" i="2"/>
  <c r="I145" i="2"/>
  <c r="J145" i="2" s="1"/>
  <c r="I144" i="2"/>
  <c r="J144" i="2" s="1"/>
  <c r="J143" i="2"/>
  <c r="I143" i="2"/>
  <c r="J142" i="2"/>
  <c r="I142" i="2"/>
  <c r="H141" i="2"/>
  <c r="G141" i="2"/>
  <c r="J139" i="2"/>
  <c r="I139" i="2"/>
  <c r="I138" i="2"/>
  <c r="J138" i="2" s="1"/>
  <c r="I137" i="2"/>
  <c r="J137" i="2" s="1"/>
  <c r="H136" i="2"/>
  <c r="G136" i="2"/>
  <c r="J135" i="2"/>
  <c r="I135" i="2"/>
  <c r="J134" i="2"/>
  <c r="I134" i="2"/>
  <c r="I133" i="2"/>
  <c r="J133" i="2" s="1"/>
  <c r="I132" i="2"/>
  <c r="J132" i="2" s="1"/>
  <c r="J131" i="2"/>
  <c r="I131" i="2"/>
  <c r="H130" i="2"/>
  <c r="G130" i="2"/>
  <c r="J129" i="2"/>
  <c r="I129" i="2"/>
  <c r="J128" i="2"/>
  <c r="I128" i="2"/>
  <c r="I127" i="2"/>
  <c r="J127" i="2" s="1"/>
  <c r="I126" i="2"/>
  <c r="J126" i="2" s="1"/>
  <c r="J125" i="2"/>
  <c r="I125" i="2"/>
  <c r="J124" i="2"/>
  <c r="I124" i="2"/>
  <c r="I123" i="2"/>
  <c r="J123" i="2" s="1"/>
  <c r="J122" i="2" s="1"/>
  <c r="H122" i="2"/>
  <c r="G122" i="2"/>
  <c r="I121" i="2"/>
  <c r="J121" i="2" s="1"/>
  <c r="J120" i="2"/>
  <c r="I120" i="2"/>
  <c r="J119" i="2"/>
  <c r="I119" i="2"/>
  <c r="I118" i="2"/>
  <c r="J118" i="2" s="1"/>
  <c r="I117" i="2"/>
  <c r="J117" i="2" s="1"/>
  <c r="J116" i="2"/>
  <c r="I116" i="2"/>
  <c r="J115" i="2"/>
  <c r="I115" i="2"/>
  <c r="I114" i="2"/>
  <c r="J114" i="2" s="1"/>
  <c r="I113" i="2"/>
  <c r="J113" i="2" s="1"/>
  <c r="J112" i="2"/>
  <c r="I112" i="2"/>
  <c r="J111" i="2"/>
  <c r="I111" i="2"/>
  <c r="I110" i="2"/>
  <c r="J110" i="2" s="1"/>
  <c r="H109" i="2"/>
  <c r="H108" i="2" s="1"/>
  <c r="G109" i="2"/>
  <c r="G108" i="2" s="1"/>
  <c r="I107" i="2"/>
  <c r="J107" i="2" s="1"/>
  <c r="I106" i="2"/>
  <c r="J106" i="2" s="1"/>
  <c r="J105" i="2"/>
  <c r="I105" i="2"/>
  <c r="J104" i="2"/>
  <c r="I104" i="2"/>
  <c r="H103" i="2"/>
  <c r="G103" i="2"/>
  <c r="J102" i="2"/>
  <c r="I102" i="2"/>
  <c r="I101" i="2"/>
  <c r="J101" i="2" s="1"/>
  <c r="I100" i="2"/>
  <c r="J100" i="2" s="1"/>
  <c r="J99" i="2"/>
  <c r="I99" i="2"/>
  <c r="J98" i="2"/>
  <c r="I98" i="2"/>
  <c r="I97" i="2"/>
  <c r="J97" i="2" s="1"/>
  <c r="J96" i="2" s="1"/>
  <c r="H96" i="2"/>
  <c r="G96" i="2"/>
  <c r="I95" i="2"/>
  <c r="J95" i="2" s="1"/>
  <c r="J94" i="2"/>
  <c r="I94" i="2"/>
  <c r="J93" i="2"/>
  <c r="I93" i="2"/>
  <c r="I92" i="2"/>
  <c r="J92" i="2" s="1"/>
  <c r="I91" i="2"/>
  <c r="J91" i="2" s="1"/>
  <c r="J90" i="2"/>
  <c r="I90" i="2"/>
  <c r="J89" i="2"/>
  <c r="I89" i="2"/>
  <c r="I88" i="2"/>
  <c r="J88" i="2" s="1"/>
  <c r="I87" i="2"/>
  <c r="J87" i="2" s="1"/>
  <c r="J86" i="2"/>
  <c r="I86" i="2"/>
  <c r="H85" i="2"/>
  <c r="G85" i="2"/>
  <c r="J84" i="2"/>
  <c r="I84" i="2"/>
  <c r="J83" i="2"/>
  <c r="I83" i="2"/>
  <c r="I82" i="2"/>
  <c r="J82" i="2" s="1"/>
  <c r="I81" i="2"/>
  <c r="J81" i="2" s="1"/>
  <c r="J80" i="2"/>
  <c r="I80" i="2"/>
  <c r="J79" i="2"/>
  <c r="I79" i="2"/>
  <c r="I78" i="2"/>
  <c r="J78" i="2" s="1"/>
  <c r="I77" i="2"/>
  <c r="J77" i="2" s="1"/>
  <c r="H76" i="2"/>
  <c r="G76" i="2"/>
  <c r="J75" i="2"/>
  <c r="I75" i="2"/>
  <c r="J74" i="2"/>
  <c r="I74" i="2"/>
  <c r="I73" i="2"/>
  <c r="J73" i="2" s="1"/>
  <c r="I72" i="2"/>
  <c r="J72" i="2" s="1"/>
  <c r="J71" i="2"/>
  <c r="I71" i="2"/>
  <c r="J70" i="2"/>
  <c r="I70" i="2"/>
  <c r="H69" i="2"/>
  <c r="G69" i="2"/>
  <c r="J68" i="2"/>
  <c r="I68" i="2"/>
  <c r="I67" i="2"/>
  <c r="J67" i="2" s="1"/>
  <c r="I66" i="2"/>
  <c r="J66" i="2" s="1"/>
  <c r="J65" i="2"/>
  <c r="I65" i="2"/>
  <c r="J64" i="2"/>
  <c r="I64" i="2"/>
  <c r="I63" i="2"/>
  <c r="J63" i="2" s="1"/>
  <c r="I62" i="2"/>
  <c r="J62" i="2" s="1"/>
  <c r="J61" i="2"/>
  <c r="I61" i="2"/>
  <c r="H60" i="2"/>
  <c r="H51" i="2" s="1"/>
  <c r="G60" i="2"/>
  <c r="J59" i="2"/>
  <c r="I59" i="2"/>
  <c r="I58" i="2"/>
  <c r="J58" i="2" s="1"/>
  <c r="I57" i="2"/>
  <c r="J57" i="2" s="1"/>
  <c r="J56" i="2"/>
  <c r="I56" i="2"/>
  <c r="J55" i="2"/>
  <c r="I55" i="2"/>
  <c r="I54" i="2"/>
  <c r="J54" i="2" s="1"/>
  <c r="I53" i="2"/>
  <c r="J53" i="2" s="1"/>
  <c r="J52" i="2" s="1"/>
  <c r="H52" i="2"/>
  <c r="G52" i="2"/>
  <c r="G51" i="2"/>
  <c r="I50" i="2"/>
  <c r="J50" i="2" s="1"/>
  <c r="J49" i="2"/>
  <c r="I49" i="2"/>
  <c r="J48" i="2"/>
  <c r="I48" i="2"/>
  <c r="I47" i="2"/>
  <c r="J47" i="2" s="1"/>
  <c r="I46" i="2"/>
  <c r="J46" i="2" s="1"/>
  <c r="J45" i="2"/>
  <c r="I45" i="2"/>
  <c r="H44" i="2"/>
  <c r="G44" i="2"/>
  <c r="J43" i="2"/>
  <c r="I43" i="2"/>
  <c r="J42" i="2"/>
  <c r="I42" i="2"/>
  <c r="I41" i="2"/>
  <c r="J41" i="2" s="1"/>
  <c r="I40" i="2"/>
  <c r="J40" i="2" s="1"/>
  <c r="J39" i="2"/>
  <c r="I39" i="2"/>
  <c r="J38" i="2"/>
  <c r="I38" i="2"/>
  <c r="H37" i="2"/>
  <c r="G37" i="2"/>
  <c r="I36" i="2"/>
  <c r="J36" i="2" s="1"/>
  <c r="I35" i="2"/>
  <c r="J35" i="2" s="1"/>
  <c r="J34" i="2"/>
  <c r="I34" i="2"/>
  <c r="J33" i="2"/>
  <c r="I33" i="2"/>
  <c r="I32" i="2"/>
  <c r="J32" i="2" s="1"/>
  <c r="H31" i="2"/>
  <c r="H30" i="2" s="1"/>
  <c r="G31" i="2"/>
  <c r="G30" i="2" s="1"/>
  <c r="I29" i="2"/>
  <c r="J29" i="2" s="1"/>
  <c r="J28" i="2" s="1"/>
  <c r="H28" i="2"/>
  <c r="G28" i="2"/>
  <c r="I27" i="2"/>
  <c r="J27" i="2" s="1"/>
  <c r="I26" i="2"/>
  <c r="J26" i="2" s="1"/>
  <c r="J25" i="2"/>
  <c r="I25" i="2"/>
  <c r="J24" i="2"/>
  <c r="I24" i="2"/>
  <c r="I23" i="2"/>
  <c r="J23" i="2" s="1"/>
  <c r="I22" i="2"/>
  <c r="J22" i="2" s="1"/>
  <c r="J21" i="2"/>
  <c r="I21" i="2"/>
  <c r="J20" i="2"/>
  <c r="I20" i="2"/>
  <c r="I19" i="2"/>
  <c r="J19" i="2" s="1"/>
  <c r="I18" i="2"/>
  <c r="J18" i="2" s="1"/>
  <c r="J17" i="2"/>
  <c r="I17" i="2"/>
  <c r="H16" i="2"/>
  <c r="G16" i="2"/>
  <c r="J15" i="2"/>
  <c r="I15" i="2"/>
  <c r="I14" i="2"/>
  <c r="J14" i="2" s="1"/>
  <c r="I13" i="2"/>
  <c r="J13" i="2" s="1"/>
  <c r="J12" i="2" s="1"/>
  <c r="H12" i="2"/>
  <c r="G12" i="2"/>
  <c r="I11" i="2"/>
  <c r="J11" i="2" s="1"/>
  <c r="J10" i="2" s="1"/>
  <c r="H10" i="2"/>
  <c r="H9" i="2" s="1"/>
  <c r="G10" i="2"/>
  <c r="G9" i="2" s="1"/>
  <c r="I8" i="2"/>
  <c r="J8" i="2" s="1"/>
  <c r="J7" i="2"/>
  <c r="I7" i="2"/>
  <c r="J6" i="2"/>
  <c r="I6" i="2"/>
  <c r="I5" i="2"/>
  <c r="J5" i="2" s="1"/>
  <c r="J4" i="2" s="1"/>
  <c r="H4" i="2"/>
  <c r="G4" i="2"/>
  <c r="H556" i="1"/>
  <c r="H555" i="1"/>
  <c r="H554" i="1"/>
  <c r="H553" i="1"/>
  <c r="H552" i="1"/>
  <c r="H551" i="1"/>
  <c r="H550" i="1"/>
  <c r="H549" i="1"/>
  <c r="H548" i="1" s="1"/>
  <c r="H547" i="1" s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5" i="1" s="1"/>
  <c r="H526" i="1"/>
  <c r="H524" i="1"/>
  <c r="H523" i="1"/>
  <c r="H522" i="1"/>
  <c r="H521" i="1" s="1"/>
  <c r="H520" i="1"/>
  <c r="H519" i="1"/>
  <c r="H518" i="1"/>
  <c r="H517" i="1"/>
  <c r="H516" i="1"/>
  <c r="H514" i="1" s="1"/>
  <c r="H515" i="1"/>
  <c r="H513" i="1"/>
  <c r="H512" i="1"/>
  <c r="H511" i="1"/>
  <c r="H510" i="1" s="1"/>
  <c r="H509" i="1"/>
  <c r="H508" i="1"/>
  <c r="H507" i="1"/>
  <c r="H506" i="1"/>
  <c r="H505" i="1"/>
  <c r="H504" i="1"/>
  <c r="H503" i="1"/>
  <c r="H502" i="1" s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 s="1"/>
  <c r="H482" i="1"/>
  <c r="H480" i="1" s="1"/>
  <c r="H481" i="1"/>
  <c r="H479" i="1"/>
  <c r="H478" i="1"/>
  <c r="H477" i="1"/>
  <c r="H476" i="1"/>
  <c r="H475" i="1" s="1"/>
  <c r="H473" i="1"/>
  <c r="H472" i="1"/>
  <c r="H471" i="1"/>
  <c r="H470" i="1"/>
  <c r="H469" i="1"/>
  <c r="H468" i="1" s="1"/>
  <c r="H467" i="1"/>
  <c r="H466" i="1"/>
  <c r="H465" i="1"/>
  <c r="H464" i="1"/>
  <c r="H463" i="1"/>
  <c r="H462" i="1" s="1"/>
  <c r="H461" i="1"/>
  <c r="H460" i="1"/>
  <c r="H459" i="1"/>
  <c r="H458" i="1"/>
  <c r="H457" i="1"/>
  <c r="H456" i="1"/>
  <c r="H455" i="1"/>
  <c r="H454" i="1" s="1"/>
  <c r="H453" i="1"/>
  <c r="H452" i="1"/>
  <c r="H450" i="1" s="1"/>
  <c r="H451" i="1"/>
  <c r="H449" i="1"/>
  <c r="H448" i="1"/>
  <c r="H447" i="1"/>
  <c r="H445" i="1"/>
  <c r="H444" i="1"/>
  <c r="H443" i="1" s="1"/>
  <c r="H442" i="1"/>
  <c r="H441" i="1" s="1"/>
  <c r="H439" i="1"/>
  <c r="H438" i="1"/>
  <c r="H437" i="1"/>
  <c r="H436" i="1"/>
  <c r="H435" i="1" s="1"/>
  <c r="H434" i="1" s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 s="1"/>
  <c r="H413" i="1"/>
  <c r="H412" i="1"/>
  <c r="H410" i="1" s="1"/>
  <c r="H409" i="1" s="1"/>
  <c r="H411" i="1"/>
  <c r="H408" i="1"/>
  <c r="H407" i="1"/>
  <c r="H406" i="1"/>
  <c r="H405" i="1"/>
  <c r="H404" i="1"/>
  <c r="H403" i="1"/>
  <c r="H402" i="1"/>
  <c r="H401" i="1"/>
  <c r="H400" i="1"/>
  <c r="H399" i="1"/>
  <c r="H398" i="1" s="1"/>
  <c r="H397" i="1"/>
  <c r="H396" i="1"/>
  <c r="H395" i="1"/>
  <c r="H394" i="1"/>
  <c r="H393" i="1" s="1"/>
  <c r="H392" i="1"/>
  <c r="H391" i="1"/>
  <c r="H390" i="1" s="1"/>
  <c r="H389" i="1" s="1"/>
  <c r="H388" i="1"/>
  <c r="H387" i="1"/>
  <c r="H386" i="1"/>
  <c r="H385" i="1" s="1"/>
  <c r="H384" i="1"/>
  <c r="H383" i="1"/>
  <c r="H381" i="1" s="1"/>
  <c r="H382" i="1"/>
  <c r="H380" i="1"/>
  <c r="H379" i="1"/>
  <c r="H378" i="1"/>
  <c r="H377" i="1"/>
  <c r="H376" i="1"/>
  <c r="H375" i="1"/>
  <c r="H374" i="1"/>
  <c r="H373" i="1"/>
  <c r="H372" i="1" s="1"/>
  <c r="H371" i="1"/>
  <c r="H370" i="1"/>
  <c r="H369" i="1"/>
  <c r="H368" i="1"/>
  <c r="H367" i="1"/>
  <c r="H365" i="1"/>
  <c r="H364" i="1"/>
  <c r="H362" i="1" s="1"/>
  <c r="H363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 s="1"/>
  <c r="H338" i="1"/>
  <c r="H337" i="1"/>
  <c r="H336" i="1"/>
  <c r="H335" i="1"/>
  <c r="H334" i="1"/>
  <c r="H333" i="1"/>
  <c r="H332" i="1" s="1"/>
  <c r="H330" i="1"/>
  <c r="H329" i="1"/>
  <c r="H328" i="1"/>
  <c r="H327" i="1"/>
  <c r="H326" i="1"/>
  <c r="H325" i="1"/>
  <c r="H324" i="1" s="1"/>
  <c r="H323" i="1"/>
  <c r="H322" i="1"/>
  <c r="H321" i="1"/>
  <c r="H320" i="1"/>
  <c r="H319" i="1"/>
  <c r="H318" i="1"/>
  <c r="H317" i="1"/>
  <c r="H316" i="1"/>
  <c r="H315" i="1"/>
  <c r="H314" i="1"/>
  <c r="H313" i="1" s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5" i="1" s="1"/>
  <c r="H286" i="1"/>
  <c r="H284" i="1"/>
  <c r="H283" i="1"/>
  <c r="H282" i="1"/>
  <c r="H281" i="1"/>
  <c r="H280" i="1"/>
  <c r="H279" i="1"/>
  <c r="H276" i="1"/>
  <c r="H275" i="1"/>
  <c r="H274" i="1"/>
  <c r="H273" i="1"/>
  <c r="H272" i="1"/>
  <c r="H271" i="1"/>
  <c r="H270" i="1"/>
  <c r="H269" i="1"/>
  <c r="H268" i="1"/>
  <c r="H267" i="1"/>
  <c r="H266" i="1"/>
  <c r="H264" i="1" s="1"/>
  <c r="H265" i="1"/>
  <c r="H263" i="1"/>
  <c r="H262" i="1"/>
  <c r="H261" i="1"/>
  <c r="H260" i="1"/>
  <c r="H259" i="1" s="1"/>
  <c r="H258" i="1"/>
  <c r="H256" i="1" s="1"/>
  <c r="H257" i="1"/>
  <c r="H255" i="1"/>
  <c r="H253" i="1" s="1"/>
  <c r="H254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 s="1"/>
  <c r="H230" i="1"/>
  <c r="H229" i="1"/>
  <c r="H228" i="1"/>
  <c r="H227" i="1"/>
  <c r="H226" i="1"/>
  <c r="H225" i="1"/>
  <c r="H224" i="1"/>
  <c r="H223" i="1"/>
  <c r="H221" i="1" s="1"/>
  <c r="H222" i="1"/>
  <c r="H220" i="1"/>
  <c r="H219" i="1"/>
  <c r="H218" i="1"/>
  <c r="H217" i="1"/>
  <c r="H216" i="1"/>
  <c r="H215" i="1"/>
  <c r="H214" i="1"/>
  <c r="H213" i="1"/>
  <c r="H212" i="1"/>
  <c r="H210" i="1" s="1"/>
  <c r="H209" i="1" s="1"/>
  <c r="H211" i="1"/>
  <c r="H208" i="1"/>
  <c r="H207" i="1"/>
  <c r="H206" i="1"/>
  <c r="H205" i="1"/>
  <c r="H204" i="1"/>
  <c r="H203" i="1" s="1"/>
  <c r="H202" i="1"/>
  <c r="H201" i="1"/>
  <c r="H200" i="1"/>
  <c r="H199" i="1"/>
  <c r="H197" i="1" s="1"/>
  <c r="H198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 s="1"/>
  <c r="H179" i="1"/>
  <c r="H178" i="1"/>
  <c r="H177" i="1"/>
  <c r="H176" i="1"/>
  <c r="H175" i="1"/>
  <c r="H174" i="1"/>
  <c r="H173" i="1"/>
  <c r="H172" i="1"/>
  <c r="H171" i="1" s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1" i="1" s="1"/>
  <c r="H142" i="1"/>
  <c r="H139" i="1"/>
  <c r="H138" i="1"/>
  <c r="H137" i="1"/>
  <c r="H136" i="1" s="1"/>
  <c r="H135" i="1"/>
  <c r="H134" i="1"/>
  <c r="H133" i="1"/>
  <c r="H132" i="1"/>
  <c r="H130" i="1" s="1"/>
  <c r="H131" i="1"/>
  <c r="H129" i="1"/>
  <c r="H128" i="1"/>
  <c r="H127" i="1"/>
  <c r="H126" i="1"/>
  <c r="H125" i="1"/>
  <c r="H124" i="1"/>
  <c r="H122" i="1" s="1"/>
  <c r="H123" i="1"/>
  <c r="H121" i="1"/>
  <c r="H120" i="1"/>
  <c r="H119" i="1"/>
  <c r="H118" i="1"/>
  <c r="H117" i="1"/>
  <c r="H116" i="1"/>
  <c r="H115" i="1"/>
  <c r="H114" i="1"/>
  <c r="H113" i="1"/>
  <c r="H112" i="1"/>
  <c r="H111" i="1"/>
  <c r="H109" i="1" s="1"/>
  <c r="H108" i="1" s="1"/>
  <c r="H110" i="1"/>
  <c r="H107" i="1"/>
  <c r="H106" i="1"/>
  <c r="H105" i="1"/>
  <c r="H104" i="1"/>
  <c r="H103" i="1"/>
  <c r="H102" i="1"/>
  <c r="H101" i="1"/>
  <c r="H100" i="1"/>
  <c r="H99" i="1"/>
  <c r="H98" i="1"/>
  <c r="H97" i="1"/>
  <c r="H96" i="1" s="1"/>
  <c r="H95" i="1"/>
  <c r="H94" i="1"/>
  <c r="H93" i="1"/>
  <c r="H92" i="1"/>
  <c r="H91" i="1"/>
  <c r="H90" i="1"/>
  <c r="H89" i="1"/>
  <c r="H88" i="1"/>
  <c r="H87" i="1"/>
  <c r="H85" i="1" s="1"/>
  <c r="H86" i="1"/>
  <c r="H84" i="1"/>
  <c r="H83" i="1"/>
  <c r="H82" i="1"/>
  <c r="H81" i="1"/>
  <c r="H80" i="1"/>
  <c r="H79" i="1"/>
  <c r="H78" i="1"/>
  <c r="H77" i="1"/>
  <c r="H76" i="1" s="1"/>
  <c r="H75" i="1"/>
  <c r="H74" i="1"/>
  <c r="H73" i="1"/>
  <c r="H72" i="1"/>
  <c r="H71" i="1"/>
  <c r="H69" i="1" s="1"/>
  <c r="H70" i="1"/>
  <c r="H68" i="1"/>
  <c r="H67" i="1"/>
  <c r="H66" i="1"/>
  <c r="H65" i="1"/>
  <c r="H64" i="1"/>
  <c r="H63" i="1"/>
  <c r="H62" i="1"/>
  <c r="H61" i="1"/>
  <c r="H60" i="1" s="1"/>
  <c r="H59" i="1"/>
  <c r="H58" i="1"/>
  <c r="H57" i="1"/>
  <c r="H56" i="1"/>
  <c r="H55" i="1"/>
  <c r="H54" i="1"/>
  <c r="H53" i="1"/>
  <c r="H52" i="1" s="1"/>
  <c r="H50" i="1"/>
  <c r="H49" i="1"/>
  <c r="H48" i="1"/>
  <c r="H47" i="1"/>
  <c r="H46" i="1"/>
  <c r="H45" i="1"/>
  <c r="H44" i="1" s="1"/>
  <c r="H43" i="1"/>
  <c r="H42" i="1"/>
  <c r="H41" i="1"/>
  <c r="H40" i="1"/>
  <c r="H39" i="1"/>
  <c r="H37" i="1" s="1"/>
  <c r="H38" i="1"/>
  <c r="H36" i="1"/>
  <c r="H35" i="1"/>
  <c r="H34" i="1"/>
  <c r="H33" i="1"/>
  <c r="H32" i="1"/>
  <c r="H31" i="1"/>
  <c r="H29" i="1"/>
  <c r="H28" i="1" s="1"/>
  <c r="H27" i="1"/>
  <c r="H26" i="1"/>
  <c r="H25" i="1"/>
  <c r="H24" i="1"/>
  <c r="H23" i="1"/>
  <c r="H22" i="1"/>
  <c r="H21" i="1"/>
  <c r="H20" i="1"/>
  <c r="H19" i="1"/>
  <c r="H18" i="1"/>
  <c r="H17" i="1"/>
  <c r="H16" i="1" s="1"/>
  <c r="H15" i="1"/>
  <c r="H14" i="1"/>
  <c r="H13" i="1"/>
  <c r="H12" i="1" s="1"/>
  <c r="H11" i="1"/>
  <c r="H10" i="1"/>
  <c r="H8" i="1"/>
  <c r="H7" i="1"/>
  <c r="H6" i="1"/>
  <c r="H5" i="1"/>
  <c r="H4" i="1" s="1"/>
  <c r="E196" i="8" l="1"/>
  <c r="F208" i="8"/>
  <c r="G172" i="8"/>
  <c r="G171" i="8" s="1"/>
  <c r="H172" i="8"/>
  <c r="H171" i="8" s="1"/>
  <c r="E194" i="8"/>
  <c r="H194" i="8" s="1"/>
  <c r="K194" i="8" s="1"/>
  <c r="J176" i="8"/>
  <c r="F192" i="8"/>
  <c r="H192" i="8" s="1"/>
  <c r="K192" i="8" s="1"/>
  <c r="H208" i="8"/>
  <c r="K208" i="8" s="1"/>
  <c r="H64" i="8"/>
  <c r="H63" i="8" s="1"/>
  <c r="E64" i="8"/>
  <c r="E63" i="8" s="1"/>
  <c r="J68" i="8"/>
  <c r="F52" i="8"/>
  <c r="F50" i="8"/>
  <c r="H50" i="8" s="1"/>
  <c r="K50" i="8" s="1"/>
  <c r="F48" i="8"/>
  <c r="I46" i="8"/>
  <c r="I45" i="8" s="1"/>
  <c r="J10" i="8"/>
  <c r="E12" i="8"/>
  <c r="F12" i="8"/>
  <c r="G12" i="8"/>
  <c r="I4" i="8"/>
  <c r="I3" i="8" s="1"/>
  <c r="G6" i="8"/>
  <c r="G4" i="8" s="1"/>
  <c r="G3" i="8" s="1"/>
  <c r="H8" i="8"/>
  <c r="H4" i="8" s="1"/>
  <c r="H3" i="8" s="1"/>
  <c r="E8" i="8"/>
  <c r="J85" i="2"/>
  <c r="J339" i="2"/>
  <c r="I806" i="4"/>
  <c r="H440" i="1"/>
  <c r="H483" i="1"/>
  <c r="J76" i="2"/>
  <c r="J180" i="2"/>
  <c r="J232" i="2"/>
  <c r="J285" i="2"/>
  <c r="J385" i="2"/>
  <c r="J450" i="2"/>
  <c r="J446" i="2" s="1"/>
  <c r="I1587" i="4"/>
  <c r="I1688" i="4"/>
  <c r="I1878" i="4"/>
  <c r="I1900" i="4"/>
  <c r="J525" i="2"/>
  <c r="H9" i="1"/>
  <c r="J31" i="2"/>
  <c r="J30" i="2" s="1"/>
  <c r="J259" i="2"/>
  <c r="J264" i="2"/>
  <c r="J313" i="2"/>
  <c r="J367" i="2"/>
  <c r="J372" i="2"/>
  <c r="J423" i="2"/>
  <c r="J484" i="2"/>
  <c r="J483" i="2" s="1"/>
  <c r="J548" i="2"/>
  <c r="J547" i="2" s="1"/>
  <c r="I601" i="4"/>
  <c r="I615" i="4"/>
  <c r="I695" i="4"/>
  <c r="I835" i="4"/>
  <c r="I866" i="4"/>
  <c r="I1666" i="4"/>
  <c r="I1817" i="4"/>
  <c r="I2040" i="4"/>
  <c r="J60" i="2"/>
  <c r="J109" i="2"/>
  <c r="J171" i="2"/>
  <c r="H231" i="1"/>
  <c r="H278" i="1"/>
  <c r="H366" i="1"/>
  <c r="H446" i="1"/>
  <c r="J37" i="2"/>
  <c r="J103" i="2"/>
  <c r="J197" i="2"/>
  <c r="G277" i="2"/>
  <c r="J324" i="2"/>
  <c r="J278" i="2" s="1"/>
  <c r="J393" i="2"/>
  <c r="J389" i="2" s="1"/>
  <c r="J399" i="2"/>
  <c r="J398" i="2" s="1"/>
  <c r="J440" i="2"/>
  <c r="J468" i="2"/>
  <c r="I676" i="4"/>
  <c r="I785" i="4"/>
  <c r="I1157" i="4"/>
  <c r="I1722" i="4"/>
  <c r="G1117" i="5"/>
  <c r="H30" i="1"/>
  <c r="I1570" i="4"/>
  <c r="H331" i="1"/>
  <c r="J130" i="2"/>
  <c r="J141" i="2"/>
  <c r="J203" i="2"/>
  <c r="J414" i="2"/>
  <c r="J409" i="2" s="1"/>
  <c r="J503" i="2"/>
  <c r="J502" i="2" s="1"/>
  <c r="I587" i="4"/>
  <c r="I714" i="4"/>
  <c r="I894" i="4"/>
  <c r="I1143" i="4"/>
  <c r="I2304" i="4"/>
  <c r="G567" i="5"/>
  <c r="J44" i="2"/>
  <c r="H140" i="1"/>
  <c r="H474" i="1"/>
  <c r="I31" i="4"/>
  <c r="I908" i="4"/>
  <c r="H51" i="1"/>
  <c r="J16" i="2"/>
  <c r="J9" i="2" s="1"/>
  <c r="J69" i="2"/>
  <c r="J51" i="2" s="1"/>
  <c r="J136" i="2"/>
  <c r="J256" i="2"/>
  <c r="J332" i="2"/>
  <c r="J331" i="2" s="1"/>
  <c r="J454" i="2"/>
  <c r="J475" i="2"/>
  <c r="J474" i="2" s="1"/>
  <c r="J480" i="2"/>
  <c r="I16" i="4"/>
  <c r="I92" i="4"/>
  <c r="I468" i="4"/>
  <c r="I530" i="4"/>
  <c r="I771" i="4"/>
  <c r="I1233" i="4"/>
  <c r="I1628" i="4"/>
  <c r="I1645" i="4"/>
  <c r="I2030" i="4"/>
  <c r="I2503" i="4"/>
  <c r="I3130" i="4"/>
  <c r="I3636" i="4"/>
  <c r="I3648" i="4" s="1"/>
  <c r="I3647" i="4"/>
  <c r="I4086" i="4"/>
  <c r="I4197" i="4"/>
  <c r="I4793" i="4"/>
  <c r="I4980" i="4"/>
  <c r="I4984" i="4" s="1"/>
  <c r="G62" i="5"/>
  <c r="G69" i="5" s="1"/>
  <c r="G197" i="5"/>
  <c r="G356" i="5"/>
  <c r="G429" i="5"/>
  <c r="G436" i="5" s="1"/>
  <c r="G453" i="5"/>
  <c r="G678" i="5"/>
  <c r="I2187" i="4"/>
  <c r="I2191" i="4" s="1"/>
  <c r="I2213" i="4"/>
  <c r="I2220" i="4" s="1"/>
  <c r="I2376" i="4"/>
  <c r="I2437" i="4"/>
  <c r="I2442" i="4" s="1"/>
  <c r="I2502" i="4"/>
  <c r="I2861" i="4"/>
  <c r="I2895" i="4"/>
  <c r="I2900" i="4" s="1"/>
  <c r="I2938" i="4"/>
  <c r="I2939" i="4" s="1"/>
  <c r="I3077" i="4"/>
  <c r="I3082" i="4" s="1"/>
  <c r="I3330" i="4"/>
  <c r="I3484" i="4"/>
  <c r="I3485" i="4" s="1"/>
  <c r="I3531" i="4"/>
  <c r="I3536" i="4" s="1"/>
  <c r="I3683" i="4"/>
  <c r="I3705" i="4"/>
  <c r="I3847" i="4"/>
  <c r="I3872" i="4"/>
  <c r="I3907" i="4"/>
  <c r="I4174" i="4"/>
  <c r="I4407" i="4"/>
  <c r="I4673" i="4"/>
  <c r="I4682" i="4" s="1"/>
  <c r="I4715" i="4"/>
  <c r="G231" i="5"/>
  <c r="G471" i="5"/>
  <c r="G476" i="5" s="1"/>
  <c r="G600" i="5"/>
  <c r="G637" i="5"/>
  <c r="G793" i="5"/>
  <c r="G794" i="5" s="1"/>
  <c r="G943" i="5"/>
  <c r="G1648" i="5"/>
  <c r="G1655" i="5" s="1"/>
  <c r="G1687" i="5"/>
  <c r="G274" i="5"/>
  <c r="G2840" i="5"/>
  <c r="I3801" i="4"/>
  <c r="I4108" i="4"/>
  <c r="I4278" i="4"/>
  <c r="G260" i="5"/>
  <c r="G566" i="5"/>
  <c r="G1525" i="5"/>
  <c r="G1547" i="5"/>
  <c r="G1557" i="5"/>
  <c r="G1558" i="5" s="1"/>
  <c r="G1615" i="5"/>
  <c r="G2568" i="5"/>
  <c r="I4164" i="4"/>
  <c r="I2178" i="4"/>
  <c r="I2204" i="4"/>
  <c r="I2239" i="4"/>
  <c r="I2303" i="4"/>
  <c r="I2874" i="4"/>
  <c r="I2952" i="4"/>
  <c r="I3025" i="4"/>
  <c r="I3030" i="4" s="1"/>
  <c r="I3460" i="4"/>
  <c r="I3461" i="4" s="1"/>
  <c r="I3827" i="4"/>
  <c r="G131" i="5"/>
  <c r="G689" i="5"/>
  <c r="G1257" i="5"/>
  <c r="I3152" i="4"/>
  <c r="I2134" i="4"/>
  <c r="I2410" i="4"/>
  <c r="I2848" i="4"/>
  <c r="I3103" i="4"/>
  <c r="I3108" i="4" s="1"/>
  <c r="I3267" i="4"/>
  <c r="I3498" i="4"/>
  <c r="I3510" i="4"/>
  <c r="I3557" i="4"/>
  <c r="I3562" i="4" s="1"/>
  <c r="I3656" i="4"/>
  <c r="I3661" i="4" s="1"/>
  <c r="I3862" i="4"/>
  <c r="I4418" i="4"/>
  <c r="I4578" i="4"/>
  <c r="I4583" i="4" s="1"/>
  <c r="I4628" i="4"/>
  <c r="G97" i="5"/>
  <c r="G320" i="5"/>
  <c r="G402" i="5"/>
  <c r="G653" i="5"/>
  <c r="G679" i="5"/>
  <c r="G3646" i="5"/>
  <c r="I4557" i="4"/>
  <c r="I2118" i="4"/>
  <c r="I2123" i="4" s="1"/>
  <c r="I2151" i="4"/>
  <c r="I2156" i="4" s="1"/>
  <c r="I2409" i="4"/>
  <c r="I2559" i="4"/>
  <c r="I2572" i="4"/>
  <c r="I2620" i="4"/>
  <c r="I2829" i="4"/>
  <c r="I2834" i="4" s="1"/>
  <c r="I2921" i="4"/>
  <c r="I2926" i="4" s="1"/>
  <c r="I3141" i="4"/>
  <c r="I3196" i="4"/>
  <c r="I3424" i="4"/>
  <c r="I3448" i="4"/>
  <c r="I3449" i="4" s="1"/>
  <c r="I3522" i="4"/>
  <c r="I3523" i="4" s="1"/>
  <c r="I3614" i="4"/>
  <c r="I3622" i="4" s="1"/>
  <c r="I4097" i="4"/>
  <c r="I4469" i="4"/>
  <c r="I4505" i="4"/>
  <c r="I4546" i="4"/>
  <c r="I4611" i="4"/>
  <c r="I4616" i="4" s="1"/>
  <c r="I4702" i="4"/>
  <c r="I4856" i="4"/>
  <c r="G11" i="5"/>
  <c r="G18" i="5" s="1"/>
  <c r="G368" i="5"/>
  <c r="G578" i="5"/>
  <c r="G806" i="5"/>
  <c r="G807" i="5" s="1"/>
  <c r="G974" i="5"/>
  <c r="G995" i="5"/>
  <c r="G996" i="5" s="1"/>
  <c r="G1218" i="5"/>
  <c r="G1568" i="5"/>
  <c r="G1575" i="5" s="1"/>
  <c r="G1698" i="5"/>
  <c r="G1699" i="5" s="1"/>
  <c r="G1822" i="5"/>
  <c r="G3507" i="5"/>
  <c r="I4846" i="4"/>
  <c r="I2104" i="4"/>
  <c r="I2105" i="4" s="1"/>
  <c r="I2315" i="4"/>
  <c r="I2331" i="4"/>
  <c r="I2336" i="4" s="1"/>
  <c r="I2748" i="4"/>
  <c r="I2815" i="4"/>
  <c r="I2999" i="4"/>
  <c r="I3004" i="4" s="1"/>
  <c r="I3042" i="4"/>
  <c r="I3043" i="4" s="1"/>
  <c r="I3286" i="4"/>
  <c r="I3303" i="4"/>
  <c r="I3308" i="4" s="1"/>
  <c r="I3340" i="4"/>
  <c r="I3341" i="4" s="1"/>
  <c r="I3693" i="4"/>
  <c r="I3694" i="4" s="1"/>
  <c r="I4024" i="4"/>
  <c r="I4252" i="4"/>
  <c r="I4263" i="4"/>
  <c r="I4268" i="4" s="1"/>
  <c r="I4288" i="4"/>
  <c r="I4440" i="4"/>
  <c r="I4647" i="4"/>
  <c r="I4652" i="4" s="1"/>
  <c r="I4816" i="4"/>
  <c r="I4836" i="4"/>
  <c r="G28" i="5"/>
  <c r="G35" i="5" s="1"/>
  <c r="G45" i="5"/>
  <c r="G52" i="5" s="1"/>
  <c r="G153" i="5"/>
  <c r="G748" i="5"/>
  <c r="G749" i="5" s="1"/>
  <c r="G852" i="5"/>
  <c r="G926" i="5"/>
  <c r="G933" i="5" s="1"/>
  <c r="G1071" i="5"/>
  <c r="G1116" i="5"/>
  <c r="G1187" i="5"/>
  <c r="G1287" i="5"/>
  <c r="G1585" i="5"/>
  <c r="G1628" i="5"/>
  <c r="G3575" i="5"/>
  <c r="G1746" i="5"/>
  <c r="G1747" i="5" s="1"/>
  <c r="G1769" i="5"/>
  <c r="G1770" i="5" s="1"/>
  <c r="G1942" i="5"/>
  <c r="G1943" i="5" s="1"/>
  <c r="G1980" i="5"/>
  <c r="G2138" i="5"/>
  <c r="G2139" i="5" s="1"/>
  <c r="G2258" i="5"/>
  <c r="G2372" i="5"/>
  <c r="G2482" i="5"/>
  <c r="G2483" i="5" s="1"/>
  <c r="G2567" i="5"/>
  <c r="G2702" i="5"/>
  <c r="G2709" i="5" s="1"/>
  <c r="G2835" i="5"/>
  <c r="G2947" i="5"/>
  <c r="G3217" i="5"/>
  <c r="G3242" i="5"/>
  <c r="G3346" i="5"/>
  <c r="G3570" i="5"/>
  <c r="G3699" i="5"/>
  <c r="G3700" i="5" s="1"/>
  <c r="G3781" i="5"/>
  <c r="G3803" i="5"/>
  <c r="G3909" i="5"/>
  <c r="G1792" i="5"/>
  <c r="G1793" i="5" s="1"/>
  <c r="G1888" i="5"/>
  <c r="G1902" i="5"/>
  <c r="G2296" i="5"/>
  <c r="G2427" i="5"/>
  <c r="G2641" i="5"/>
  <c r="G2658" i="5"/>
  <c r="G2789" i="5"/>
  <c r="G2911" i="5"/>
  <c r="G3106" i="5"/>
  <c r="G3107" i="5" s="1"/>
  <c r="G3204" i="5"/>
  <c r="G1992" i="5"/>
  <c r="G2244" i="5"/>
  <c r="G2279" i="5"/>
  <c r="G2284" i="5" s="1"/>
  <c r="G2362" i="5"/>
  <c r="G2729" i="5"/>
  <c r="G2955" i="5"/>
  <c r="G2971" i="5" s="1"/>
  <c r="G3475" i="5"/>
  <c r="G3482" i="5" s="1"/>
  <c r="G1839" i="5"/>
  <c r="G1991" i="5"/>
  <c r="G2721" i="5"/>
  <c r="G2749" i="5"/>
  <c r="G3013" i="5"/>
  <c r="G3017" i="5" s="1"/>
  <c r="G3076" i="5"/>
  <c r="G3192" i="5"/>
  <c r="G3282" i="5"/>
  <c r="G3496" i="5"/>
  <c r="G3728" i="5"/>
  <c r="G3729" i="5" s="1"/>
  <c r="G3851" i="5"/>
  <c r="G3852" i="5" s="1"/>
  <c r="G2090" i="5"/>
  <c r="G2097" i="5" s="1"/>
  <c r="G2157" i="5"/>
  <c r="G2668" i="5"/>
  <c r="G2675" i="5" s="1"/>
  <c r="G2692" i="5"/>
  <c r="G2806" i="5"/>
  <c r="G3334" i="5"/>
  <c r="G3382" i="5"/>
  <c r="G3542" i="5"/>
  <c r="G3635" i="5"/>
  <c r="G3636" i="5" s="1"/>
  <c r="G3792" i="5"/>
  <c r="G3920" i="5"/>
  <c r="G1834" i="5"/>
  <c r="G2111" i="5"/>
  <c r="G2351" i="5"/>
  <c r="G2352" i="5" s="1"/>
  <c r="G2801" i="5"/>
  <c r="G2823" i="5"/>
  <c r="G2857" i="5"/>
  <c r="G2922" i="5"/>
  <c r="G3227" i="5"/>
  <c r="G3228" i="5" s="1"/>
  <c r="G3269" i="5"/>
  <c r="G3791" i="5"/>
  <c r="I405" i="6"/>
  <c r="I406" i="6" s="1"/>
  <c r="I633" i="7"/>
  <c r="I634" i="7" s="1"/>
  <c r="J116" i="8"/>
  <c r="J115" i="8" s="1"/>
  <c r="K118" i="8"/>
  <c r="K16" i="8"/>
  <c r="D14" i="8"/>
  <c r="D72" i="8"/>
  <c r="H158" i="8"/>
  <c r="H148" i="8" s="1"/>
  <c r="H147" i="8" s="1"/>
  <c r="G158" i="8"/>
  <c r="K102" i="8"/>
  <c r="D108" i="8"/>
  <c r="H112" i="8"/>
  <c r="K58" i="8"/>
  <c r="J74" i="8"/>
  <c r="D137" i="8"/>
  <c r="K137" i="8" s="1"/>
  <c r="F214" i="8"/>
  <c r="E214" i="8"/>
  <c r="J94" i="8"/>
  <c r="K94" i="8" s="1"/>
  <c r="H94" i="8"/>
  <c r="G94" i="8"/>
  <c r="D180" i="8"/>
  <c r="H212" i="8"/>
  <c r="K212" i="8" s="1"/>
  <c r="E228" i="8"/>
  <c r="K230" i="8"/>
  <c r="J230" i="8"/>
  <c r="J228" i="8" s="1"/>
  <c r="J227" i="8" s="1"/>
  <c r="K156" i="8"/>
  <c r="J156" i="8"/>
  <c r="D148" i="8"/>
  <c r="G180" i="8"/>
  <c r="G179" i="8" s="1"/>
  <c r="J180" i="8"/>
  <c r="J179" i="8" s="1"/>
  <c r="F36" i="8"/>
  <c r="E36" i="8"/>
  <c r="F128" i="8"/>
  <c r="F127" i="8" s="1"/>
  <c r="J130" i="8"/>
  <c r="K146" i="8"/>
  <c r="F224" i="8"/>
  <c r="F223" i="8" s="1"/>
  <c r="J226" i="8"/>
  <c r="J224" i="8" s="1"/>
  <c r="J223" i="8" s="1"/>
  <c r="J12" i="8"/>
  <c r="K12" i="8" s="1"/>
  <c r="J92" i="8"/>
  <c r="K92" i="8" s="1"/>
  <c r="D88" i="8"/>
  <c r="J126" i="8"/>
  <c r="F172" i="8"/>
  <c r="F171" i="8" s="1"/>
  <c r="J174" i="8"/>
  <c r="D4" i="8"/>
  <c r="K34" i="8"/>
  <c r="D32" i="8"/>
  <c r="G34" i="8"/>
  <c r="I116" i="8"/>
  <c r="K120" i="8"/>
  <c r="H52" i="8"/>
  <c r="K52" i="8" s="1"/>
  <c r="J66" i="8"/>
  <c r="K68" i="8"/>
  <c r="F72" i="8"/>
  <c r="F71" i="8" s="1"/>
  <c r="J76" i="8"/>
  <c r="K76" i="8" s="1"/>
  <c r="H76" i="8"/>
  <c r="G76" i="8"/>
  <c r="G100" i="8"/>
  <c r="G99" i="8" s="1"/>
  <c r="J102" i="8"/>
  <c r="F100" i="8"/>
  <c r="F99" i="8" s="1"/>
  <c r="J106" i="8"/>
  <c r="K106" i="8" s="1"/>
  <c r="H114" i="8"/>
  <c r="K114" i="8" s="1"/>
  <c r="H122" i="8"/>
  <c r="H121" i="8" s="1"/>
  <c r="J124" i="8"/>
  <c r="K130" i="8"/>
  <c r="E128" i="8"/>
  <c r="E127" i="8" s="1"/>
  <c r="H196" i="8"/>
  <c r="K196" i="8" s="1"/>
  <c r="K10" i="8"/>
  <c r="J32" i="8"/>
  <c r="J31" i="8" s="1"/>
  <c r="E46" i="8"/>
  <c r="E45" i="8" s="1"/>
  <c r="J62" i="8"/>
  <c r="K62" i="8" s="1"/>
  <c r="F64" i="8"/>
  <c r="F63" i="8" s="1"/>
  <c r="J82" i="8"/>
  <c r="J150" i="8"/>
  <c r="J154" i="8"/>
  <c r="K154" i="8" s="1"/>
  <c r="E148" i="8"/>
  <c r="E147" i="8" s="1"/>
  <c r="H162" i="8"/>
  <c r="H160" i="8" s="1"/>
  <c r="H159" i="8" s="1"/>
  <c r="G162" i="8"/>
  <c r="G166" i="8"/>
  <c r="G165" i="8" s="1"/>
  <c r="K170" i="8"/>
  <c r="J178" i="8"/>
  <c r="K178" i="8" s="1"/>
  <c r="D172" i="8"/>
  <c r="F184" i="8"/>
  <c r="E184" i="8"/>
  <c r="H210" i="8"/>
  <c r="K210" i="8" s="1"/>
  <c r="K8" i="8"/>
  <c r="F46" i="8"/>
  <c r="F45" i="8" s="1"/>
  <c r="H48" i="8"/>
  <c r="H56" i="8"/>
  <c r="G64" i="8"/>
  <c r="G63" i="8" s="1"/>
  <c r="K66" i="8"/>
  <c r="K82" i="8"/>
  <c r="H100" i="8"/>
  <c r="H99" i="8" s="1"/>
  <c r="E108" i="8"/>
  <c r="E107" i="8" s="1"/>
  <c r="K110" i="8"/>
  <c r="K124" i="8"/>
  <c r="J136" i="8"/>
  <c r="K136" i="8" s="1"/>
  <c r="J140" i="8"/>
  <c r="J138" i="8" s="1"/>
  <c r="J137" i="8" s="1"/>
  <c r="K164" i="8"/>
  <c r="I180" i="8"/>
  <c r="I179" i="8" s="1"/>
  <c r="F200" i="8"/>
  <c r="E200" i="8"/>
  <c r="H200" i="8" s="1"/>
  <c r="F4" i="8"/>
  <c r="J14" i="8"/>
  <c r="J13" i="8" s="1"/>
  <c r="I14" i="8"/>
  <c r="I13" i="8" s="1"/>
  <c r="H14" i="8"/>
  <c r="H13" i="8" s="1"/>
  <c r="K22" i="8"/>
  <c r="K28" i="8"/>
  <c r="K30" i="8"/>
  <c r="F38" i="8"/>
  <c r="E38" i="8"/>
  <c r="G38" i="8" s="1"/>
  <c r="K60" i="8"/>
  <c r="K84" i="8"/>
  <c r="E88" i="8"/>
  <c r="E87" i="8" s="1"/>
  <c r="H96" i="8"/>
  <c r="G96" i="8"/>
  <c r="K140" i="8"/>
  <c r="F148" i="8"/>
  <c r="F147" i="8" s="1"/>
  <c r="J152" i="8"/>
  <c r="K152" i="8" s="1"/>
  <c r="K174" i="8"/>
  <c r="K176" i="8"/>
  <c r="E172" i="8"/>
  <c r="E171" i="8" s="1"/>
  <c r="F182" i="8"/>
  <c r="E182" i="8"/>
  <c r="F216" i="8"/>
  <c r="E216" i="8"/>
  <c r="K232" i="8"/>
  <c r="J232" i="8"/>
  <c r="J8" i="8"/>
  <c r="I32" i="8"/>
  <c r="I31" i="8" s="1"/>
  <c r="G54" i="8"/>
  <c r="G46" i="8" s="1"/>
  <c r="G45" i="8" s="1"/>
  <c r="F54" i="8"/>
  <c r="H54" i="8" s="1"/>
  <c r="H78" i="8"/>
  <c r="G78" i="8"/>
  <c r="J104" i="8"/>
  <c r="K104" i="8" s="1"/>
  <c r="G122" i="8"/>
  <c r="G121" i="8" s="1"/>
  <c r="K126" i="8"/>
  <c r="J132" i="8"/>
  <c r="K132" i="8" s="1"/>
  <c r="J134" i="8"/>
  <c r="K134" i="8" s="1"/>
  <c r="D128" i="8"/>
  <c r="F198" i="8"/>
  <c r="E198" i="8"/>
  <c r="H198" i="8" s="1"/>
  <c r="K144" i="8"/>
  <c r="J146" i="8"/>
  <c r="J142" i="8" s="1"/>
  <c r="J168" i="8"/>
  <c r="J166" i="8" s="1"/>
  <c r="J165" i="8" s="1"/>
  <c r="H90" i="8"/>
  <c r="H88" i="8" s="1"/>
  <c r="H87" i="8" s="1"/>
  <c r="D100" i="8"/>
  <c r="D122" i="8"/>
  <c r="D166" i="8"/>
  <c r="E40" i="8"/>
  <c r="G40" i="8" s="1"/>
  <c r="K40" i="8" s="1"/>
  <c r="E186" i="8"/>
  <c r="E202" i="8"/>
  <c r="E218" i="8"/>
  <c r="F40" i="8"/>
  <c r="E42" i="8"/>
  <c r="D46" i="8"/>
  <c r="J70" i="8"/>
  <c r="K70" i="8" s="1"/>
  <c r="F186" i="8"/>
  <c r="E188" i="8"/>
  <c r="H188" i="8" s="1"/>
  <c r="F202" i="8"/>
  <c r="E204" i="8"/>
  <c r="H204" i="8" s="1"/>
  <c r="F218" i="8"/>
  <c r="E220" i="8"/>
  <c r="D224" i="8"/>
  <c r="E6" i="8"/>
  <c r="E26" i="8"/>
  <c r="F42" i="8"/>
  <c r="E44" i="8"/>
  <c r="G80" i="8"/>
  <c r="J80" i="8" s="1"/>
  <c r="G98" i="8"/>
  <c r="J98" i="8" s="1"/>
  <c r="G164" i="8"/>
  <c r="J164" i="8" s="1"/>
  <c r="E190" i="8"/>
  <c r="E206" i="8"/>
  <c r="E222" i="8"/>
  <c r="H184" i="8" l="1"/>
  <c r="K184" i="8" s="1"/>
  <c r="H216" i="8"/>
  <c r="H182" i="8"/>
  <c r="H218" i="8"/>
  <c r="K218" i="8" s="1"/>
  <c r="H214" i="8"/>
  <c r="K214" i="8" s="1"/>
  <c r="H108" i="8"/>
  <c r="H107" i="8" s="1"/>
  <c r="J141" i="8"/>
  <c r="K141" i="8" s="1"/>
  <c r="K142" i="8"/>
  <c r="D31" i="8"/>
  <c r="H222" i="8"/>
  <c r="K222" i="8" s="1"/>
  <c r="E24" i="8"/>
  <c r="D87" i="8"/>
  <c r="K198" i="8"/>
  <c r="H206" i="8"/>
  <c r="K206" i="8" s="1"/>
  <c r="D165" i="8"/>
  <c r="K165" i="8" s="1"/>
  <c r="K166" i="8"/>
  <c r="F26" i="8"/>
  <c r="F24" i="8" s="1"/>
  <c r="F23" i="8" s="1"/>
  <c r="D171" i="8"/>
  <c r="D147" i="8"/>
  <c r="K188" i="8"/>
  <c r="J56" i="8"/>
  <c r="J55" i="8" s="1"/>
  <c r="D107" i="8"/>
  <c r="I2573" i="4"/>
  <c r="H190" i="8"/>
  <c r="K190" i="8" s="1"/>
  <c r="D45" i="8"/>
  <c r="K98" i="8"/>
  <c r="F180" i="8"/>
  <c r="F179" i="8" s="1"/>
  <c r="J96" i="8"/>
  <c r="K96" i="8" s="1"/>
  <c r="F3" i="8"/>
  <c r="J100" i="8"/>
  <c r="J99" i="8" s="1"/>
  <c r="K112" i="8"/>
  <c r="J158" i="8"/>
  <c r="K158" i="8" s="1"/>
  <c r="H186" i="8"/>
  <c r="D179" i="8"/>
  <c r="K74" i="8"/>
  <c r="J64" i="8"/>
  <c r="D3" i="8"/>
  <c r="D233" i="8"/>
  <c r="D234" i="8" s="1"/>
  <c r="D223" i="8"/>
  <c r="K223" i="8" s="1"/>
  <c r="K224" i="8"/>
  <c r="D121" i="8"/>
  <c r="H220" i="8"/>
  <c r="K220" i="8" s="1"/>
  <c r="G42" i="8"/>
  <c r="K42" i="8" s="1"/>
  <c r="D99" i="8"/>
  <c r="K99" i="8" s="1"/>
  <c r="K100" i="8"/>
  <c r="D127" i="8"/>
  <c r="J78" i="8"/>
  <c r="J72" i="8" s="1"/>
  <c r="J71" i="8" s="1"/>
  <c r="K168" i="8"/>
  <c r="G148" i="8"/>
  <c r="G147" i="8" s="1"/>
  <c r="J162" i="8"/>
  <c r="J160" i="8" s="1"/>
  <c r="J159" i="8" s="1"/>
  <c r="E4" i="8"/>
  <c r="J6" i="8"/>
  <c r="J4" i="8" s="1"/>
  <c r="K38" i="8"/>
  <c r="K90" i="8"/>
  <c r="K54" i="8"/>
  <c r="K226" i="8"/>
  <c r="K200" i="8"/>
  <c r="H46" i="8"/>
  <c r="H45" i="8" s="1"/>
  <c r="J90" i="8"/>
  <c r="I233" i="8"/>
  <c r="H72" i="8"/>
  <c r="H71" i="8" s="1"/>
  <c r="I115" i="8"/>
  <c r="K115" i="8" s="1"/>
  <c r="K116" i="8"/>
  <c r="J172" i="8"/>
  <c r="J171" i="8" s="1"/>
  <c r="F32" i="8"/>
  <c r="F31" i="8" s="1"/>
  <c r="K80" i="8"/>
  <c r="G88" i="8"/>
  <c r="G87" i="8" s="1"/>
  <c r="K138" i="8"/>
  <c r="K14" i="8"/>
  <c r="D13" i="8"/>
  <c r="K13" i="8" s="1"/>
  <c r="E180" i="8"/>
  <c r="E179" i="8" s="1"/>
  <c r="K182" i="8"/>
  <c r="H55" i="8"/>
  <c r="K55" i="8" s="1"/>
  <c r="K56" i="8"/>
  <c r="E32" i="8"/>
  <c r="E31" i="8" s="1"/>
  <c r="E227" i="8"/>
  <c r="K227" i="8" s="1"/>
  <c r="K228" i="8"/>
  <c r="G44" i="8"/>
  <c r="K44" i="8" s="1"/>
  <c r="K216" i="8"/>
  <c r="G160" i="8"/>
  <c r="K204" i="8"/>
  <c r="H202" i="8"/>
  <c r="K202" i="8" s="1"/>
  <c r="G36" i="8"/>
  <c r="K36" i="8" s="1"/>
  <c r="K48" i="8"/>
  <c r="D71" i="8"/>
  <c r="J140" i="2"/>
  <c r="H277" i="1"/>
  <c r="H559" i="1" s="1"/>
  <c r="J366" i="2"/>
  <c r="J277" i="2" s="1"/>
  <c r="J148" i="8"/>
  <c r="J147" i="8" s="1"/>
  <c r="J122" i="8"/>
  <c r="J121" i="8" s="1"/>
  <c r="G72" i="8"/>
  <c r="G71" i="8" s="1"/>
  <c r="J128" i="8"/>
  <c r="J127" i="8" s="1"/>
  <c r="K150" i="8"/>
  <c r="J108" i="2"/>
  <c r="J231" i="2"/>
  <c r="H180" i="8" l="1"/>
  <c r="K172" i="8"/>
  <c r="K108" i="8"/>
  <c r="K107" i="8"/>
  <c r="I630" i="7"/>
  <c r="I625" i="7"/>
  <c r="I622" i="7"/>
  <c r="I609" i="7"/>
  <c r="I606" i="7"/>
  <c r="I593" i="7"/>
  <c r="I590" i="7"/>
  <c r="I582" i="7"/>
  <c r="I574" i="7"/>
  <c r="I566" i="7"/>
  <c r="I615" i="7"/>
  <c r="I612" i="7"/>
  <c r="I599" i="7"/>
  <c r="I596" i="7"/>
  <c r="I587" i="7"/>
  <c r="I579" i="7"/>
  <c r="I571" i="7"/>
  <c r="I563" i="7"/>
  <c r="I555" i="7"/>
  <c r="I547" i="7"/>
  <c r="I539" i="7"/>
  <c r="I531" i="7"/>
  <c r="I526" i="7"/>
  <c r="I524" i="7"/>
  <c r="I522" i="7"/>
  <c r="I520" i="7"/>
  <c r="I518" i="7"/>
  <c r="I516" i="7"/>
  <c r="I514" i="7"/>
  <c r="I627" i="7"/>
  <c r="I624" i="7"/>
  <c r="I611" i="7"/>
  <c r="I608" i="7"/>
  <c r="I595" i="7"/>
  <c r="I592" i="7"/>
  <c r="I589" i="7"/>
  <c r="I581" i="7"/>
  <c r="I573" i="7"/>
  <c r="I565" i="7"/>
  <c r="I557" i="7"/>
  <c r="I549" i="7"/>
  <c r="I541" i="7"/>
  <c r="I533" i="7"/>
  <c r="I619" i="7"/>
  <c r="I525" i="7"/>
  <c r="I521" i="7"/>
  <c r="I517" i="7"/>
  <c r="I513" i="7"/>
  <c r="I509" i="7"/>
  <c r="I505" i="7"/>
  <c r="I501" i="7"/>
  <c r="I497" i="7"/>
  <c r="I493" i="7"/>
  <c r="I623" i="7"/>
  <c r="I583" i="7"/>
  <c r="I567" i="7"/>
  <c r="I551" i="7"/>
  <c r="I535" i="7"/>
  <c r="I441" i="7"/>
  <c r="I432" i="7"/>
  <c r="I600" i="7"/>
  <c r="I577" i="7"/>
  <c r="I561" i="7"/>
  <c r="I545" i="7"/>
  <c r="I529" i="7"/>
  <c r="I436" i="7"/>
  <c r="I429" i="7"/>
  <c r="I427" i="7"/>
  <c r="I425" i="7"/>
  <c r="I423" i="7"/>
  <c r="I421" i="7"/>
  <c r="I419" i="7"/>
  <c r="I417" i="7"/>
  <c r="I415" i="7"/>
  <c r="I413" i="7"/>
  <c r="I411" i="7"/>
  <c r="I409" i="7"/>
  <c r="I407" i="7"/>
  <c r="I405" i="7"/>
  <c r="I403" i="7"/>
  <c r="I401" i="7"/>
  <c r="I399" i="7"/>
  <c r="I397" i="7"/>
  <c r="I395" i="7"/>
  <c r="I393" i="7"/>
  <c r="I616" i="7"/>
  <c r="I604" i="7"/>
  <c r="I523" i="7"/>
  <c r="I519" i="7"/>
  <c r="I515" i="7"/>
  <c r="I511" i="7"/>
  <c r="I507" i="7"/>
  <c r="I503" i="7"/>
  <c r="I499" i="7"/>
  <c r="I495" i="7"/>
  <c r="I491" i="7"/>
  <c r="I620" i="7"/>
  <c r="I603" i="7"/>
  <c r="I585" i="7"/>
  <c r="I569" i="7"/>
  <c r="I553" i="7"/>
  <c r="I537" i="7"/>
  <c r="I575" i="7"/>
  <c r="I362" i="7"/>
  <c r="I354" i="7"/>
  <c r="I342" i="7"/>
  <c r="I335" i="7"/>
  <c r="I326" i="7"/>
  <c r="I319" i="7"/>
  <c r="I310" i="7"/>
  <c r="I303" i="7"/>
  <c r="I433" i="7"/>
  <c r="I559" i="7"/>
  <c r="I428" i="7"/>
  <c r="I424" i="7"/>
  <c r="I420" i="7"/>
  <c r="I416" i="7"/>
  <c r="I412" i="7"/>
  <c r="I408" i="7"/>
  <c r="I404" i="7"/>
  <c r="I400" i="7"/>
  <c r="I396" i="7"/>
  <c r="I392" i="7"/>
  <c r="I388" i="7"/>
  <c r="I384" i="7"/>
  <c r="I380" i="7"/>
  <c r="I376" i="7"/>
  <c r="I372" i="7"/>
  <c r="I368" i="7"/>
  <c r="I364" i="7"/>
  <c r="I356" i="7"/>
  <c r="I346" i="7"/>
  <c r="I339" i="7"/>
  <c r="I330" i="7"/>
  <c r="I323" i="7"/>
  <c r="I314" i="7"/>
  <c r="I307" i="7"/>
  <c r="I298" i="7"/>
  <c r="I437" i="7"/>
  <c r="I543" i="7"/>
  <c r="I591" i="7"/>
  <c r="I440" i="7"/>
  <c r="I426" i="7"/>
  <c r="I422" i="7"/>
  <c r="I418" i="7"/>
  <c r="I414" i="7"/>
  <c r="I410" i="7"/>
  <c r="I406" i="7"/>
  <c r="I402" i="7"/>
  <c r="I398" i="7"/>
  <c r="I394" i="7"/>
  <c r="I390" i="7"/>
  <c r="I386" i="7"/>
  <c r="I382" i="7"/>
  <c r="I378" i="7"/>
  <c r="I374" i="7"/>
  <c r="I370" i="7"/>
  <c r="I349" i="7"/>
  <c r="I329" i="7"/>
  <c r="I295" i="7"/>
  <c r="I291" i="7"/>
  <c r="I287" i="7"/>
  <c r="I283" i="7"/>
  <c r="I279" i="7"/>
  <c r="I275" i="7"/>
  <c r="I271" i="7"/>
  <c r="I324" i="7"/>
  <c r="I304" i="7"/>
  <c r="I239" i="7"/>
  <c r="I223" i="7"/>
  <c r="I215" i="7"/>
  <c r="I402" i="6"/>
  <c r="I400" i="6"/>
  <c r="I398" i="6"/>
  <c r="I396" i="6"/>
  <c r="I333" i="7"/>
  <c r="I313" i="7"/>
  <c r="I363" i="7"/>
  <c r="I308" i="7"/>
  <c r="I235" i="7"/>
  <c r="I217" i="7"/>
  <c r="I209" i="7"/>
  <c r="I607" i="7"/>
  <c r="I357" i="7"/>
  <c r="I317" i="7"/>
  <c r="I297" i="7"/>
  <c r="I293" i="7"/>
  <c r="I289" i="7"/>
  <c r="I285" i="7"/>
  <c r="I281" i="7"/>
  <c r="I277" i="7"/>
  <c r="I345" i="7"/>
  <c r="I301" i="7"/>
  <c r="I399" i="6"/>
  <c r="I383" i="6"/>
  <c r="I367" i="6"/>
  <c r="I213" i="7"/>
  <c r="I389" i="6"/>
  <c r="I373" i="6"/>
  <c r="I361" i="6"/>
  <c r="I353" i="6"/>
  <c r="I345" i="6"/>
  <c r="I336" i="7"/>
  <c r="I395" i="6"/>
  <c r="I379" i="6"/>
  <c r="I335" i="6"/>
  <c r="I227" i="7"/>
  <c r="I221" i="7"/>
  <c r="I401" i="6"/>
  <c r="I385" i="6"/>
  <c r="I369" i="6"/>
  <c r="I211" i="7"/>
  <c r="I391" i="6"/>
  <c r="I375" i="6"/>
  <c r="I355" i="7"/>
  <c r="I340" i="7"/>
  <c r="I231" i="7"/>
  <c r="I397" i="6"/>
  <c r="I381" i="6"/>
  <c r="I403" i="6"/>
  <c r="I333" i="6"/>
  <c r="I321" i="6"/>
  <c r="I305" i="6"/>
  <c r="I377" i="6"/>
  <c r="I371" i="6"/>
  <c r="I320" i="7"/>
  <c r="I393" i="6"/>
  <c r="I387" i="6"/>
  <c r="I290" i="6"/>
  <c r="I286" i="6"/>
  <c r="I282" i="6"/>
  <c r="I278" i="6"/>
  <c r="I274" i="6"/>
  <c r="I270" i="6"/>
  <c r="I266" i="6"/>
  <c r="I262" i="6"/>
  <c r="I258" i="6"/>
  <c r="I254" i="6"/>
  <c r="I250" i="6"/>
  <c r="I246" i="6"/>
  <c r="I242" i="6"/>
  <c r="I238" i="6"/>
  <c r="I234" i="6"/>
  <c r="I230" i="6"/>
  <c r="I226" i="6"/>
  <c r="I222" i="6"/>
  <c r="I218" i="6"/>
  <c r="I214" i="6"/>
  <c r="I210" i="6"/>
  <c r="I206" i="6"/>
  <c r="I202" i="6"/>
  <c r="I198" i="6"/>
  <c r="I343" i="6"/>
  <c r="I313" i="6"/>
  <c r="I219" i="7"/>
  <c r="I26" i="6"/>
  <c r="I20" i="6"/>
  <c r="I359" i="6"/>
  <c r="I317" i="6"/>
  <c r="I297" i="6"/>
  <c r="I331" i="6"/>
  <c r="I292" i="6"/>
  <c r="I288" i="6"/>
  <c r="I284" i="6"/>
  <c r="I280" i="6"/>
  <c r="I276" i="6"/>
  <c r="I272" i="6"/>
  <c r="I268" i="6"/>
  <c r="I264" i="6"/>
  <c r="I260" i="6"/>
  <c r="I256" i="6"/>
  <c r="I252" i="6"/>
  <c r="I248" i="6"/>
  <c r="I244" i="6"/>
  <c r="I240" i="6"/>
  <c r="I236" i="6"/>
  <c r="I232" i="6"/>
  <c r="I228" i="6"/>
  <c r="I224" i="6"/>
  <c r="I220" i="6"/>
  <c r="I216" i="6"/>
  <c r="I212" i="6"/>
  <c r="I208" i="6"/>
  <c r="I204" i="6"/>
  <c r="I351" i="6"/>
  <c r="I301" i="6"/>
  <c r="I329" i="6"/>
  <c r="I15" i="6"/>
  <c r="I11" i="6"/>
  <c r="I7" i="6"/>
  <c r="I24" i="6"/>
  <c r="I28" i="6"/>
  <c r="I17" i="6"/>
  <c r="I13" i="6"/>
  <c r="I9" i="6"/>
  <c r="I5" i="6"/>
  <c r="I339" i="6"/>
  <c r="H560" i="1"/>
  <c r="I162" i="6"/>
  <c r="I66" i="6"/>
  <c r="I136" i="6"/>
  <c r="I138" i="6"/>
  <c r="I60" i="6"/>
  <c r="I188" i="6"/>
  <c r="I94" i="6"/>
  <c r="I168" i="7"/>
  <c r="I114" i="6"/>
  <c r="I108" i="6"/>
  <c r="I96" i="6"/>
  <c r="I116" i="6"/>
  <c r="I39" i="6"/>
  <c r="I71" i="6"/>
  <c r="I103" i="6"/>
  <c r="I135" i="6"/>
  <c r="I167" i="6"/>
  <c r="I199" i="6"/>
  <c r="I231" i="6"/>
  <c r="I263" i="6"/>
  <c r="I320" i="6"/>
  <c r="I125" i="7"/>
  <c r="I306" i="7"/>
  <c r="I53" i="6"/>
  <c r="I85" i="6"/>
  <c r="I117" i="6"/>
  <c r="I149" i="6"/>
  <c r="I181" i="6"/>
  <c r="I213" i="6"/>
  <c r="I245" i="6"/>
  <c r="I277" i="6"/>
  <c r="I189" i="7"/>
  <c r="I120" i="7"/>
  <c r="I322" i="6"/>
  <c r="I183" i="7"/>
  <c r="I7" i="7"/>
  <c r="I251" i="7"/>
  <c r="I8" i="7"/>
  <c r="I314" i="6"/>
  <c r="I194" i="7"/>
  <c r="I24" i="7"/>
  <c r="I326" i="6"/>
  <c r="I167" i="7"/>
  <c r="I46" i="7"/>
  <c r="I110" i="7"/>
  <c r="I174" i="7"/>
  <c r="I260" i="7"/>
  <c r="I57" i="7"/>
  <c r="I121" i="7"/>
  <c r="I185" i="7"/>
  <c r="I341" i="7"/>
  <c r="I10" i="7"/>
  <c r="I74" i="7"/>
  <c r="I138" i="7"/>
  <c r="I202" i="7"/>
  <c r="I376" i="6"/>
  <c r="I53" i="7"/>
  <c r="I117" i="7"/>
  <c r="I181" i="7"/>
  <c r="I370" i="6"/>
  <c r="I54" i="7"/>
  <c r="I118" i="7"/>
  <c r="I182" i="7"/>
  <c r="I264" i="7"/>
  <c r="I356" i="6"/>
  <c r="I49" i="7"/>
  <c r="I113" i="7"/>
  <c r="I177" i="7"/>
  <c r="I273" i="7"/>
  <c r="I351" i="7"/>
  <c r="I337" i="7"/>
  <c r="I258" i="7"/>
  <c r="I290" i="7"/>
  <c r="I473" i="7"/>
  <c r="I348" i="7"/>
  <c r="I344" i="7"/>
  <c r="I300" i="7"/>
  <c r="I459" i="7"/>
  <c r="I383" i="7"/>
  <c r="I482" i="7"/>
  <c r="I475" i="7"/>
  <c r="I450" i="7"/>
  <c r="I463" i="7"/>
  <c r="I373" i="7"/>
  <c r="I464" i="7"/>
  <c r="I597" i="7"/>
  <c r="I544" i="7"/>
  <c r="I496" i="7"/>
  <c r="I588" i="7"/>
  <c r="I562" i="7"/>
  <c r="I536" i="7"/>
  <c r="I170" i="6"/>
  <c r="I74" i="6"/>
  <c r="I168" i="6"/>
  <c r="I86" i="6"/>
  <c r="I100" i="6"/>
  <c r="I184" i="7"/>
  <c r="I120" i="6"/>
  <c r="I134" i="6"/>
  <c r="I8" i="6"/>
  <c r="I122" i="6"/>
  <c r="I142" i="6"/>
  <c r="I43" i="6"/>
  <c r="I75" i="6"/>
  <c r="I107" i="6"/>
  <c r="I139" i="6"/>
  <c r="I171" i="6"/>
  <c r="I203" i="6"/>
  <c r="I235" i="6"/>
  <c r="I267" i="6"/>
  <c r="I325" i="6"/>
  <c r="I141" i="7"/>
  <c r="I57" i="6"/>
  <c r="I89" i="6"/>
  <c r="I121" i="6"/>
  <c r="I153" i="6"/>
  <c r="I185" i="6"/>
  <c r="I217" i="6"/>
  <c r="I249" i="6"/>
  <c r="I281" i="6"/>
  <c r="I205" i="7"/>
  <c r="I27" i="6"/>
  <c r="I334" i="6"/>
  <c r="I302" i="6"/>
  <c r="I50" i="7"/>
  <c r="I259" i="7"/>
  <c r="I29" i="7"/>
  <c r="I330" i="6"/>
  <c r="I296" i="6"/>
  <c r="I45" i="7"/>
  <c r="I336" i="6"/>
  <c r="I224" i="7"/>
  <c r="I51" i="7"/>
  <c r="I115" i="7"/>
  <c r="I179" i="7"/>
  <c r="I268" i="7"/>
  <c r="I4" i="7"/>
  <c r="J4" i="7" s="1"/>
  <c r="K4" i="7" s="1"/>
  <c r="I68" i="7"/>
  <c r="I132" i="7"/>
  <c r="I196" i="7"/>
  <c r="I431" i="7"/>
  <c r="I15" i="7"/>
  <c r="I79" i="7"/>
  <c r="I143" i="7"/>
  <c r="I207" i="7"/>
  <c r="I392" i="6"/>
  <c r="I64" i="7"/>
  <c r="I128" i="7"/>
  <c r="I192" i="7"/>
  <c r="I386" i="6"/>
  <c r="I59" i="7"/>
  <c r="I123" i="7"/>
  <c r="I187" i="7"/>
  <c r="I272" i="7"/>
  <c r="I364" i="6"/>
  <c r="I60" i="7"/>
  <c r="I124" i="7"/>
  <c r="I200" i="6"/>
  <c r="I104" i="6"/>
  <c r="I311" i="6"/>
  <c r="I92" i="6"/>
  <c r="I126" i="6"/>
  <c r="I146" i="6"/>
  <c r="I140" i="6"/>
  <c r="I12" i="6"/>
  <c r="I128" i="6"/>
  <c r="I21" i="6"/>
  <c r="I148" i="6"/>
  <c r="I47" i="6"/>
  <c r="I79" i="6"/>
  <c r="I111" i="6"/>
  <c r="I143" i="6"/>
  <c r="I175" i="6"/>
  <c r="I207" i="6"/>
  <c r="I239" i="6"/>
  <c r="I271" i="6"/>
  <c r="I357" i="6"/>
  <c r="I225" i="7"/>
  <c r="I23" i="6"/>
  <c r="I61" i="6"/>
  <c r="I93" i="6"/>
  <c r="I125" i="6"/>
  <c r="I157" i="6"/>
  <c r="I189" i="6"/>
  <c r="I221" i="6"/>
  <c r="I253" i="6"/>
  <c r="I285" i="6"/>
  <c r="I4" i="6"/>
  <c r="J4" i="6" s="1"/>
  <c r="K4" i="6" s="1"/>
  <c r="I304" i="6"/>
  <c r="I340" i="6"/>
  <c r="I318" i="6"/>
  <c r="I71" i="7"/>
  <c r="I267" i="7"/>
  <c r="I72" i="7"/>
  <c r="I384" i="6"/>
  <c r="I312" i="6"/>
  <c r="I88" i="7"/>
  <c r="I368" i="6"/>
  <c r="I378" i="6"/>
  <c r="I62" i="7"/>
  <c r="I126" i="7"/>
  <c r="I190" i="7"/>
  <c r="I276" i="7"/>
  <c r="I9" i="7"/>
  <c r="I73" i="7"/>
  <c r="I137" i="7"/>
  <c r="I201" i="7"/>
  <c r="I447" i="7"/>
  <c r="I26" i="7"/>
  <c r="I90" i="7"/>
  <c r="I154" i="7"/>
  <c r="I233" i="7"/>
  <c r="I5" i="7"/>
  <c r="I69" i="7"/>
  <c r="I133" i="7"/>
  <c r="I197" i="7"/>
  <c r="I6" i="7"/>
  <c r="I70" i="7"/>
  <c r="I134" i="7"/>
  <c r="I198" i="7"/>
  <c r="I280" i="7"/>
  <c r="I380" i="6"/>
  <c r="I65" i="7"/>
  <c r="I129" i="7"/>
  <c r="I193" i="7"/>
  <c r="I216" i="7"/>
  <c r="I621" i="7"/>
  <c r="I465" i="7"/>
  <c r="I266" i="7"/>
  <c r="I318" i="7"/>
  <c r="I489" i="7"/>
  <c r="I452" i="7"/>
  <c r="I445" i="7"/>
  <c r="I315" i="7"/>
  <c r="I472" i="7"/>
  <c r="I391" i="7"/>
  <c r="I498" i="7"/>
  <c r="I538" i="7"/>
  <c r="I462" i="7"/>
  <c r="I477" i="7"/>
  <c r="I381" i="7"/>
  <c r="I478" i="7"/>
  <c r="I560" i="7"/>
  <c r="I504" i="7"/>
  <c r="I617" i="7"/>
  <c r="I601" i="7"/>
  <c r="I552" i="7"/>
  <c r="I48" i="6"/>
  <c r="I10" i="6"/>
  <c r="I194" i="6"/>
  <c r="I112" i="6"/>
  <c r="I6" i="6"/>
  <c r="I118" i="6"/>
  <c r="I132" i="6"/>
  <c r="I25" i="6"/>
  <c r="I152" i="6"/>
  <c r="I38" i="6"/>
  <c r="I166" i="6"/>
  <c r="I16" i="6"/>
  <c r="I154" i="6"/>
  <c r="I46" i="6"/>
  <c r="I174" i="6"/>
  <c r="I51" i="6"/>
  <c r="I83" i="6"/>
  <c r="I115" i="6"/>
  <c r="I147" i="6"/>
  <c r="I179" i="6"/>
  <c r="I211" i="6"/>
  <c r="I243" i="6"/>
  <c r="I275" i="6"/>
  <c r="I363" i="6"/>
  <c r="I29" i="6"/>
  <c r="I33" i="6"/>
  <c r="I65" i="6"/>
  <c r="I97" i="6"/>
  <c r="I129" i="6"/>
  <c r="I161" i="6"/>
  <c r="I193" i="6"/>
  <c r="I225" i="6"/>
  <c r="I257" i="6"/>
  <c r="I289" i="6"/>
  <c r="I299" i="6"/>
  <c r="I309" i="6"/>
  <c r="I34" i="7"/>
  <c r="I332" i="6"/>
  <c r="I114" i="7"/>
  <c r="I361" i="7"/>
  <c r="I93" i="7"/>
  <c r="I23" i="7"/>
  <c r="I328" i="6"/>
  <c r="I109" i="7"/>
  <c r="I18" i="7"/>
  <c r="I394" i="6"/>
  <c r="I67" i="7"/>
  <c r="I131" i="7"/>
  <c r="I195" i="7"/>
  <c r="I284" i="7"/>
  <c r="I20" i="7"/>
  <c r="I84" i="7"/>
  <c r="I148" i="7"/>
  <c r="I245" i="7"/>
  <c r="I471" i="7"/>
  <c r="I31" i="7"/>
  <c r="I95" i="7"/>
  <c r="I159" i="7"/>
  <c r="I302" i="7"/>
  <c r="I16" i="7"/>
  <c r="I80" i="7"/>
  <c r="I144" i="7"/>
  <c r="I208" i="7"/>
  <c r="I11" i="7"/>
  <c r="I75" i="7"/>
  <c r="I176" i="6"/>
  <c r="I18" i="6"/>
  <c r="I14" i="6"/>
  <c r="I144" i="6"/>
  <c r="I124" i="6"/>
  <c r="I30" i="6"/>
  <c r="I158" i="6"/>
  <c r="I50" i="6"/>
  <c r="I178" i="6"/>
  <c r="I44" i="6"/>
  <c r="I172" i="6"/>
  <c r="I32" i="6"/>
  <c r="I160" i="6"/>
  <c r="I52" i="6"/>
  <c r="I180" i="6"/>
  <c r="I55" i="6"/>
  <c r="I87" i="6"/>
  <c r="I119" i="6"/>
  <c r="I151" i="6"/>
  <c r="I183" i="6"/>
  <c r="I215" i="6"/>
  <c r="I247" i="6"/>
  <c r="I279" i="6"/>
  <c r="I61" i="7"/>
  <c r="I307" i="6"/>
  <c r="I37" i="6"/>
  <c r="I69" i="6"/>
  <c r="I101" i="6"/>
  <c r="I133" i="6"/>
  <c r="I165" i="6"/>
  <c r="I197" i="6"/>
  <c r="I229" i="6"/>
  <c r="I261" i="6"/>
  <c r="I293" i="6"/>
  <c r="I323" i="6"/>
  <c r="I319" i="6"/>
  <c r="I55" i="7"/>
  <c r="I344" i="6"/>
  <c r="I135" i="7"/>
  <c r="I300" i="6"/>
  <c r="I136" i="7"/>
  <c r="I66" i="7"/>
  <c r="I346" i="6"/>
  <c r="I34" i="6"/>
  <c r="I80" i="6"/>
  <c r="I22" i="6"/>
  <c r="I150" i="6"/>
  <c r="I36" i="6"/>
  <c r="I164" i="6"/>
  <c r="I56" i="6"/>
  <c r="I184" i="6"/>
  <c r="I70" i="6"/>
  <c r="I58" i="6"/>
  <c r="I186" i="6"/>
  <c r="I78" i="6"/>
  <c r="I19" i="6"/>
  <c r="I59" i="6"/>
  <c r="I91" i="6"/>
  <c r="I123" i="6"/>
  <c r="I155" i="6"/>
  <c r="I187" i="6"/>
  <c r="I219" i="6"/>
  <c r="I251" i="6"/>
  <c r="I283" i="6"/>
  <c r="I77" i="7"/>
  <c r="I327" i="6"/>
  <c r="I41" i="6"/>
  <c r="I73" i="6"/>
  <c r="I105" i="6"/>
  <c r="I137" i="6"/>
  <c r="I169" i="6"/>
  <c r="I201" i="6"/>
  <c r="I233" i="6"/>
  <c r="I265" i="6"/>
  <c r="I303" i="6"/>
  <c r="I349" i="6"/>
  <c r="I324" i="6"/>
  <c r="I98" i="7"/>
  <c r="I352" i="6"/>
  <c r="I178" i="7"/>
  <c r="I316" i="6"/>
  <c r="I157" i="7"/>
  <c r="I87" i="7"/>
  <c r="I354" i="6"/>
  <c r="I173" i="7"/>
  <c r="I82" i="7"/>
  <c r="I19" i="7"/>
  <c r="I83" i="7"/>
  <c r="I147" i="7"/>
  <c r="I237" i="7"/>
  <c r="I36" i="7"/>
  <c r="I100" i="7"/>
  <c r="I164" i="7"/>
  <c r="I261" i="7"/>
  <c r="I487" i="7"/>
  <c r="I47" i="7"/>
  <c r="I111" i="7"/>
  <c r="I175" i="7"/>
  <c r="I342" i="6"/>
  <c r="I32" i="7"/>
  <c r="I96" i="7"/>
  <c r="I160" i="7"/>
  <c r="I247" i="7"/>
  <c r="I27" i="7"/>
  <c r="I91" i="7"/>
  <c r="I155" i="7"/>
  <c r="I240" i="7"/>
  <c r="I325" i="7"/>
  <c r="I28" i="7"/>
  <c r="I92" i="7"/>
  <c r="I156" i="7"/>
  <c r="I249" i="7"/>
  <c r="I316" i="7"/>
  <c r="I238" i="7"/>
  <c r="I246" i="7"/>
  <c r="I278" i="7"/>
  <c r="I353" i="7"/>
  <c r="I226" i="7"/>
  <c r="I236" i="7"/>
  <c r="I210" i="7"/>
  <c r="I548" i="7"/>
  <c r="I371" i="7"/>
  <c r="I98" i="6"/>
  <c r="I62" i="6"/>
  <c r="I42" i="6"/>
  <c r="I106" i="6"/>
  <c r="I68" i="6"/>
  <c r="I76" i="6"/>
  <c r="I295" i="6"/>
  <c r="I67" i="6"/>
  <c r="I195" i="6"/>
  <c r="I347" i="6"/>
  <c r="I109" i="6"/>
  <c r="I237" i="6"/>
  <c r="I13" i="7"/>
  <c r="I338" i="6"/>
  <c r="I152" i="7"/>
  <c r="I35" i="7"/>
  <c r="I244" i="7"/>
  <c r="I52" i="7"/>
  <c r="I269" i="7"/>
  <c r="I106" i="7"/>
  <c r="I358" i="6"/>
  <c r="I165" i="7"/>
  <c r="I86" i="7"/>
  <c r="I229" i="7"/>
  <c r="I17" i="7"/>
  <c r="I145" i="7"/>
  <c r="I312" i="7"/>
  <c r="I327" i="7"/>
  <c r="I270" i="7"/>
  <c r="I435" i="7"/>
  <c r="I586" i="7"/>
  <c r="I305" i="7"/>
  <c r="I375" i="7"/>
  <c r="I490" i="7"/>
  <c r="I444" i="7"/>
  <c r="I377" i="7"/>
  <c r="I494" i="7"/>
  <c r="I508" i="7"/>
  <c r="I594" i="7"/>
  <c r="I546" i="7"/>
  <c r="I558" i="7"/>
  <c r="I156" i="6"/>
  <c r="I82" i="6"/>
  <c r="I99" i="6"/>
  <c r="I56" i="7"/>
  <c r="I269" i="6"/>
  <c r="I200" i="7"/>
  <c r="I310" i="6"/>
  <c r="I94" i="7"/>
  <c r="I292" i="7"/>
  <c r="I105" i="7"/>
  <c r="I479" i="7"/>
  <c r="I127" i="7"/>
  <c r="I228" i="7"/>
  <c r="I107" i="7"/>
  <c r="I256" i="7"/>
  <c r="I172" i="7"/>
  <c r="I347" i="7"/>
  <c r="I212" i="7"/>
  <c r="I430" i="7"/>
  <c r="I449" i="7"/>
  <c r="I469" i="7"/>
  <c r="I389" i="7"/>
  <c r="I534" i="7"/>
  <c r="I540" i="7"/>
  <c r="I35" i="6"/>
  <c r="I163" i="6"/>
  <c r="I291" i="6"/>
  <c r="I77" i="6"/>
  <c r="I355" i="6"/>
  <c r="I199" i="7"/>
  <c r="I14" i="7"/>
  <c r="I25" i="7"/>
  <c r="I180" i="7"/>
  <c r="I58" i="7"/>
  <c r="I112" i="7"/>
  <c r="I171" i="7"/>
  <c r="I108" i="7"/>
  <c r="I257" i="7"/>
  <c r="I254" i="7"/>
  <c r="I338" i="7"/>
  <c r="I218" i="7"/>
  <c r="I614" i="7"/>
  <c r="I483" i="7"/>
  <c r="I365" i="7"/>
  <c r="I470" i="7"/>
  <c r="I628" i="7"/>
  <c r="I72" i="6"/>
  <c r="I54" i="6"/>
  <c r="I190" i="6"/>
  <c r="I102" i="6"/>
  <c r="I95" i="6"/>
  <c r="I223" i="6"/>
  <c r="I40" i="7"/>
  <c r="I113" i="6"/>
  <c r="I241" i="6"/>
  <c r="I306" i="6"/>
  <c r="I390" i="6"/>
  <c r="I294" i="6"/>
  <c r="I78" i="7"/>
  <c r="I252" i="7"/>
  <c r="I89" i="7"/>
  <c r="I322" i="7"/>
  <c r="I122" i="7"/>
  <c r="I21" i="7"/>
  <c r="I176" i="7"/>
  <c r="I102" i="7"/>
  <c r="I248" i="7"/>
  <c r="I33" i="7"/>
  <c r="I161" i="7"/>
  <c r="I234" i="7"/>
  <c r="I332" i="7"/>
  <c r="I274" i="7"/>
  <c r="I481" i="7"/>
  <c r="I309" i="7"/>
  <c r="I366" i="7"/>
  <c r="I379" i="7"/>
  <c r="I506" i="7"/>
  <c r="I457" i="7"/>
  <c r="I385" i="7"/>
  <c r="I502" i="7"/>
  <c r="I528" i="7"/>
  <c r="I512" i="7"/>
  <c r="I618" i="7"/>
  <c r="I578" i="7"/>
  <c r="I568" i="7"/>
  <c r="I196" i="6"/>
  <c r="I227" i="6"/>
  <c r="I141" i="6"/>
  <c r="I119" i="7"/>
  <c r="I37" i="7"/>
  <c r="I44" i="7"/>
  <c r="I311" i="7"/>
  <c r="I282" i="7"/>
  <c r="I334" i="7"/>
  <c r="I387" i="7"/>
  <c r="I438" i="7"/>
  <c r="I510" i="7"/>
  <c r="I476" i="7"/>
  <c r="I629" i="7"/>
  <c r="I584" i="7"/>
  <c r="I40" i="6"/>
  <c r="I182" i="6"/>
  <c r="I88" i="6"/>
  <c r="I84" i="6"/>
  <c r="I127" i="6"/>
  <c r="I255" i="6"/>
  <c r="I145" i="6"/>
  <c r="I273" i="6"/>
  <c r="I162" i="7"/>
  <c r="I298" i="6"/>
  <c r="I39" i="7"/>
  <c r="I99" i="7"/>
  <c r="I372" i="6"/>
  <c r="I116" i="7"/>
  <c r="I366" i="6"/>
  <c r="I170" i="7"/>
  <c r="I48" i="7"/>
  <c r="I255" i="7"/>
  <c r="I139" i="7"/>
  <c r="I288" i="7"/>
  <c r="I76" i="7"/>
  <c r="I188" i="7"/>
  <c r="I321" i="7"/>
  <c r="I232" i="7"/>
  <c r="I286" i="7"/>
  <c r="I220" i="7"/>
  <c r="I360" i="7"/>
  <c r="I564" i="7"/>
  <c r="I442" i="7"/>
  <c r="I455" i="7"/>
  <c r="I443" i="7"/>
  <c r="I485" i="7"/>
  <c r="I434" i="7"/>
  <c r="I527" i="7"/>
  <c r="I550" i="7"/>
  <c r="I480" i="7"/>
  <c r="I556" i="7"/>
  <c r="I602" i="7"/>
  <c r="I64" i="6"/>
  <c r="I49" i="6"/>
  <c r="I337" i="6"/>
  <c r="I151" i="7"/>
  <c r="I158" i="7"/>
  <c r="I42" i="7"/>
  <c r="I101" i="7"/>
  <c r="I166" i="7"/>
  <c r="I97" i="7"/>
  <c r="I598" i="7"/>
  <c r="I328" i="7"/>
  <c r="I460" i="7"/>
  <c r="I454" i="7"/>
  <c r="I631" i="7"/>
  <c r="I265" i="7"/>
  <c r="I230" i="7"/>
  <c r="I474" i="7"/>
  <c r="I439" i="7"/>
  <c r="I486" i="7"/>
  <c r="I542" i="7"/>
  <c r="I130" i="6"/>
  <c r="I315" i="6"/>
  <c r="I110" i="6"/>
  <c r="I131" i="6"/>
  <c r="I259" i="6"/>
  <c r="I45" i="6"/>
  <c r="I173" i="6"/>
  <c r="I308" i="6"/>
  <c r="I360" i="6"/>
  <c r="I130" i="7"/>
  <c r="I103" i="7"/>
  <c r="I142" i="7"/>
  <c r="I388" i="6"/>
  <c r="I153" i="7"/>
  <c r="I382" i="6"/>
  <c r="I186" i="7"/>
  <c r="I85" i="7"/>
  <c r="I263" i="7"/>
  <c r="I150" i="7"/>
  <c r="I296" i="7"/>
  <c r="I81" i="7"/>
  <c r="I204" i="7"/>
  <c r="I331" i="7"/>
  <c r="I242" i="7"/>
  <c r="I294" i="7"/>
  <c r="I299" i="7"/>
  <c r="I453" i="7"/>
  <c r="I446" i="7"/>
  <c r="I448" i="7"/>
  <c r="I461" i="7"/>
  <c r="I456" i="7"/>
  <c r="I532" i="7"/>
  <c r="I451" i="7"/>
  <c r="I626" i="7"/>
  <c r="I576" i="7"/>
  <c r="I484" i="7"/>
  <c r="I572" i="7"/>
  <c r="I613" i="7"/>
  <c r="I31" i="6"/>
  <c r="I159" i="6"/>
  <c r="I287" i="6"/>
  <c r="I177" i="6"/>
  <c r="I365" i="6"/>
  <c r="I146" i="7"/>
  <c r="I169" i="7"/>
  <c r="I191" i="7"/>
  <c r="I22" i="7"/>
  <c r="I352" i="7"/>
  <c r="I241" i="7"/>
  <c r="I250" i="7"/>
  <c r="I343" i="7"/>
  <c r="I466" i="7"/>
  <c r="I468" i="7"/>
  <c r="I554" i="7"/>
  <c r="I458" i="7"/>
  <c r="I610" i="7"/>
  <c r="I488" i="7"/>
  <c r="I605" i="7"/>
  <c r="I90" i="6"/>
  <c r="I205" i="6"/>
  <c r="I362" i="6"/>
  <c r="I163" i="7"/>
  <c r="I350" i="7"/>
  <c r="I38" i="7"/>
  <c r="I348" i="6"/>
  <c r="I214" i="7"/>
  <c r="I359" i="7"/>
  <c r="I467" i="7"/>
  <c r="I492" i="7"/>
  <c r="I192" i="6"/>
  <c r="I63" i="6"/>
  <c r="I191" i="6"/>
  <c r="I341" i="6"/>
  <c r="I81" i="6"/>
  <c r="I209" i="6"/>
  <c r="I104" i="7"/>
  <c r="I243" i="7"/>
  <c r="I374" i="6"/>
  <c r="I30" i="7"/>
  <c r="I206" i="7"/>
  <c r="I41" i="7"/>
  <c r="I253" i="7"/>
  <c r="I63" i="7"/>
  <c r="I350" i="6"/>
  <c r="I149" i="7"/>
  <c r="I43" i="7"/>
  <c r="I203" i="7"/>
  <c r="I12" i="7"/>
  <c r="I140" i="7"/>
  <c r="I222" i="7"/>
  <c r="I262" i="7"/>
  <c r="I358" i="7"/>
  <c r="I570" i="7"/>
  <c r="I367" i="7"/>
  <c r="I580" i="7"/>
  <c r="I369" i="7"/>
  <c r="I500" i="7"/>
  <c r="I530" i="7"/>
  <c r="J559" i="2"/>
  <c r="J560" i="2" s="1"/>
  <c r="H179" i="8"/>
  <c r="K179" i="8" s="1"/>
  <c r="K180" i="8"/>
  <c r="K171" i="8"/>
  <c r="K71" i="8"/>
  <c r="K26" i="8"/>
  <c r="E3" i="8"/>
  <c r="E233" i="8"/>
  <c r="E234" i="8" s="1"/>
  <c r="K32" i="8"/>
  <c r="E23" i="8"/>
  <c r="K23" i="8" s="1"/>
  <c r="K24" i="8"/>
  <c r="K4" i="8"/>
  <c r="K186" i="8"/>
  <c r="G32" i="8"/>
  <c r="H233" i="8"/>
  <c r="K162" i="8"/>
  <c r="K78" i="8"/>
  <c r="J63" i="8"/>
  <c r="K63" i="8" s="1"/>
  <c r="K64" i="8"/>
  <c r="K46" i="8"/>
  <c r="K72" i="8"/>
  <c r="G159" i="8"/>
  <c r="K159" i="8" s="1"/>
  <c r="K160" i="8"/>
  <c r="J3" i="8"/>
  <c r="K128" i="8"/>
  <c r="K122" i="8"/>
  <c r="K45" i="8"/>
  <c r="K148" i="8"/>
  <c r="J88" i="8"/>
  <c r="J87" i="8" s="1"/>
  <c r="K87" i="8" s="1"/>
  <c r="K6" i="8"/>
  <c r="K127" i="8"/>
  <c r="K121" i="8"/>
  <c r="F233" i="8"/>
  <c r="K147" i="8"/>
  <c r="F234" i="8" l="1"/>
  <c r="K3" i="8"/>
  <c r="J5" i="6"/>
  <c r="K5" i="6" s="1"/>
  <c r="G31" i="8"/>
  <c r="K31" i="8" s="1"/>
  <c r="G233" i="8"/>
  <c r="J5" i="7"/>
  <c r="K5" i="7" s="1"/>
  <c r="J6" i="6"/>
  <c r="K6" i="6" s="1"/>
  <c r="J233" i="8"/>
  <c r="K88" i="8"/>
  <c r="G234" i="8" l="1"/>
  <c r="H234" i="8" s="1"/>
  <c r="I234" i="8" s="1"/>
  <c r="J234" i="8" s="1"/>
  <c r="K233" i="8" s="1"/>
  <c r="J6" i="7"/>
  <c r="J7" i="6"/>
  <c r="K7" i="6" l="1"/>
  <c r="J8" i="6"/>
  <c r="K6" i="7"/>
  <c r="J7" i="7"/>
  <c r="K7" i="7" l="1"/>
  <c r="J8" i="7"/>
  <c r="K8" i="6"/>
  <c r="J9" i="6"/>
  <c r="K8" i="7" l="1"/>
  <c r="J9" i="7"/>
  <c r="K9" i="6"/>
  <c r="J10" i="6"/>
  <c r="K10" i="6" l="1"/>
  <c r="J11" i="6"/>
  <c r="K9" i="7"/>
  <c r="J10" i="7"/>
  <c r="K11" i="6" l="1"/>
  <c r="J12" i="6"/>
  <c r="K10" i="7"/>
  <c r="J11" i="7"/>
  <c r="K11" i="7" l="1"/>
  <c r="J12" i="7"/>
  <c r="K12" i="6"/>
  <c r="J13" i="6"/>
  <c r="K13" i="6" l="1"/>
  <c r="J14" i="6"/>
  <c r="K12" i="7"/>
  <c r="J13" i="7"/>
  <c r="K14" i="6" l="1"/>
  <c r="J15" i="6"/>
  <c r="K13" i="7"/>
  <c r="J14" i="7"/>
  <c r="K14" i="7" l="1"/>
  <c r="J15" i="7"/>
  <c r="K15" i="6"/>
  <c r="J16" i="6"/>
  <c r="K16" i="6" l="1"/>
  <c r="J17" i="6"/>
  <c r="K15" i="7"/>
  <c r="J16" i="7"/>
  <c r="K16" i="7" l="1"/>
  <c r="J17" i="7"/>
  <c r="K17" i="6"/>
  <c r="J18" i="6"/>
  <c r="K18" i="6" l="1"/>
  <c r="J19" i="6"/>
  <c r="K17" i="7"/>
  <c r="J18" i="7"/>
  <c r="K18" i="7" l="1"/>
  <c r="J19" i="7"/>
  <c r="K19" i="6"/>
  <c r="J20" i="6"/>
  <c r="K19" i="7" l="1"/>
  <c r="J20" i="7"/>
  <c r="K20" i="6"/>
  <c r="J21" i="6"/>
  <c r="K21" i="6" l="1"/>
  <c r="J22" i="6"/>
  <c r="K20" i="7"/>
  <c r="J21" i="7"/>
  <c r="K21" i="7" l="1"/>
  <c r="J22" i="7"/>
  <c r="K22" i="6"/>
  <c r="J23" i="6"/>
  <c r="K23" i="6" l="1"/>
  <c r="J24" i="6"/>
  <c r="K22" i="7"/>
  <c r="J23" i="7"/>
  <c r="K23" i="7" l="1"/>
  <c r="J24" i="7"/>
  <c r="K24" i="6"/>
  <c r="J25" i="6"/>
  <c r="K24" i="7" l="1"/>
  <c r="J25" i="7"/>
  <c r="K25" i="6"/>
  <c r="J26" i="6"/>
  <c r="K25" i="7" l="1"/>
  <c r="J26" i="7"/>
  <c r="K26" i="6"/>
  <c r="J27" i="6"/>
  <c r="K27" i="6" l="1"/>
  <c r="J28" i="6"/>
  <c r="K26" i="7"/>
  <c r="J27" i="7"/>
  <c r="K27" i="7" l="1"/>
  <c r="J28" i="7"/>
  <c r="K28" i="6"/>
  <c r="J29" i="6"/>
  <c r="K29" i="6" l="1"/>
  <c r="J30" i="6"/>
  <c r="K28" i="7"/>
  <c r="J29" i="7"/>
  <c r="K29" i="7" l="1"/>
  <c r="J30" i="7"/>
  <c r="K30" i="6"/>
  <c r="J31" i="6"/>
  <c r="K31" i="6" l="1"/>
  <c r="J32" i="6"/>
  <c r="K30" i="7"/>
  <c r="J31" i="7"/>
  <c r="K31" i="7" l="1"/>
  <c r="J32" i="7"/>
  <c r="K32" i="6"/>
  <c r="J33" i="6"/>
  <c r="K33" i="6" l="1"/>
  <c r="J34" i="6"/>
  <c r="K32" i="7"/>
  <c r="J33" i="7"/>
  <c r="K33" i="7" l="1"/>
  <c r="J34" i="7"/>
  <c r="K34" i="6"/>
  <c r="J35" i="6"/>
  <c r="K35" i="6" l="1"/>
  <c r="J36" i="6"/>
  <c r="K34" i="7"/>
  <c r="J35" i="7"/>
  <c r="K35" i="7" l="1"/>
  <c r="J36" i="7"/>
  <c r="K36" i="6"/>
  <c r="J37" i="6"/>
  <c r="K36" i="7" l="1"/>
  <c r="J37" i="7"/>
  <c r="K37" i="6"/>
  <c r="J38" i="6"/>
  <c r="K38" i="6" l="1"/>
  <c r="J39" i="6"/>
  <c r="K37" i="7"/>
  <c r="J38" i="7"/>
  <c r="K38" i="7" l="1"/>
  <c r="J39" i="7"/>
  <c r="K39" i="6"/>
  <c r="J40" i="6"/>
  <c r="K39" i="7" l="1"/>
  <c r="J40" i="7"/>
  <c r="K40" i="6"/>
  <c r="J41" i="6"/>
  <c r="K41" i="6" l="1"/>
  <c r="J42" i="6"/>
  <c r="K40" i="7"/>
  <c r="J41" i="7"/>
  <c r="K41" i="7" l="1"/>
  <c r="J42" i="7"/>
  <c r="K42" i="6"/>
  <c r="J43" i="6"/>
  <c r="K43" i="6" l="1"/>
  <c r="J44" i="6"/>
  <c r="K42" i="7"/>
  <c r="J43" i="7"/>
  <c r="K43" i="7" l="1"/>
  <c r="J44" i="7"/>
  <c r="K44" i="6"/>
  <c r="J45" i="6"/>
  <c r="K44" i="7" l="1"/>
  <c r="J45" i="7"/>
  <c r="K45" i="6"/>
  <c r="J46" i="6"/>
  <c r="K46" i="6" l="1"/>
  <c r="J47" i="6"/>
  <c r="K45" i="7"/>
  <c r="J46" i="7"/>
  <c r="K46" i="7" l="1"/>
  <c r="J47" i="7"/>
  <c r="K47" i="6"/>
  <c r="J48" i="6"/>
  <c r="K47" i="7" l="1"/>
  <c r="J48" i="7"/>
  <c r="K48" i="6"/>
  <c r="J49" i="6"/>
  <c r="K48" i="7" l="1"/>
  <c r="J49" i="7"/>
  <c r="K49" i="6"/>
  <c r="J50" i="6"/>
  <c r="K50" i="6" l="1"/>
  <c r="J51" i="6"/>
  <c r="K49" i="7"/>
  <c r="J50" i="7"/>
  <c r="K51" i="6" l="1"/>
  <c r="J52" i="6"/>
  <c r="K50" i="7"/>
  <c r="J51" i="7"/>
  <c r="K51" i="7" l="1"/>
  <c r="J52" i="7"/>
  <c r="K52" i="6"/>
  <c r="J53" i="6"/>
  <c r="K53" i="6" l="1"/>
  <c r="J54" i="6"/>
  <c r="K52" i="7"/>
  <c r="J53" i="7"/>
  <c r="K53" i="7" l="1"/>
  <c r="J54" i="7"/>
  <c r="K54" i="6"/>
  <c r="J55" i="6"/>
  <c r="K55" i="6" l="1"/>
  <c r="J56" i="6"/>
  <c r="K54" i="7"/>
  <c r="J55" i="7"/>
  <c r="K55" i="7" l="1"/>
  <c r="J56" i="7"/>
  <c r="K56" i="6"/>
  <c r="J57" i="6"/>
  <c r="K56" i="7" l="1"/>
  <c r="J57" i="7"/>
  <c r="K57" i="6"/>
  <c r="J58" i="6"/>
  <c r="K58" i="6" l="1"/>
  <c r="J59" i="6"/>
  <c r="K57" i="7"/>
  <c r="J58" i="7"/>
  <c r="K58" i="7" l="1"/>
  <c r="J59" i="7"/>
  <c r="K59" i="6"/>
  <c r="J60" i="6"/>
  <c r="K60" i="6" l="1"/>
  <c r="J61" i="6"/>
  <c r="K59" i="7"/>
  <c r="J60" i="7"/>
  <c r="K60" i="7" l="1"/>
  <c r="J61" i="7"/>
  <c r="K61" i="6"/>
  <c r="J62" i="6"/>
  <c r="K62" i="6" l="1"/>
  <c r="J63" i="6"/>
  <c r="K61" i="7"/>
  <c r="J62" i="7"/>
  <c r="K62" i="7" l="1"/>
  <c r="J63" i="7"/>
  <c r="K63" i="6"/>
  <c r="J64" i="6"/>
  <c r="K64" i="6" l="1"/>
  <c r="J65" i="6"/>
  <c r="K63" i="7"/>
  <c r="J64" i="7"/>
  <c r="K65" i="6" l="1"/>
  <c r="J66" i="6"/>
  <c r="K64" i="7"/>
  <c r="J65" i="7"/>
  <c r="K65" i="7" l="1"/>
  <c r="J66" i="7"/>
  <c r="K66" i="6"/>
  <c r="J67" i="6"/>
  <c r="K67" i="6" l="1"/>
  <c r="J68" i="6"/>
  <c r="K66" i="7"/>
  <c r="J67" i="7"/>
  <c r="K68" i="6" l="1"/>
  <c r="J69" i="6"/>
  <c r="K67" i="7"/>
  <c r="J68" i="7"/>
  <c r="K68" i="7" l="1"/>
  <c r="J69" i="7"/>
  <c r="K69" i="6"/>
  <c r="J70" i="6"/>
  <c r="K70" i="6" l="1"/>
  <c r="J71" i="6"/>
  <c r="K69" i="7"/>
  <c r="J70" i="7"/>
  <c r="K70" i="7" l="1"/>
  <c r="J71" i="7"/>
  <c r="K71" i="6"/>
  <c r="J72" i="6"/>
  <c r="K72" i="6" l="1"/>
  <c r="J73" i="6"/>
  <c r="K71" i="7"/>
  <c r="J72" i="7"/>
  <c r="K72" i="7" l="1"/>
  <c r="J73" i="7"/>
  <c r="K73" i="6"/>
  <c r="J74" i="6"/>
  <c r="K74" i="6" l="1"/>
  <c r="J75" i="6"/>
  <c r="K73" i="7"/>
  <c r="J74" i="7"/>
  <c r="K74" i="7" l="1"/>
  <c r="J75" i="7"/>
  <c r="K75" i="6"/>
  <c r="J76" i="6"/>
  <c r="K76" i="6" l="1"/>
  <c r="J77" i="6"/>
  <c r="K75" i="7"/>
  <c r="J76" i="7"/>
  <c r="K76" i="7" l="1"/>
  <c r="J77" i="7"/>
  <c r="K77" i="6"/>
  <c r="J78" i="6"/>
  <c r="K78" i="6" l="1"/>
  <c r="J79" i="6"/>
  <c r="K77" i="7"/>
  <c r="J78" i="7"/>
  <c r="K78" i="7" l="1"/>
  <c r="J79" i="7"/>
  <c r="K79" i="6"/>
  <c r="J80" i="6"/>
  <c r="K80" i="6" l="1"/>
  <c r="J81" i="6"/>
  <c r="K79" i="7"/>
  <c r="J80" i="7"/>
  <c r="K80" i="7" l="1"/>
  <c r="J81" i="7"/>
  <c r="K81" i="6"/>
  <c r="J82" i="6"/>
  <c r="K82" i="6" l="1"/>
  <c r="J83" i="6"/>
  <c r="K81" i="7"/>
  <c r="J82" i="7"/>
  <c r="K82" i="7" l="1"/>
  <c r="J83" i="7"/>
  <c r="K83" i="6"/>
  <c r="J84" i="6"/>
  <c r="K84" i="6" l="1"/>
  <c r="J85" i="6"/>
  <c r="K83" i="7"/>
  <c r="J84" i="7"/>
  <c r="K84" i="7" l="1"/>
  <c r="J85" i="7"/>
  <c r="K85" i="6"/>
  <c r="J86" i="6"/>
  <c r="K86" i="6" l="1"/>
  <c r="J87" i="6"/>
  <c r="K85" i="7"/>
  <c r="J86" i="7"/>
  <c r="K86" i="7" l="1"/>
  <c r="J87" i="7"/>
  <c r="K87" i="6"/>
  <c r="J88" i="6"/>
  <c r="K88" i="6" l="1"/>
  <c r="J89" i="6"/>
  <c r="K87" i="7"/>
  <c r="J88" i="7"/>
  <c r="K88" i="7" l="1"/>
  <c r="J89" i="7"/>
  <c r="K89" i="6"/>
  <c r="J90" i="6"/>
  <c r="K90" i="6" l="1"/>
  <c r="J91" i="6"/>
  <c r="K89" i="7"/>
  <c r="J90" i="7"/>
  <c r="K90" i="7" l="1"/>
  <c r="J91" i="7"/>
  <c r="K91" i="6"/>
  <c r="J92" i="6"/>
  <c r="K92" i="6" l="1"/>
  <c r="J93" i="6"/>
  <c r="K91" i="7"/>
  <c r="J92" i="7"/>
  <c r="K92" i="7" l="1"/>
  <c r="J93" i="7"/>
  <c r="K93" i="6"/>
  <c r="J94" i="6"/>
  <c r="K93" i="7" l="1"/>
  <c r="J94" i="7"/>
  <c r="K94" i="6"/>
  <c r="J95" i="6"/>
  <c r="K95" i="6" l="1"/>
  <c r="J96" i="6"/>
  <c r="K94" i="7"/>
  <c r="J95" i="7"/>
  <c r="K95" i="7" l="1"/>
  <c r="J96" i="7"/>
  <c r="K96" i="6"/>
  <c r="J97" i="6"/>
  <c r="K97" i="6" l="1"/>
  <c r="J98" i="6"/>
  <c r="K96" i="7"/>
  <c r="J97" i="7"/>
  <c r="K97" i="7" l="1"/>
  <c r="J98" i="7"/>
  <c r="K98" i="6"/>
  <c r="J99" i="6"/>
  <c r="K99" i="6" l="1"/>
  <c r="J100" i="6"/>
  <c r="K98" i="7"/>
  <c r="J99" i="7"/>
  <c r="K99" i="7" l="1"/>
  <c r="J100" i="7"/>
  <c r="K100" i="6"/>
  <c r="J101" i="6"/>
  <c r="K101" i="6" l="1"/>
  <c r="J102" i="6"/>
  <c r="K100" i="7"/>
  <c r="J101" i="7"/>
  <c r="K101" i="7" l="1"/>
  <c r="J102" i="7"/>
  <c r="K102" i="6"/>
  <c r="J103" i="6"/>
  <c r="K103" i="6" l="1"/>
  <c r="J104" i="6"/>
  <c r="K102" i="7"/>
  <c r="J103" i="7"/>
  <c r="K103" i="7" l="1"/>
  <c r="J104" i="7"/>
  <c r="K104" i="6"/>
  <c r="J105" i="6"/>
  <c r="K105" i="6" l="1"/>
  <c r="J106" i="6"/>
  <c r="K104" i="7"/>
  <c r="J105" i="7"/>
  <c r="K105" i="7" l="1"/>
  <c r="J106" i="7"/>
  <c r="K106" i="6"/>
  <c r="J107" i="6"/>
  <c r="K107" i="6" l="1"/>
  <c r="J108" i="6"/>
  <c r="K106" i="7"/>
  <c r="J107" i="7"/>
  <c r="K108" i="6" l="1"/>
  <c r="J109" i="6"/>
  <c r="K107" i="7"/>
  <c r="J108" i="7"/>
  <c r="K109" i="6" l="1"/>
  <c r="J110" i="6"/>
  <c r="K108" i="7"/>
  <c r="J109" i="7"/>
  <c r="K110" i="6" l="1"/>
  <c r="J111" i="6"/>
  <c r="K109" i="7"/>
  <c r="J110" i="7"/>
  <c r="K111" i="6" l="1"/>
  <c r="J112" i="6"/>
  <c r="K110" i="7"/>
  <c r="J111" i="7"/>
  <c r="K111" i="7" l="1"/>
  <c r="J112" i="7"/>
  <c r="K112" i="6"/>
  <c r="J113" i="6"/>
  <c r="K113" i="6" l="1"/>
  <c r="J114" i="6"/>
  <c r="K112" i="7"/>
  <c r="J113" i="7"/>
  <c r="K113" i="7" l="1"/>
  <c r="J114" i="7"/>
  <c r="K114" i="6"/>
  <c r="J115" i="6"/>
  <c r="K115" i="6" l="1"/>
  <c r="J116" i="6"/>
  <c r="K114" i="7"/>
  <c r="J115" i="7"/>
  <c r="K116" i="6" l="1"/>
  <c r="J117" i="6"/>
  <c r="K115" i="7"/>
  <c r="J116" i="7"/>
  <c r="K116" i="7" l="1"/>
  <c r="J117" i="7"/>
  <c r="K117" i="6"/>
  <c r="J118" i="6"/>
  <c r="K118" i="6" l="1"/>
  <c r="J119" i="6"/>
  <c r="K117" i="7"/>
  <c r="J118" i="7"/>
  <c r="K118" i="7" l="1"/>
  <c r="J119" i="7"/>
  <c r="K119" i="6"/>
  <c r="J120" i="6"/>
  <c r="K120" i="6" l="1"/>
  <c r="J121" i="6"/>
  <c r="K119" i="7"/>
  <c r="J120" i="7"/>
  <c r="K120" i="7" l="1"/>
  <c r="J121" i="7"/>
  <c r="K121" i="6"/>
  <c r="J122" i="6"/>
  <c r="K121" i="7" l="1"/>
  <c r="J122" i="7"/>
  <c r="K122" i="6"/>
  <c r="J123" i="6"/>
  <c r="K122" i="7" l="1"/>
  <c r="J123" i="7"/>
  <c r="K123" i="6"/>
  <c r="J124" i="6"/>
  <c r="K124" i="6" l="1"/>
  <c r="J125" i="6"/>
  <c r="K123" i="7"/>
  <c r="J124" i="7"/>
  <c r="K124" i="7" l="1"/>
  <c r="J125" i="7"/>
  <c r="K125" i="6"/>
  <c r="J126" i="6"/>
  <c r="K126" i="6" l="1"/>
  <c r="J127" i="6"/>
  <c r="K125" i="7"/>
  <c r="J126" i="7"/>
  <c r="K126" i="7" l="1"/>
  <c r="J127" i="7"/>
  <c r="K127" i="6"/>
  <c r="J128" i="6"/>
  <c r="K128" i="6" l="1"/>
  <c r="J129" i="6"/>
  <c r="K127" i="7"/>
  <c r="J128" i="7"/>
  <c r="K128" i="7" l="1"/>
  <c r="J129" i="7"/>
  <c r="K129" i="6"/>
  <c r="J130" i="6"/>
  <c r="K130" i="6" l="1"/>
  <c r="J131" i="6"/>
  <c r="K129" i="7"/>
  <c r="J130" i="7"/>
  <c r="K130" i="7" l="1"/>
  <c r="J131" i="7"/>
  <c r="K131" i="6"/>
  <c r="J132" i="6"/>
  <c r="K132" i="6" l="1"/>
  <c r="J133" i="6"/>
  <c r="K131" i="7"/>
  <c r="J132" i="7"/>
  <c r="K133" i="6" l="1"/>
  <c r="J134" i="6"/>
  <c r="K132" i="7"/>
  <c r="J133" i="7"/>
  <c r="K133" i="7" l="1"/>
  <c r="J134" i="7"/>
  <c r="K134" i="6"/>
  <c r="J135" i="6"/>
  <c r="K135" i="6" l="1"/>
  <c r="J136" i="6"/>
  <c r="K134" i="7"/>
  <c r="J135" i="7"/>
  <c r="K136" i="6" l="1"/>
  <c r="J137" i="6"/>
  <c r="K135" i="7"/>
  <c r="J136" i="7"/>
  <c r="K136" i="7" l="1"/>
  <c r="J137" i="7"/>
  <c r="K137" i="6"/>
  <c r="J138" i="6"/>
  <c r="K138" i="6" l="1"/>
  <c r="J139" i="6"/>
  <c r="K137" i="7"/>
  <c r="J138" i="7"/>
  <c r="K138" i="7" l="1"/>
  <c r="J139" i="7"/>
  <c r="K139" i="6"/>
  <c r="J140" i="6"/>
  <c r="K140" i="6" l="1"/>
  <c r="J141" i="6"/>
  <c r="K139" i="7"/>
  <c r="J140" i="7"/>
  <c r="K140" i="7" l="1"/>
  <c r="J141" i="7"/>
  <c r="K141" i="6"/>
  <c r="J142" i="6"/>
  <c r="K142" i="6" l="1"/>
  <c r="J143" i="6"/>
  <c r="K141" i="7"/>
  <c r="J142" i="7"/>
  <c r="K142" i="7" l="1"/>
  <c r="J143" i="7"/>
  <c r="K143" i="6"/>
  <c r="J144" i="6"/>
  <c r="K143" i="7" l="1"/>
  <c r="J144" i="7"/>
  <c r="K144" i="6"/>
  <c r="J145" i="6"/>
  <c r="K145" i="6" l="1"/>
  <c r="J146" i="6"/>
  <c r="K144" i="7"/>
  <c r="J145" i="7"/>
  <c r="K145" i="7" l="1"/>
  <c r="J146" i="7"/>
  <c r="K146" i="6"/>
  <c r="J147" i="6"/>
  <c r="K147" i="6" l="1"/>
  <c r="J148" i="6"/>
  <c r="K146" i="7"/>
  <c r="J147" i="7"/>
  <c r="K147" i="7" l="1"/>
  <c r="J148" i="7"/>
  <c r="K148" i="6"/>
  <c r="J149" i="6"/>
  <c r="K149" i="6" l="1"/>
  <c r="J150" i="6"/>
  <c r="K148" i="7"/>
  <c r="J149" i="7"/>
  <c r="K149" i="7" l="1"/>
  <c r="J150" i="7"/>
  <c r="K150" i="6"/>
  <c r="J151" i="6"/>
  <c r="K151" i="6" l="1"/>
  <c r="J152" i="6"/>
  <c r="K150" i="7"/>
  <c r="J151" i="7"/>
  <c r="K151" i="7" l="1"/>
  <c r="J152" i="7"/>
  <c r="K152" i="6"/>
  <c r="J153" i="6"/>
  <c r="K153" i="6" l="1"/>
  <c r="J154" i="6"/>
  <c r="K152" i="7"/>
  <c r="J153" i="7"/>
  <c r="K153" i="7" l="1"/>
  <c r="J154" i="7"/>
  <c r="K154" i="6"/>
  <c r="J155" i="6"/>
  <c r="K154" i="7" l="1"/>
  <c r="J155" i="7"/>
  <c r="K155" i="6"/>
  <c r="J156" i="6"/>
  <c r="K156" i="6" l="1"/>
  <c r="J157" i="6"/>
  <c r="K155" i="7"/>
  <c r="J156" i="7"/>
  <c r="K156" i="7" l="1"/>
  <c r="J157" i="7"/>
  <c r="K157" i="6"/>
  <c r="J158" i="6"/>
  <c r="K158" i="6" l="1"/>
  <c r="J159" i="6"/>
  <c r="K157" i="7"/>
  <c r="J158" i="7"/>
  <c r="K158" i="7" l="1"/>
  <c r="J159" i="7"/>
  <c r="K159" i="6"/>
  <c r="J160" i="6"/>
  <c r="K159" i="7" l="1"/>
  <c r="J160" i="7"/>
  <c r="K160" i="6"/>
  <c r="J161" i="6"/>
  <c r="K161" i="6" l="1"/>
  <c r="J162" i="6"/>
  <c r="K160" i="7"/>
  <c r="J161" i="7"/>
  <c r="K161" i="7" l="1"/>
  <c r="J162" i="7"/>
  <c r="K162" i="6"/>
  <c r="J163" i="6"/>
  <c r="K163" i="6" l="1"/>
  <c r="J164" i="6"/>
  <c r="K162" i="7"/>
  <c r="J163" i="7"/>
  <c r="K163" i="7" l="1"/>
  <c r="J164" i="7"/>
  <c r="K164" i="6"/>
  <c r="J165" i="6"/>
  <c r="K165" i="6" l="1"/>
  <c r="J166" i="6"/>
  <c r="K164" i="7"/>
  <c r="J165" i="7"/>
  <c r="K165" i="7" l="1"/>
  <c r="J166" i="7"/>
  <c r="K166" i="6"/>
  <c r="J167" i="6"/>
  <c r="K167" i="6" l="1"/>
  <c r="J168" i="6"/>
  <c r="K166" i="7"/>
  <c r="J167" i="7"/>
  <c r="K167" i="7" l="1"/>
  <c r="J168" i="7"/>
  <c r="K168" i="6"/>
  <c r="J169" i="6"/>
  <c r="K169" i="6" l="1"/>
  <c r="J170" i="6"/>
  <c r="K168" i="7"/>
  <c r="J169" i="7"/>
  <c r="K169" i="7" l="1"/>
  <c r="J170" i="7"/>
  <c r="K170" i="6"/>
  <c r="J171" i="6"/>
  <c r="K171" i="6" l="1"/>
  <c r="J172" i="6"/>
  <c r="K170" i="7"/>
  <c r="J171" i="7"/>
  <c r="K171" i="7" l="1"/>
  <c r="J172" i="7"/>
  <c r="K172" i="6"/>
  <c r="J173" i="6"/>
  <c r="K172" i="7" l="1"/>
  <c r="J173" i="7"/>
  <c r="K173" i="6"/>
  <c r="J174" i="6"/>
  <c r="K174" i="6" l="1"/>
  <c r="J175" i="6"/>
  <c r="K173" i="7"/>
  <c r="J174" i="7"/>
  <c r="K174" i="7" l="1"/>
  <c r="J175" i="7"/>
  <c r="K175" i="6"/>
  <c r="J176" i="6"/>
  <c r="K176" i="6" l="1"/>
  <c r="J177" i="6"/>
  <c r="K175" i="7"/>
  <c r="J176" i="7"/>
  <c r="K177" i="6" l="1"/>
  <c r="J178" i="6"/>
  <c r="K176" i="7"/>
  <c r="J177" i="7"/>
  <c r="K177" i="7" l="1"/>
  <c r="J178" i="7"/>
  <c r="K178" i="6"/>
  <c r="J179" i="6"/>
  <c r="K179" i="6" l="1"/>
  <c r="J180" i="6"/>
  <c r="K178" i="7"/>
  <c r="J179" i="7"/>
  <c r="K179" i="7" l="1"/>
  <c r="J180" i="7"/>
  <c r="K180" i="6"/>
  <c r="J181" i="6"/>
  <c r="K181" i="6" l="1"/>
  <c r="J182" i="6"/>
  <c r="K180" i="7"/>
  <c r="J181" i="7"/>
  <c r="K181" i="7" l="1"/>
  <c r="J182" i="7"/>
  <c r="K182" i="6"/>
  <c r="J183" i="6"/>
  <c r="K183" i="6" l="1"/>
  <c r="J184" i="6"/>
  <c r="K182" i="7"/>
  <c r="J183" i="7"/>
  <c r="K184" i="6" l="1"/>
  <c r="J185" i="6"/>
  <c r="K183" i="7"/>
  <c r="J184" i="7"/>
  <c r="K184" i="7" l="1"/>
  <c r="J185" i="7"/>
  <c r="K185" i="6"/>
  <c r="J186" i="6"/>
  <c r="K186" i="6" l="1"/>
  <c r="J187" i="6"/>
  <c r="K185" i="7"/>
  <c r="J186" i="7"/>
  <c r="K186" i="7" l="1"/>
  <c r="J187" i="7"/>
  <c r="K187" i="6"/>
  <c r="J188" i="6"/>
  <c r="K188" i="6" l="1"/>
  <c r="J189" i="6"/>
  <c r="K187" i="7"/>
  <c r="J188" i="7"/>
  <c r="K188" i="7" l="1"/>
  <c r="J189" i="7"/>
  <c r="K189" i="6"/>
  <c r="J190" i="6"/>
  <c r="K190" i="6" l="1"/>
  <c r="J191" i="6"/>
  <c r="K189" i="7"/>
  <c r="J190" i="7"/>
  <c r="K190" i="7" l="1"/>
  <c r="J191" i="7"/>
  <c r="K191" i="6"/>
  <c r="J192" i="6"/>
  <c r="K192" i="6" l="1"/>
  <c r="J193" i="6"/>
  <c r="K191" i="7"/>
  <c r="J192" i="7"/>
  <c r="K192" i="7" l="1"/>
  <c r="J193" i="7"/>
  <c r="K193" i="6"/>
  <c r="J194" i="6"/>
  <c r="K194" i="6" l="1"/>
  <c r="J195" i="6"/>
  <c r="K193" i="7"/>
  <c r="J194" i="7"/>
  <c r="K195" i="6" l="1"/>
  <c r="J196" i="6"/>
  <c r="K194" i="7"/>
  <c r="J195" i="7"/>
  <c r="K196" i="6" l="1"/>
  <c r="J197" i="6"/>
  <c r="K195" i="7"/>
  <c r="J196" i="7"/>
  <c r="K196" i="7" l="1"/>
  <c r="J197" i="7"/>
  <c r="K197" i="6"/>
  <c r="J198" i="6"/>
  <c r="K197" i="7" l="1"/>
  <c r="J198" i="7"/>
  <c r="K198" i="6"/>
  <c r="J199" i="6"/>
  <c r="K199" i="6" l="1"/>
  <c r="J200" i="6"/>
  <c r="K198" i="7"/>
  <c r="J199" i="7"/>
  <c r="K199" i="7" l="1"/>
  <c r="J200" i="7"/>
  <c r="K200" i="6"/>
  <c r="J201" i="6"/>
  <c r="K201" i="6" l="1"/>
  <c r="J202" i="6"/>
  <c r="K200" i="7"/>
  <c r="J201" i="7"/>
  <c r="K201" i="7" l="1"/>
  <c r="J202" i="7"/>
  <c r="K202" i="6"/>
  <c r="J203" i="6"/>
  <c r="K203" i="6" l="1"/>
  <c r="J204" i="6"/>
  <c r="K202" i="7"/>
  <c r="J203" i="7"/>
  <c r="K203" i="7" l="1"/>
  <c r="J204" i="7"/>
  <c r="K204" i="6"/>
  <c r="J205" i="6"/>
  <c r="K205" i="6" l="1"/>
  <c r="J206" i="6"/>
  <c r="K204" i="7"/>
  <c r="J205" i="7"/>
  <c r="K205" i="7" l="1"/>
  <c r="J206" i="7"/>
  <c r="K206" i="6"/>
  <c r="J207" i="6"/>
  <c r="K207" i="6" l="1"/>
  <c r="J208" i="6"/>
  <c r="K206" i="7"/>
  <c r="J207" i="7"/>
  <c r="K207" i="7" l="1"/>
  <c r="J208" i="7"/>
  <c r="K208" i="6"/>
  <c r="J209" i="6"/>
  <c r="K209" i="6" l="1"/>
  <c r="J210" i="6"/>
  <c r="K208" i="7"/>
  <c r="J209" i="7"/>
  <c r="K210" i="6" l="1"/>
  <c r="J211" i="6"/>
  <c r="K209" i="7"/>
  <c r="J210" i="7"/>
  <c r="K210" i="7" l="1"/>
  <c r="J211" i="7"/>
  <c r="K211" i="6"/>
  <c r="J212" i="6"/>
  <c r="K212" i="6" l="1"/>
  <c r="J213" i="6"/>
  <c r="K211" i="7"/>
  <c r="J212" i="7"/>
  <c r="K212" i="7" l="1"/>
  <c r="J213" i="7"/>
  <c r="K213" i="6"/>
  <c r="J214" i="6"/>
  <c r="K214" i="6" l="1"/>
  <c r="J215" i="6"/>
  <c r="K213" i="7"/>
  <c r="J214" i="7"/>
  <c r="K214" i="7" l="1"/>
  <c r="J215" i="7"/>
  <c r="K215" i="6"/>
  <c r="J216" i="6"/>
  <c r="K216" i="6" l="1"/>
  <c r="J217" i="6"/>
  <c r="K215" i="7"/>
  <c r="J216" i="7"/>
  <c r="K216" i="7" l="1"/>
  <c r="J217" i="7"/>
  <c r="K217" i="6"/>
  <c r="J218" i="6"/>
  <c r="K217" i="7" l="1"/>
  <c r="J218" i="7"/>
  <c r="K218" i="6"/>
  <c r="J219" i="6"/>
  <c r="K219" i="6" l="1"/>
  <c r="J220" i="6"/>
  <c r="K218" i="7"/>
  <c r="J219" i="7"/>
  <c r="K219" i="7" l="1"/>
  <c r="J220" i="7"/>
  <c r="K220" i="6"/>
  <c r="J221" i="6"/>
  <c r="K221" i="6" l="1"/>
  <c r="J222" i="6"/>
  <c r="K220" i="7"/>
  <c r="J221" i="7"/>
  <c r="K221" i="7" l="1"/>
  <c r="J222" i="7"/>
  <c r="K222" i="6"/>
  <c r="J223" i="6"/>
  <c r="K223" i="6" l="1"/>
  <c r="J224" i="6"/>
  <c r="K222" i="7"/>
  <c r="J223" i="7"/>
  <c r="K223" i="7" l="1"/>
  <c r="J224" i="7"/>
  <c r="K224" i="6"/>
  <c r="J225" i="6"/>
  <c r="K225" i="6" l="1"/>
  <c r="J226" i="6"/>
  <c r="K224" i="7"/>
  <c r="J225" i="7"/>
  <c r="K225" i="7" l="1"/>
  <c r="J226" i="7"/>
  <c r="K226" i="6"/>
  <c r="J227" i="6"/>
  <c r="K227" i="6" l="1"/>
  <c r="J228" i="6"/>
  <c r="K226" i="7"/>
  <c r="J227" i="7"/>
  <c r="K227" i="7" l="1"/>
  <c r="J228" i="7"/>
  <c r="K228" i="6"/>
  <c r="J229" i="6"/>
  <c r="K229" i="6" l="1"/>
  <c r="J230" i="6"/>
  <c r="K228" i="7"/>
  <c r="J229" i="7"/>
  <c r="K229" i="7" l="1"/>
  <c r="J230" i="7"/>
  <c r="K230" i="6"/>
  <c r="J231" i="6"/>
  <c r="K231" i="6" l="1"/>
  <c r="J232" i="6"/>
  <c r="K230" i="7"/>
  <c r="J231" i="7"/>
  <c r="K231" i="7" l="1"/>
  <c r="J232" i="7"/>
  <c r="K232" i="6"/>
  <c r="J233" i="6"/>
  <c r="K233" i="6" l="1"/>
  <c r="J234" i="6"/>
  <c r="K232" i="7"/>
  <c r="J233" i="7"/>
  <c r="K233" i="7" l="1"/>
  <c r="J234" i="7"/>
  <c r="K234" i="6"/>
  <c r="J235" i="6"/>
  <c r="K235" i="6" l="1"/>
  <c r="J236" i="6"/>
  <c r="K234" i="7"/>
  <c r="J235" i="7"/>
  <c r="K235" i="7" l="1"/>
  <c r="J236" i="7"/>
  <c r="K236" i="6"/>
  <c r="J237" i="6"/>
  <c r="K237" i="6" l="1"/>
  <c r="J238" i="6"/>
  <c r="K236" i="7"/>
  <c r="J237" i="7"/>
  <c r="K237" i="7" l="1"/>
  <c r="J238" i="7"/>
  <c r="K238" i="6"/>
  <c r="J239" i="6"/>
  <c r="K239" i="6" l="1"/>
  <c r="J240" i="6"/>
  <c r="K238" i="7"/>
  <c r="J239" i="7"/>
  <c r="K239" i="7" l="1"/>
  <c r="J240" i="7"/>
  <c r="K240" i="6"/>
  <c r="J241" i="6"/>
  <c r="K241" i="6" l="1"/>
  <c r="J242" i="6"/>
  <c r="K240" i="7"/>
  <c r="J241" i="7"/>
  <c r="K241" i="7" l="1"/>
  <c r="J242" i="7"/>
  <c r="K242" i="6"/>
  <c r="J243" i="6"/>
  <c r="K242" i="7" l="1"/>
  <c r="J243" i="7"/>
  <c r="K243" i="6"/>
  <c r="J244" i="6"/>
  <c r="K244" i="6" l="1"/>
  <c r="J245" i="6"/>
  <c r="K243" i="7"/>
  <c r="J244" i="7"/>
  <c r="K244" i="7" l="1"/>
  <c r="J245" i="7"/>
  <c r="K245" i="6"/>
  <c r="J246" i="6"/>
  <c r="K246" i="6" l="1"/>
  <c r="J247" i="6"/>
  <c r="K245" i="7"/>
  <c r="J246" i="7"/>
  <c r="K246" i="7" l="1"/>
  <c r="J247" i="7"/>
  <c r="K247" i="6"/>
  <c r="J248" i="6"/>
  <c r="K247" i="7" l="1"/>
  <c r="J248" i="7"/>
  <c r="K248" i="6"/>
  <c r="J249" i="6"/>
  <c r="K249" i="6" l="1"/>
  <c r="J250" i="6"/>
  <c r="K248" i="7"/>
  <c r="J249" i="7"/>
  <c r="K249" i="7" l="1"/>
  <c r="J250" i="7"/>
  <c r="K250" i="6"/>
  <c r="J251" i="6"/>
  <c r="K251" i="6" l="1"/>
  <c r="J252" i="6"/>
  <c r="K250" i="7"/>
  <c r="J251" i="7"/>
  <c r="K252" i="6" l="1"/>
  <c r="J253" i="6"/>
  <c r="K251" i="7"/>
  <c r="J252" i="7"/>
  <c r="K253" i="6" l="1"/>
  <c r="J254" i="6"/>
  <c r="K252" i="7"/>
  <c r="J253" i="7"/>
  <c r="K253" i="7" l="1"/>
  <c r="J254" i="7"/>
  <c r="K254" i="6"/>
  <c r="J255" i="6"/>
  <c r="K255" i="6" l="1"/>
  <c r="J256" i="6"/>
  <c r="K254" i="7"/>
  <c r="J255" i="7"/>
  <c r="K255" i="7" l="1"/>
  <c r="J256" i="7"/>
  <c r="K256" i="6"/>
  <c r="J257" i="6"/>
  <c r="K257" i="6" l="1"/>
  <c r="J258" i="6"/>
  <c r="K256" i="7"/>
  <c r="J257" i="7"/>
  <c r="K257" i="7" l="1"/>
  <c r="J258" i="7"/>
  <c r="K258" i="6"/>
  <c r="J259" i="6"/>
  <c r="K259" i="6" l="1"/>
  <c r="J260" i="6"/>
  <c r="K258" i="7"/>
  <c r="J259" i="7"/>
  <c r="K259" i="7" l="1"/>
  <c r="J260" i="7"/>
  <c r="K260" i="6"/>
  <c r="J261" i="6"/>
  <c r="K261" i="6" l="1"/>
  <c r="J262" i="6"/>
  <c r="K260" i="7"/>
  <c r="J261" i="7"/>
  <c r="K261" i="7" l="1"/>
  <c r="J262" i="7"/>
  <c r="K262" i="6"/>
  <c r="J263" i="6"/>
  <c r="K263" i="6" l="1"/>
  <c r="J264" i="6"/>
  <c r="K262" i="7"/>
  <c r="J263" i="7"/>
  <c r="K263" i="7" l="1"/>
  <c r="J264" i="7"/>
  <c r="K264" i="6"/>
  <c r="J265" i="6"/>
  <c r="K265" i="6" l="1"/>
  <c r="J266" i="6"/>
  <c r="K264" i="7"/>
  <c r="J265" i="7"/>
  <c r="K265" i="7" l="1"/>
  <c r="J266" i="7"/>
  <c r="K266" i="6"/>
  <c r="J267" i="6"/>
  <c r="K266" i="7" l="1"/>
  <c r="J267" i="7"/>
  <c r="K267" i="6"/>
  <c r="J268" i="6"/>
  <c r="K268" i="6" l="1"/>
  <c r="J269" i="6"/>
  <c r="K267" i="7"/>
  <c r="J268" i="7"/>
  <c r="K268" i="7" l="1"/>
  <c r="J269" i="7"/>
  <c r="K269" i="6"/>
  <c r="J270" i="6"/>
  <c r="K270" i="6" l="1"/>
  <c r="J271" i="6"/>
  <c r="K269" i="7"/>
  <c r="J270" i="7"/>
  <c r="K270" i="7" l="1"/>
  <c r="J271" i="7"/>
  <c r="K271" i="6"/>
  <c r="J272" i="6"/>
  <c r="K272" i="6" l="1"/>
  <c r="J273" i="6"/>
  <c r="K271" i="7"/>
  <c r="J272" i="7"/>
  <c r="K272" i="7" l="1"/>
  <c r="J273" i="7"/>
  <c r="K273" i="6"/>
  <c r="J274" i="6"/>
  <c r="K274" i="6" l="1"/>
  <c r="J275" i="6"/>
  <c r="K273" i="7"/>
  <c r="J274" i="7"/>
  <c r="K274" i="7" l="1"/>
  <c r="J275" i="7"/>
  <c r="K275" i="6"/>
  <c r="J276" i="6"/>
  <c r="K275" i="7" l="1"/>
  <c r="J276" i="7"/>
  <c r="K276" i="6"/>
  <c r="J277" i="6"/>
  <c r="K276" i="7" l="1"/>
  <c r="J277" i="7"/>
  <c r="K277" i="6"/>
  <c r="J278" i="6"/>
  <c r="K278" i="6" l="1"/>
  <c r="J279" i="6"/>
  <c r="K277" i="7"/>
  <c r="J278" i="7"/>
  <c r="K279" i="6" l="1"/>
  <c r="J280" i="6"/>
  <c r="K278" i="7"/>
  <c r="J279" i="7"/>
  <c r="K279" i="7" l="1"/>
  <c r="J280" i="7"/>
  <c r="K280" i="6"/>
  <c r="J281" i="6"/>
  <c r="K281" i="6" l="1"/>
  <c r="J282" i="6"/>
  <c r="K280" i="7"/>
  <c r="J281" i="7"/>
  <c r="K281" i="7" l="1"/>
  <c r="J282" i="7"/>
  <c r="K282" i="6"/>
  <c r="J283" i="6"/>
  <c r="K283" i="6" l="1"/>
  <c r="J284" i="6"/>
  <c r="K282" i="7"/>
  <c r="J283" i="7"/>
  <c r="K284" i="6" l="1"/>
  <c r="J285" i="6"/>
  <c r="K283" i="7"/>
  <c r="J284" i="7"/>
  <c r="K284" i="7" l="1"/>
  <c r="J285" i="7"/>
  <c r="K285" i="6"/>
  <c r="J286" i="6"/>
  <c r="K286" i="6" l="1"/>
  <c r="J287" i="6"/>
  <c r="K285" i="7"/>
  <c r="J286" i="7"/>
  <c r="K286" i="7" l="1"/>
  <c r="J287" i="7"/>
  <c r="K287" i="6"/>
  <c r="J288" i="6"/>
  <c r="K287" i="7" l="1"/>
  <c r="J288" i="7"/>
  <c r="K288" i="6"/>
  <c r="J289" i="6"/>
  <c r="K289" i="6" l="1"/>
  <c r="J290" i="6"/>
  <c r="K288" i="7"/>
  <c r="J289" i="7"/>
  <c r="K289" i="7" l="1"/>
  <c r="J290" i="7"/>
  <c r="K290" i="6"/>
  <c r="J291" i="6"/>
  <c r="K291" i="6" l="1"/>
  <c r="J292" i="6"/>
  <c r="K290" i="7"/>
  <c r="J291" i="7"/>
  <c r="K291" i="7" l="1"/>
  <c r="J292" i="7"/>
  <c r="K292" i="6"/>
  <c r="J293" i="6"/>
  <c r="K293" i="6" l="1"/>
  <c r="J294" i="6"/>
  <c r="K292" i="7"/>
  <c r="J293" i="7"/>
  <c r="K293" i="7" l="1"/>
  <c r="J294" i="7"/>
  <c r="K294" i="6"/>
  <c r="J295" i="6"/>
  <c r="K294" i="7" l="1"/>
  <c r="J295" i="7"/>
  <c r="K295" i="6"/>
  <c r="J296" i="6"/>
  <c r="K296" i="6" l="1"/>
  <c r="J297" i="6"/>
  <c r="K295" i="7"/>
  <c r="J296" i="7"/>
  <c r="K296" i="7" l="1"/>
  <c r="J297" i="7"/>
  <c r="K297" i="6"/>
  <c r="J298" i="6"/>
  <c r="K298" i="6" l="1"/>
  <c r="J299" i="6"/>
  <c r="K297" i="7"/>
  <c r="J298" i="7"/>
  <c r="K298" i="7" l="1"/>
  <c r="J299" i="7"/>
  <c r="K299" i="6"/>
  <c r="J300" i="6"/>
  <c r="K300" i="6" l="1"/>
  <c r="J301" i="6"/>
  <c r="K299" i="7"/>
  <c r="J300" i="7"/>
  <c r="K300" i="7" l="1"/>
  <c r="J301" i="7"/>
  <c r="K301" i="6"/>
  <c r="J302" i="6"/>
  <c r="K302" i="6" l="1"/>
  <c r="J303" i="6"/>
  <c r="K301" i="7"/>
  <c r="J302" i="7"/>
  <c r="K303" i="6" l="1"/>
  <c r="J304" i="6"/>
  <c r="K302" i="7"/>
  <c r="J303" i="7"/>
  <c r="K303" i="7" l="1"/>
  <c r="J304" i="7"/>
  <c r="K304" i="6"/>
  <c r="J305" i="6"/>
  <c r="K305" i="6" l="1"/>
  <c r="J306" i="6"/>
  <c r="K304" i="7"/>
  <c r="J305" i="7"/>
  <c r="K305" i="7" l="1"/>
  <c r="J306" i="7"/>
  <c r="K306" i="6"/>
  <c r="J307" i="6"/>
  <c r="K306" i="7" l="1"/>
  <c r="J307" i="7"/>
  <c r="K307" i="6"/>
  <c r="J308" i="6"/>
  <c r="K308" i="6" l="1"/>
  <c r="J309" i="6"/>
  <c r="K307" i="7"/>
  <c r="J308" i="7"/>
  <c r="K308" i="7" l="1"/>
  <c r="J309" i="7"/>
  <c r="K309" i="6"/>
  <c r="J310" i="6"/>
  <c r="K310" i="6" l="1"/>
  <c r="J311" i="6"/>
  <c r="K309" i="7"/>
  <c r="J310" i="7"/>
  <c r="K310" i="7" l="1"/>
  <c r="J311" i="7"/>
  <c r="K311" i="6"/>
  <c r="J312" i="6"/>
  <c r="K312" i="6" l="1"/>
  <c r="J313" i="6"/>
  <c r="K311" i="7"/>
  <c r="J312" i="7"/>
  <c r="K312" i="7" l="1"/>
  <c r="J313" i="7"/>
  <c r="K313" i="6"/>
  <c r="J314" i="6"/>
  <c r="K313" i="7" l="1"/>
  <c r="J314" i="7"/>
  <c r="K314" i="6"/>
  <c r="J315" i="6"/>
  <c r="K315" i="6" l="1"/>
  <c r="J316" i="6"/>
  <c r="K314" i="7"/>
  <c r="J315" i="7"/>
  <c r="K316" i="6" l="1"/>
  <c r="J317" i="6"/>
  <c r="K315" i="7"/>
  <c r="J316" i="7"/>
  <c r="K316" i="7" l="1"/>
  <c r="J317" i="7"/>
  <c r="K317" i="6"/>
  <c r="J318" i="6"/>
  <c r="K318" i="6" l="1"/>
  <c r="J319" i="6"/>
  <c r="K317" i="7"/>
  <c r="J318" i="7"/>
  <c r="K318" i="7" l="1"/>
  <c r="J319" i="7"/>
  <c r="K319" i="6"/>
  <c r="J320" i="6"/>
  <c r="K320" i="6" l="1"/>
  <c r="J321" i="6"/>
  <c r="K319" i="7"/>
  <c r="J320" i="7"/>
  <c r="K321" i="6" l="1"/>
  <c r="J322" i="6"/>
  <c r="K320" i="7"/>
  <c r="J321" i="7"/>
  <c r="K321" i="7" l="1"/>
  <c r="J322" i="7"/>
  <c r="K322" i="6"/>
  <c r="J323" i="6"/>
  <c r="K323" i="6" l="1"/>
  <c r="J324" i="6"/>
  <c r="K322" i="7"/>
  <c r="J323" i="7"/>
  <c r="K323" i="7" l="1"/>
  <c r="J324" i="7"/>
  <c r="K324" i="6"/>
  <c r="J325" i="6"/>
  <c r="K325" i="6" l="1"/>
  <c r="J326" i="6"/>
  <c r="K324" i="7"/>
  <c r="J325" i="7"/>
  <c r="K325" i="7" l="1"/>
  <c r="J326" i="7"/>
  <c r="K326" i="6"/>
  <c r="J327" i="6"/>
  <c r="K327" i="6" l="1"/>
  <c r="J328" i="6"/>
  <c r="K326" i="7"/>
  <c r="J327" i="7"/>
  <c r="K327" i="7" l="1"/>
  <c r="J328" i="7"/>
  <c r="K328" i="6"/>
  <c r="J329" i="6"/>
  <c r="K329" i="6" l="1"/>
  <c r="J330" i="6"/>
  <c r="K328" i="7"/>
  <c r="J329" i="7"/>
  <c r="K329" i="7" l="1"/>
  <c r="J330" i="7"/>
  <c r="K330" i="6"/>
  <c r="J331" i="6"/>
  <c r="K331" i="6" l="1"/>
  <c r="J332" i="6"/>
  <c r="K330" i="7"/>
  <c r="J331" i="7"/>
  <c r="K331" i="7" l="1"/>
  <c r="J332" i="7"/>
  <c r="K332" i="6"/>
  <c r="J333" i="6"/>
  <c r="K332" i="7" l="1"/>
  <c r="J333" i="7"/>
  <c r="K333" i="6"/>
  <c r="J334" i="6"/>
  <c r="K334" i="6" l="1"/>
  <c r="J335" i="6"/>
  <c r="K333" i="7"/>
  <c r="J334" i="7"/>
  <c r="K334" i="7" l="1"/>
  <c r="J335" i="7"/>
  <c r="K335" i="6"/>
  <c r="J336" i="6"/>
  <c r="K336" i="6" l="1"/>
  <c r="J337" i="6"/>
  <c r="K335" i="7"/>
  <c r="J336" i="7"/>
  <c r="K336" i="7" l="1"/>
  <c r="J337" i="7"/>
  <c r="K337" i="6"/>
  <c r="J338" i="6"/>
  <c r="K338" i="6" l="1"/>
  <c r="J339" i="6"/>
  <c r="K337" i="7"/>
  <c r="J338" i="7"/>
  <c r="K338" i="7" l="1"/>
  <c r="J339" i="7"/>
  <c r="K339" i="6"/>
  <c r="J340" i="6"/>
  <c r="K340" i="6" l="1"/>
  <c r="J341" i="6"/>
  <c r="K339" i="7"/>
  <c r="J340" i="7"/>
  <c r="K340" i="7" l="1"/>
  <c r="J341" i="7"/>
  <c r="K341" i="6"/>
  <c r="J342" i="6"/>
  <c r="K342" i="6" l="1"/>
  <c r="J343" i="6"/>
  <c r="K341" i="7"/>
  <c r="J342" i="7"/>
  <c r="K343" i="6" l="1"/>
  <c r="J344" i="6"/>
  <c r="K342" i="7"/>
  <c r="J343" i="7"/>
  <c r="K343" i="7" l="1"/>
  <c r="J344" i="7"/>
  <c r="K344" i="6"/>
  <c r="J345" i="6"/>
  <c r="K345" i="6" l="1"/>
  <c r="J346" i="6"/>
  <c r="K344" i="7"/>
  <c r="J345" i="7"/>
  <c r="K345" i="7" l="1"/>
  <c r="J346" i="7"/>
  <c r="K346" i="6"/>
  <c r="J347" i="6"/>
  <c r="K347" i="6" l="1"/>
  <c r="J348" i="6"/>
  <c r="K346" i="7"/>
  <c r="J347" i="7"/>
  <c r="K347" i="7" l="1"/>
  <c r="J348" i="7"/>
  <c r="K348" i="6"/>
  <c r="J349" i="6"/>
  <c r="K348" i="7" l="1"/>
  <c r="J349" i="7"/>
  <c r="K349" i="6"/>
  <c r="J350" i="6"/>
  <c r="K350" i="6" l="1"/>
  <c r="J351" i="6"/>
  <c r="K349" i="7"/>
  <c r="J350" i="7"/>
  <c r="K350" i="7" l="1"/>
  <c r="J351" i="7"/>
  <c r="K351" i="6"/>
  <c r="J352" i="6"/>
  <c r="K352" i="6" l="1"/>
  <c r="J353" i="6"/>
  <c r="K351" i="7"/>
  <c r="J352" i="7"/>
  <c r="K352" i="7" l="1"/>
  <c r="J353" i="7"/>
  <c r="K353" i="6"/>
  <c r="J354" i="6"/>
  <c r="K353" i="7" l="1"/>
  <c r="J354" i="7"/>
  <c r="K354" i="6"/>
  <c r="J355" i="6"/>
  <c r="K355" i="6" l="1"/>
  <c r="J356" i="6"/>
  <c r="K354" i="7"/>
  <c r="J355" i="7"/>
  <c r="K355" i="7" l="1"/>
  <c r="J356" i="7"/>
  <c r="K356" i="6"/>
  <c r="J357" i="6"/>
  <c r="K357" i="6" l="1"/>
  <c r="J358" i="6"/>
  <c r="K356" i="7"/>
  <c r="J357" i="7"/>
  <c r="K357" i="7" l="1"/>
  <c r="J358" i="7"/>
  <c r="K358" i="6"/>
  <c r="J359" i="6"/>
  <c r="K359" i="6" l="1"/>
  <c r="J360" i="6"/>
  <c r="K358" i="7"/>
  <c r="J359" i="7"/>
  <c r="K359" i="7" l="1"/>
  <c r="J360" i="7"/>
  <c r="K360" i="6"/>
  <c r="J361" i="6"/>
  <c r="K360" i="7" l="1"/>
  <c r="J361" i="7"/>
  <c r="K361" i="6"/>
  <c r="J362" i="6"/>
  <c r="K362" i="6" l="1"/>
  <c r="J363" i="6"/>
  <c r="K361" i="7"/>
  <c r="J362" i="7"/>
  <c r="K362" i="7" l="1"/>
  <c r="J363" i="7"/>
  <c r="K363" i="6"/>
  <c r="J364" i="6"/>
  <c r="K364" i="6" l="1"/>
  <c r="J365" i="6"/>
  <c r="K363" i="7"/>
  <c r="J364" i="7"/>
  <c r="K365" i="6" l="1"/>
  <c r="J366" i="6"/>
  <c r="K364" i="7"/>
  <c r="J365" i="7"/>
  <c r="K365" i="7" l="1"/>
  <c r="J366" i="7"/>
  <c r="K366" i="6"/>
  <c r="J367" i="6"/>
  <c r="K367" i="6" l="1"/>
  <c r="J368" i="6"/>
  <c r="K366" i="7"/>
  <c r="J367" i="7"/>
  <c r="K367" i="7" l="1"/>
  <c r="J368" i="7"/>
  <c r="K368" i="6"/>
  <c r="J369" i="6"/>
  <c r="K369" i="6" l="1"/>
  <c r="J370" i="6"/>
  <c r="K368" i="7"/>
  <c r="J369" i="7"/>
  <c r="K369" i="7" l="1"/>
  <c r="J370" i="7"/>
  <c r="K370" i="6"/>
  <c r="J371" i="6"/>
  <c r="K370" i="7" l="1"/>
  <c r="J371" i="7"/>
  <c r="K371" i="6"/>
  <c r="J372" i="6"/>
  <c r="K371" i="7" l="1"/>
  <c r="J372" i="7"/>
  <c r="K372" i="6"/>
  <c r="J373" i="6"/>
  <c r="K373" i="6" l="1"/>
  <c r="J374" i="6"/>
  <c r="K372" i="7"/>
  <c r="J373" i="7"/>
  <c r="K373" i="7" l="1"/>
  <c r="J374" i="7"/>
  <c r="K374" i="6"/>
  <c r="J375" i="6"/>
  <c r="K375" i="6" l="1"/>
  <c r="J376" i="6"/>
  <c r="K374" i="7"/>
  <c r="J375" i="7"/>
  <c r="K375" i="7" l="1"/>
  <c r="J376" i="7"/>
  <c r="K376" i="6"/>
  <c r="J377" i="6"/>
  <c r="K377" i="6" l="1"/>
  <c r="J378" i="6"/>
  <c r="K376" i="7"/>
  <c r="J377" i="7"/>
  <c r="K378" i="6" l="1"/>
  <c r="J379" i="6"/>
  <c r="K377" i="7"/>
  <c r="J378" i="7"/>
  <c r="K379" i="6" l="1"/>
  <c r="J380" i="6"/>
  <c r="K378" i="7"/>
  <c r="J379" i="7"/>
  <c r="K379" i="7" l="1"/>
  <c r="J380" i="7"/>
  <c r="K380" i="6"/>
  <c r="J381" i="6"/>
  <c r="K381" i="6" l="1"/>
  <c r="J382" i="6"/>
  <c r="K380" i="7"/>
  <c r="J381" i="7"/>
  <c r="K381" i="7" l="1"/>
  <c r="J382" i="7"/>
  <c r="K382" i="6"/>
  <c r="J383" i="6"/>
  <c r="K383" i="6" l="1"/>
  <c r="J384" i="6"/>
  <c r="K382" i="7"/>
  <c r="J383" i="7"/>
  <c r="K384" i="6" l="1"/>
  <c r="J385" i="6"/>
  <c r="K383" i="7"/>
  <c r="J384" i="7"/>
  <c r="K384" i="7" l="1"/>
  <c r="J385" i="7"/>
  <c r="K385" i="6"/>
  <c r="J386" i="6"/>
  <c r="K386" i="6" l="1"/>
  <c r="J387" i="6"/>
  <c r="K385" i="7"/>
  <c r="J386" i="7"/>
  <c r="K386" i="7" l="1"/>
  <c r="J387" i="7"/>
  <c r="K387" i="6"/>
  <c r="J388" i="6"/>
  <c r="K388" i="6" l="1"/>
  <c r="J389" i="6"/>
  <c r="K387" i="7"/>
  <c r="J388" i="7"/>
  <c r="K388" i="7" l="1"/>
  <c r="J389" i="7"/>
  <c r="K389" i="6"/>
  <c r="J390" i="6"/>
  <c r="K390" i="6" l="1"/>
  <c r="J391" i="6"/>
  <c r="K389" i="7"/>
  <c r="J390" i="7"/>
  <c r="K390" i="7" l="1"/>
  <c r="J391" i="7"/>
  <c r="K391" i="6"/>
  <c r="J392" i="6"/>
  <c r="K392" i="6" l="1"/>
  <c r="J393" i="6"/>
  <c r="K391" i="7"/>
  <c r="J392" i="7"/>
  <c r="K392" i="7" l="1"/>
  <c r="J393" i="7"/>
  <c r="K393" i="6"/>
  <c r="J394" i="6"/>
  <c r="K393" i="7" l="1"/>
  <c r="J394" i="7"/>
  <c r="K394" i="6"/>
  <c r="J395" i="6"/>
  <c r="K395" i="6" l="1"/>
  <c r="J396" i="6"/>
  <c r="K394" i="7"/>
  <c r="J395" i="7"/>
  <c r="K395" i="7" l="1"/>
  <c r="J396" i="7"/>
  <c r="K396" i="6"/>
  <c r="J397" i="6"/>
  <c r="K397" i="6" l="1"/>
  <c r="J398" i="6"/>
  <c r="K396" i="7"/>
  <c r="J397" i="7"/>
  <c r="K397" i="7" l="1"/>
  <c r="J398" i="7"/>
  <c r="K398" i="6"/>
  <c r="J399" i="6"/>
  <c r="K398" i="7" l="1"/>
  <c r="J399" i="7"/>
  <c r="K399" i="6"/>
  <c r="J400" i="6"/>
  <c r="K400" i="6" l="1"/>
  <c r="J401" i="6"/>
  <c r="K399" i="7"/>
  <c r="J400" i="7"/>
  <c r="K400" i="7" l="1"/>
  <c r="J401" i="7"/>
  <c r="K401" i="6"/>
  <c r="J402" i="6"/>
  <c r="K402" i="6" l="1"/>
  <c r="J403" i="6"/>
  <c r="K401" i="7"/>
  <c r="J402" i="7"/>
  <c r="K402" i="7" l="1"/>
  <c r="J403" i="7"/>
  <c r="G405" i="6"/>
  <c r="K403" i="6"/>
  <c r="K403" i="7" l="1"/>
  <c r="J404" i="7"/>
  <c r="K404" i="7" l="1"/>
  <c r="J405" i="7"/>
  <c r="K405" i="7" l="1"/>
  <c r="J406" i="7"/>
  <c r="K406" i="7" l="1"/>
  <c r="J407" i="7"/>
  <c r="K407" i="7" l="1"/>
  <c r="J408" i="7"/>
  <c r="K408" i="7" l="1"/>
  <c r="J409" i="7"/>
  <c r="K409" i="7" l="1"/>
  <c r="J410" i="7"/>
  <c r="K410" i="7" l="1"/>
  <c r="J411" i="7"/>
  <c r="K411" i="7" l="1"/>
  <c r="J412" i="7"/>
  <c r="K412" i="7" l="1"/>
  <c r="J413" i="7"/>
  <c r="K413" i="7" l="1"/>
  <c r="J414" i="7"/>
  <c r="K414" i="7" l="1"/>
  <c r="J415" i="7"/>
  <c r="K415" i="7" l="1"/>
  <c r="J416" i="7"/>
  <c r="K416" i="7" l="1"/>
  <c r="J417" i="7"/>
  <c r="K417" i="7" l="1"/>
  <c r="J418" i="7"/>
  <c r="K418" i="7" l="1"/>
  <c r="J419" i="7"/>
  <c r="K419" i="7" l="1"/>
  <c r="J420" i="7"/>
  <c r="K420" i="7" l="1"/>
  <c r="J421" i="7"/>
  <c r="K421" i="7" l="1"/>
  <c r="J422" i="7"/>
  <c r="K422" i="7" l="1"/>
  <c r="J423" i="7"/>
  <c r="K423" i="7" l="1"/>
  <c r="J424" i="7"/>
  <c r="K424" i="7" l="1"/>
  <c r="J425" i="7"/>
  <c r="K425" i="7" l="1"/>
  <c r="J426" i="7"/>
  <c r="K426" i="7" l="1"/>
  <c r="J427" i="7"/>
  <c r="K427" i="7" l="1"/>
  <c r="J428" i="7"/>
  <c r="K428" i="7" l="1"/>
  <c r="J429" i="7"/>
  <c r="K429" i="7" l="1"/>
  <c r="J430" i="7"/>
  <c r="K430" i="7" l="1"/>
  <c r="J431" i="7"/>
  <c r="K431" i="7" l="1"/>
  <c r="J432" i="7"/>
  <c r="K432" i="7" l="1"/>
  <c r="J433" i="7"/>
  <c r="K433" i="7" l="1"/>
  <c r="J434" i="7"/>
  <c r="K434" i="7" l="1"/>
  <c r="J435" i="7"/>
  <c r="K435" i="7" l="1"/>
  <c r="J436" i="7"/>
  <c r="K436" i="7" l="1"/>
  <c r="J437" i="7"/>
  <c r="K437" i="7" l="1"/>
  <c r="J438" i="7"/>
  <c r="K438" i="7" l="1"/>
  <c r="J439" i="7"/>
  <c r="K439" i="7" l="1"/>
  <c r="J440" i="7"/>
  <c r="K440" i="7" l="1"/>
  <c r="J441" i="7"/>
  <c r="K441" i="7" l="1"/>
  <c r="J442" i="7"/>
  <c r="K442" i="7" l="1"/>
  <c r="J443" i="7"/>
  <c r="K443" i="7" l="1"/>
  <c r="J444" i="7"/>
  <c r="K444" i="7" l="1"/>
  <c r="J445" i="7"/>
  <c r="K445" i="7" l="1"/>
  <c r="J446" i="7"/>
  <c r="K446" i="7" l="1"/>
  <c r="J447" i="7"/>
  <c r="K447" i="7" l="1"/>
  <c r="J448" i="7"/>
  <c r="K448" i="7" l="1"/>
  <c r="J449" i="7"/>
  <c r="K449" i="7" l="1"/>
  <c r="J450" i="7"/>
  <c r="K450" i="7" l="1"/>
  <c r="J451" i="7"/>
  <c r="K451" i="7" l="1"/>
  <c r="J452" i="7"/>
  <c r="K452" i="7" l="1"/>
  <c r="J453" i="7"/>
  <c r="K453" i="7" l="1"/>
  <c r="J454" i="7"/>
  <c r="K454" i="7" l="1"/>
  <c r="J455" i="7"/>
  <c r="K455" i="7" l="1"/>
  <c r="J456" i="7"/>
  <c r="K456" i="7" l="1"/>
  <c r="J457" i="7"/>
  <c r="K457" i="7" l="1"/>
  <c r="J458" i="7"/>
  <c r="K458" i="7" l="1"/>
  <c r="J459" i="7"/>
  <c r="K459" i="7" l="1"/>
  <c r="J460" i="7"/>
  <c r="K460" i="7" l="1"/>
  <c r="J461" i="7"/>
  <c r="K461" i="7" l="1"/>
  <c r="J462" i="7"/>
  <c r="K462" i="7" l="1"/>
  <c r="J463" i="7"/>
  <c r="K463" i="7" l="1"/>
  <c r="J464" i="7"/>
  <c r="K464" i="7" l="1"/>
  <c r="J465" i="7"/>
  <c r="K465" i="7" l="1"/>
  <c r="J466" i="7"/>
  <c r="K466" i="7" l="1"/>
  <c r="J467" i="7"/>
  <c r="K467" i="7" l="1"/>
  <c r="J468" i="7"/>
  <c r="K468" i="7" l="1"/>
  <c r="J469" i="7"/>
  <c r="K469" i="7" l="1"/>
  <c r="J470" i="7"/>
  <c r="K470" i="7" l="1"/>
  <c r="J471" i="7"/>
  <c r="K471" i="7" l="1"/>
  <c r="J472" i="7"/>
  <c r="K472" i="7" l="1"/>
  <c r="J473" i="7"/>
  <c r="K473" i="7" l="1"/>
  <c r="J474" i="7"/>
  <c r="K474" i="7" l="1"/>
  <c r="J475" i="7"/>
  <c r="K475" i="7" l="1"/>
  <c r="J476" i="7"/>
  <c r="K476" i="7" l="1"/>
  <c r="J477" i="7"/>
  <c r="K477" i="7" l="1"/>
  <c r="J478" i="7"/>
  <c r="K478" i="7" l="1"/>
  <c r="J479" i="7"/>
  <c r="K479" i="7" l="1"/>
  <c r="J480" i="7"/>
  <c r="K480" i="7" l="1"/>
  <c r="J481" i="7"/>
  <c r="K481" i="7" l="1"/>
  <c r="J482" i="7"/>
  <c r="K482" i="7" l="1"/>
  <c r="J483" i="7"/>
  <c r="K483" i="7" l="1"/>
  <c r="J484" i="7"/>
  <c r="K484" i="7" l="1"/>
  <c r="J485" i="7"/>
  <c r="K485" i="7" l="1"/>
  <c r="J486" i="7"/>
  <c r="K486" i="7" l="1"/>
  <c r="J487" i="7"/>
  <c r="K487" i="7" l="1"/>
  <c r="J488" i="7"/>
  <c r="K488" i="7" l="1"/>
  <c r="J489" i="7"/>
  <c r="K489" i="7" l="1"/>
  <c r="J490" i="7"/>
  <c r="K490" i="7" l="1"/>
  <c r="J491" i="7"/>
  <c r="K491" i="7" l="1"/>
  <c r="J492" i="7"/>
  <c r="K492" i="7" l="1"/>
  <c r="J493" i="7"/>
  <c r="K493" i="7" l="1"/>
  <c r="J494" i="7"/>
  <c r="K494" i="7" l="1"/>
  <c r="J495" i="7"/>
  <c r="K495" i="7" l="1"/>
  <c r="J496" i="7"/>
  <c r="K496" i="7" l="1"/>
  <c r="J497" i="7"/>
  <c r="K497" i="7" l="1"/>
  <c r="J498" i="7"/>
  <c r="K498" i="7" l="1"/>
  <c r="J499" i="7"/>
  <c r="K499" i="7" l="1"/>
  <c r="J500" i="7"/>
  <c r="K500" i="7" l="1"/>
  <c r="J501" i="7"/>
  <c r="K501" i="7" l="1"/>
  <c r="J502" i="7"/>
  <c r="K502" i="7" l="1"/>
  <c r="J503" i="7"/>
  <c r="K503" i="7" l="1"/>
  <c r="J504" i="7"/>
  <c r="K504" i="7" l="1"/>
  <c r="J505" i="7"/>
  <c r="K505" i="7" l="1"/>
  <c r="J506" i="7"/>
  <c r="K506" i="7" l="1"/>
  <c r="J507" i="7"/>
  <c r="K507" i="7" l="1"/>
  <c r="J508" i="7"/>
  <c r="K508" i="7" l="1"/>
  <c r="J509" i="7"/>
  <c r="K509" i="7" l="1"/>
  <c r="J510" i="7"/>
  <c r="K510" i="7" l="1"/>
  <c r="J511" i="7"/>
  <c r="K511" i="7" l="1"/>
  <c r="J512" i="7"/>
  <c r="K512" i="7" l="1"/>
  <c r="J513" i="7"/>
  <c r="K513" i="7" l="1"/>
  <c r="J514" i="7"/>
  <c r="K514" i="7" l="1"/>
  <c r="J515" i="7"/>
  <c r="K515" i="7" l="1"/>
  <c r="J516" i="7"/>
  <c r="K516" i="7" l="1"/>
  <c r="J517" i="7"/>
  <c r="K517" i="7" l="1"/>
  <c r="J518" i="7"/>
  <c r="K518" i="7" l="1"/>
  <c r="J519" i="7"/>
  <c r="K519" i="7" l="1"/>
  <c r="J520" i="7"/>
  <c r="K520" i="7" l="1"/>
  <c r="J521" i="7"/>
  <c r="K521" i="7" l="1"/>
  <c r="J522" i="7"/>
  <c r="K522" i="7" l="1"/>
  <c r="J523" i="7"/>
  <c r="K523" i="7" l="1"/>
  <c r="J524" i="7"/>
  <c r="K524" i="7" l="1"/>
  <c r="J525" i="7"/>
  <c r="K525" i="7" l="1"/>
  <c r="J526" i="7"/>
  <c r="K526" i="7" l="1"/>
  <c r="J527" i="7"/>
  <c r="K527" i="7" l="1"/>
  <c r="J528" i="7"/>
  <c r="K528" i="7" l="1"/>
  <c r="J529" i="7"/>
  <c r="K529" i="7" l="1"/>
  <c r="J530" i="7"/>
  <c r="K530" i="7" l="1"/>
  <c r="J531" i="7"/>
  <c r="K531" i="7" l="1"/>
  <c r="J532" i="7"/>
  <c r="K532" i="7" l="1"/>
  <c r="J533" i="7"/>
  <c r="K533" i="7" l="1"/>
  <c r="J534" i="7"/>
  <c r="K534" i="7" l="1"/>
  <c r="J535" i="7"/>
  <c r="K535" i="7" l="1"/>
  <c r="J536" i="7"/>
  <c r="K536" i="7" l="1"/>
  <c r="J537" i="7"/>
  <c r="K537" i="7" l="1"/>
  <c r="J538" i="7"/>
  <c r="K538" i="7" l="1"/>
  <c r="J539" i="7"/>
  <c r="K539" i="7" l="1"/>
  <c r="J540" i="7"/>
  <c r="K540" i="7" l="1"/>
  <c r="J541" i="7"/>
  <c r="K541" i="7" l="1"/>
  <c r="J542" i="7"/>
  <c r="K542" i="7" l="1"/>
  <c r="J543" i="7"/>
  <c r="K543" i="7" l="1"/>
  <c r="J544" i="7"/>
  <c r="K544" i="7" l="1"/>
  <c r="J545" i="7"/>
  <c r="K545" i="7" l="1"/>
  <c r="J546" i="7"/>
  <c r="K546" i="7" l="1"/>
  <c r="J547" i="7"/>
  <c r="K547" i="7" l="1"/>
  <c r="J548" i="7"/>
  <c r="K548" i="7" l="1"/>
  <c r="J549" i="7"/>
  <c r="K549" i="7" l="1"/>
  <c r="J550" i="7"/>
  <c r="K550" i="7" l="1"/>
  <c r="J551" i="7"/>
  <c r="K551" i="7" l="1"/>
  <c r="J552" i="7"/>
  <c r="K552" i="7" l="1"/>
  <c r="J553" i="7"/>
  <c r="K553" i="7" l="1"/>
  <c r="J554" i="7"/>
  <c r="K554" i="7" l="1"/>
  <c r="J555" i="7"/>
  <c r="K555" i="7" l="1"/>
  <c r="J556" i="7"/>
  <c r="K556" i="7" l="1"/>
  <c r="J557" i="7"/>
  <c r="K557" i="7" l="1"/>
  <c r="J558" i="7"/>
  <c r="K558" i="7" l="1"/>
  <c r="J559" i="7"/>
  <c r="K559" i="7" l="1"/>
  <c r="J560" i="7"/>
  <c r="K560" i="7" l="1"/>
  <c r="J561" i="7"/>
  <c r="K561" i="7" l="1"/>
  <c r="J562" i="7"/>
  <c r="K562" i="7" l="1"/>
  <c r="J563" i="7"/>
  <c r="K563" i="7" l="1"/>
  <c r="J564" i="7"/>
  <c r="K564" i="7" l="1"/>
  <c r="J565" i="7"/>
  <c r="K565" i="7" l="1"/>
  <c r="J566" i="7"/>
  <c r="K566" i="7" l="1"/>
  <c r="J567" i="7"/>
  <c r="K567" i="7" l="1"/>
  <c r="J568" i="7"/>
  <c r="K568" i="7" l="1"/>
  <c r="J569" i="7"/>
  <c r="K569" i="7" l="1"/>
  <c r="J570" i="7"/>
  <c r="K570" i="7" l="1"/>
  <c r="J571" i="7"/>
  <c r="K571" i="7" l="1"/>
  <c r="J572" i="7"/>
  <c r="K572" i="7" l="1"/>
  <c r="J573" i="7"/>
  <c r="K573" i="7" l="1"/>
  <c r="J574" i="7"/>
  <c r="K574" i="7" l="1"/>
  <c r="J575" i="7"/>
  <c r="K575" i="7" l="1"/>
  <c r="J576" i="7"/>
  <c r="K576" i="7" l="1"/>
  <c r="J577" i="7"/>
  <c r="K577" i="7" l="1"/>
  <c r="J578" i="7"/>
  <c r="K578" i="7" l="1"/>
  <c r="J579" i="7"/>
  <c r="K579" i="7" l="1"/>
  <c r="J580" i="7"/>
  <c r="K580" i="7" l="1"/>
  <c r="J581" i="7"/>
  <c r="K581" i="7" l="1"/>
  <c r="J582" i="7"/>
  <c r="K582" i="7" l="1"/>
  <c r="J583" i="7"/>
  <c r="K583" i="7" l="1"/>
  <c r="J584" i="7"/>
  <c r="K584" i="7" l="1"/>
  <c r="J585" i="7"/>
  <c r="K585" i="7" l="1"/>
  <c r="J586" i="7"/>
  <c r="K586" i="7" l="1"/>
  <c r="J587" i="7"/>
  <c r="K587" i="7" l="1"/>
  <c r="J588" i="7"/>
  <c r="K588" i="7" l="1"/>
  <c r="J589" i="7"/>
  <c r="K589" i="7" l="1"/>
  <c r="J590" i="7"/>
  <c r="K590" i="7" l="1"/>
  <c r="J591" i="7"/>
  <c r="K591" i="7" l="1"/>
  <c r="J592" i="7"/>
  <c r="K592" i="7" l="1"/>
  <c r="J593" i="7"/>
  <c r="K593" i="7" l="1"/>
  <c r="J594" i="7"/>
  <c r="K594" i="7" l="1"/>
  <c r="J595" i="7"/>
  <c r="K595" i="7" l="1"/>
  <c r="J596" i="7"/>
  <c r="K596" i="7" l="1"/>
  <c r="J597" i="7"/>
  <c r="K597" i="7" l="1"/>
  <c r="J598" i="7"/>
  <c r="K598" i="7" l="1"/>
  <c r="J599" i="7"/>
  <c r="K599" i="7" l="1"/>
  <c r="J600" i="7"/>
  <c r="K600" i="7" l="1"/>
  <c r="J601" i="7"/>
  <c r="K601" i="7" l="1"/>
  <c r="J602" i="7"/>
  <c r="K602" i="7" l="1"/>
  <c r="J603" i="7"/>
  <c r="K603" i="7" l="1"/>
  <c r="J604" i="7"/>
  <c r="K604" i="7" l="1"/>
  <c r="J605" i="7"/>
  <c r="K605" i="7" l="1"/>
  <c r="J606" i="7"/>
  <c r="K606" i="7" l="1"/>
  <c r="J607" i="7"/>
  <c r="K607" i="7" l="1"/>
  <c r="J608" i="7"/>
  <c r="K608" i="7" l="1"/>
  <c r="J609" i="7"/>
  <c r="K609" i="7" l="1"/>
  <c r="J610" i="7"/>
  <c r="K610" i="7" l="1"/>
  <c r="J611" i="7"/>
  <c r="K611" i="7" l="1"/>
  <c r="J612" i="7"/>
  <c r="K612" i="7" l="1"/>
  <c r="J613" i="7"/>
  <c r="K613" i="7" l="1"/>
  <c r="J614" i="7"/>
  <c r="K614" i="7" l="1"/>
  <c r="J615" i="7"/>
  <c r="K615" i="7" l="1"/>
  <c r="J616" i="7"/>
  <c r="K616" i="7" l="1"/>
  <c r="J617" i="7"/>
  <c r="K617" i="7" l="1"/>
  <c r="J618" i="7"/>
  <c r="K618" i="7" l="1"/>
  <c r="J619" i="7"/>
  <c r="K619" i="7" l="1"/>
  <c r="J620" i="7"/>
  <c r="K620" i="7" l="1"/>
  <c r="J621" i="7"/>
  <c r="K621" i="7" l="1"/>
  <c r="J622" i="7"/>
  <c r="K622" i="7" l="1"/>
  <c r="J623" i="7"/>
  <c r="K623" i="7" l="1"/>
  <c r="J624" i="7"/>
  <c r="K624" i="7" l="1"/>
  <c r="J625" i="7"/>
  <c r="K625" i="7" l="1"/>
  <c r="J626" i="7"/>
  <c r="K626" i="7" l="1"/>
  <c r="J627" i="7"/>
  <c r="K627" i="7" l="1"/>
  <c r="J628" i="7"/>
  <c r="K628" i="7" l="1"/>
  <c r="J629" i="7"/>
  <c r="K629" i="7" l="1"/>
  <c r="J630" i="7"/>
  <c r="K630" i="7" l="1"/>
  <c r="J631" i="7"/>
  <c r="G633" i="7" l="1"/>
  <c r="K631" i="7"/>
</calcChain>
</file>

<file path=xl/sharedStrings.xml><?xml version="1.0" encoding="utf-8"?>
<sst xmlns="http://schemas.openxmlformats.org/spreadsheetml/2006/main" count="36927" uniqueCount="4361">
  <si>
    <t xml:space="preserve">
</t>
  </si>
  <si>
    <t>ITEM</t>
  </si>
  <si>
    <t>CÓDIGO</t>
  </si>
  <si>
    <t>DESCRIÇÃO</t>
  </si>
  <si>
    <t>FONTE</t>
  </si>
  <si>
    <t>UND</t>
  </si>
  <si>
    <t>QUANTIDADE</t>
  </si>
  <si>
    <t>PREÇO
UNITÁRIO R$</t>
  </si>
  <si>
    <t>PREÇO
TOTAL R$</t>
  </si>
  <si>
    <t>1</t>
  </si>
  <si>
    <t>ADMINISTRAÇÃO LOCAL</t>
  </si>
  <si>
    <t>1.1</t>
  </si>
  <si>
    <t>93567</t>
  </si>
  <si>
    <t>ENGENHEIRO CIVIL DE OBRA PLENO COM ENCARGOS COMPLEMENTARES</t>
  </si>
  <si>
    <t>SINAPI</t>
  </si>
  <si>
    <t>MES</t>
  </si>
  <si>
    <t>1.2</t>
  </si>
  <si>
    <t>93572</t>
  </si>
  <si>
    <t>ENCARREGADO GERAL DE OBRAS COM ENCARGOS COMPLEMENTARES</t>
  </si>
  <si>
    <t>1.3</t>
  </si>
  <si>
    <t>93563</t>
  </si>
  <si>
    <t>ALMOXARIFE COM ENCARGOS COMPLEMENTARES</t>
  </si>
  <si>
    <t>1.4</t>
  </si>
  <si>
    <t>JCA-65621362</t>
  </si>
  <si>
    <t>VIGIA NOTURNO COM ENCARGOS COMPLEMENTARES</t>
  </si>
  <si>
    <t>Composições Próprias</t>
  </si>
  <si>
    <t>2</t>
  </si>
  <si>
    <t>SERVIÇOS PRELIMINARES/TÉCNICOS</t>
  </si>
  <si>
    <t>2.1</t>
  </si>
  <si>
    <t>MOBILIZAÇÃO DE OBRA</t>
  </si>
  <si>
    <t>2.1.1</t>
  </si>
  <si>
    <t>UFSB-54417082</t>
  </si>
  <si>
    <t>MOBILIZAÇÃO OU DESMOBILIZAÇÃO DE OBRAS - EQUIPAMENTOS E PESSOAL - CONFORME MANUAL DE CUSTOS DE INFRAESTRUTURA DE TRANSPORTES - DNIT - EXCLUSIVO PARA ITABUNA/BA</t>
  </si>
  <si>
    <t>UN</t>
  </si>
  <si>
    <t>2.2</t>
  </si>
  <si>
    <t>LIMPEZA DO TERRENO</t>
  </si>
  <si>
    <t>2.2.1</t>
  </si>
  <si>
    <t>98525</t>
  </si>
  <si>
    <t>LIMPEZA MECANIZADA DE CAMADA VEGETAL, VEGETAÇÃO E PEQUENAS ÁRVORES (DIÂMETRO DE TRONCO MENOR QUE 0,20 M), COM TRATOR DE ESTEIRAS. AF_03/2024</t>
  </si>
  <si>
    <t>M2</t>
  </si>
  <si>
    <t>2.2.2</t>
  </si>
  <si>
    <t>100978</t>
  </si>
  <si>
    <t>CARGA, MANOBRA E DESCARGA DE SOLOS E MATERIAIS GRANULARES EM CAMINHÃO BASCULANTE 10 M³ - CARGA COM ESCAVADEIRA HIDRÁULICA (CAÇAMBA DE 1,20 M³ / 155 HP) E DESCARGA LIVRE (UNIDADE: M3). AF_07/2020</t>
  </si>
  <si>
    <t>M3</t>
  </si>
  <si>
    <t>2.2.3</t>
  </si>
  <si>
    <t>95875</t>
  </si>
  <si>
    <t>TRANSPORTE COM CAMINHÃO BASCULANTE DE 10 M³, EM VIA URBANA PAVIMENTADA, DMT ATÉ 30 KM (UNIDADE: M3XKM). AF_07/2020</t>
  </si>
  <si>
    <t>M3XKM</t>
  </si>
  <si>
    <t>2.3</t>
  </si>
  <si>
    <t>INSTALAÇÃO DO CANTEIRO DE OBRA</t>
  </si>
  <si>
    <t>2.3.1</t>
  </si>
  <si>
    <t>JCA-01854936</t>
  </si>
  <si>
    <t>EXECUÇÃO DE ESCRITÓRIO EM CANTEIRO DE OBRA EM CHAPA DE MADEIRA COMPENSADA, NÃO INCLUSO MOBILIÁRIO E EQUIPAMENTOS.</t>
  </si>
  <si>
    <t>2.3.2</t>
  </si>
  <si>
    <t>JCA-44195268</t>
  </si>
  <si>
    <t>EXECUÇÃO DE ALMOXARIFADO EM CANTEIRO DE OBRA EM CHAPA DE MADEIRA COMPENSADA, INCLUSO PRATELEIRAS.</t>
  </si>
  <si>
    <t>2.3.3</t>
  </si>
  <si>
    <t>JCA-76631831</t>
  </si>
  <si>
    <t>EXECUÇÃO DE REFEITÓRIO EM CANTEIRO DE OBRA EM CHAPA DE MADEIRA COMPENSADA, NÃO INCLUSO MOBILIÁRIO E EQUIPAMENTOS.</t>
  </si>
  <si>
    <t>2.3.4</t>
  </si>
  <si>
    <t>JCA-48737109</t>
  </si>
  <si>
    <t>EXECUÇÃO DE SANITÁRIO E VESTIÁRIO EM CANTEIRO DE OBRA EM CHAPA DE MADEIRA COMPENSADA, NÃO INCLUSO MOBILIÁRIO.</t>
  </si>
  <si>
    <t>2.3.5</t>
  </si>
  <si>
    <t>UFSB-83384959</t>
  </si>
  <si>
    <t>EXECUÇÃO DE CENTRAL DE ARMADURA EM CANTEIRO DE OBRA, NÃO INCLUSO MOBILIÁRIO E EQUIPAMENTOS. AF_04/2016</t>
  </si>
  <si>
    <t>2.3.6</t>
  </si>
  <si>
    <t>UFSB-13473464</t>
  </si>
  <si>
    <t>EXECUÇÃO DE CENTRAL DE FÔRMAS, PRODUÇÃO DE ARGAMASSA OU CONCRETO EM CANTEIRO DE OBRA, NÃO INCLUSO MOBILIÁRIO E EQUIPAMENTOS.</t>
  </si>
  <si>
    <t>2.3.7</t>
  </si>
  <si>
    <t>JCA-15799018</t>
  </si>
  <si>
    <t>CONJUNTO DE BAIAS DE RESÍDUOS DE CONSTRUÇÃO COM PAREDES EM MADEIRA COMPENSADA, PISO CIMENTADO - INCLUSIVE ACABAMENTOS - SENDO 5 BAIAS DE 2,00M X 2,00M CADA UMA TOTALIZANDO 10,00M X 2,00M.</t>
  </si>
  <si>
    <t>2.3.8</t>
  </si>
  <si>
    <t>JCA-89852022</t>
  </si>
  <si>
    <t>CONJUNTO DE BAIAS DE MATERIAIS DE CONSTRUÇÃO COM PAREDES EM MADEIRA COMPENSADA, PISO CIMENTADO - INCLUSIVE ACABAMENTOS - SENDO 4 BAIAS DE 2,00M X 2,00M CADA UMA TOTALIZANDO 8,00M X 2,00M.</t>
  </si>
  <si>
    <t>2.3.9</t>
  </si>
  <si>
    <t>103077</t>
  </si>
  <si>
    <t>EXECUÇÃO DE LAJE SOBRE SOLO, ESPESSURA DE 15 CM, FCK = 30 MPA, COM USO DE FORMAS EM MADEIRA SERRADA. AF_09/2021 (ÁREA DE BETONEIRAS)</t>
  </si>
  <si>
    <t>2.3.10</t>
  </si>
  <si>
    <t>98459</t>
  </si>
  <si>
    <t>TAPUME COM TELHA METÁLICA. AF_03/2024</t>
  </si>
  <si>
    <t>2.3.11</t>
  </si>
  <si>
    <t>103689</t>
  </si>
  <si>
    <t>FORNECIMENTO E INSTALAÇÃO DE PLACA DE OBRA COM CHAPA GALVANIZADA E ESTRUTURA DE MADEIRA. AF_03/2022_PS</t>
  </si>
  <si>
    <t>2.4</t>
  </si>
  <si>
    <t>LOCAÇÃO DA OBRA</t>
  </si>
  <si>
    <t>2.4.1</t>
  </si>
  <si>
    <t>99059</t>
  </si>
  <si>
    <t>LOCAÇÃO CONVENCIONAL DE OBRA, UTILIZANDO GABARITO DE TÁBUAS CORRIDAS PONTALETADAS A CADA 2,00M - 2 UTILIZAÇÕES. AF_03/2024</t>
  </si>
  <si>
    <t>M</t>
  </si>
  <si>
    <t>3</t>
  </si>
  <si>
    <t>INFRAESTRUTURA / FUNDAÇÕES SIMPLES</t>
  </si>
  <si>
    <t>3.1</t>
  </si>
  <si>
    <t>ESCAVAÇÃO, CARGA E TRANSPORTE</t>
  </si>
  <si>
    <t>3.1.1</t>
  </si>
  <si>
    <t>96523</t>
  </si>
  <si>
    <t>ESCAVAÇÃO MANUAL PARA BLOCO DE COROAMENTO OU SAPATA (INCLUINDO ESCAVAÇÃO PARA COLOCAÇÃO DE FÔRMAS). AF_01/2024</t>
  </si>
  <si>
    <t>3.1.2</t>
  </si>
  <si>
    <t>96527</t>
  </si>
  <si>
    <t>ESCAVAÇÃO MANUAL PARA VIGA BALDRAME OU SAPATA CORRIDA (INCLUINDO ESCAVAÇÃO PARA COLOCAÇÃO DE FÔRMAS). AF_01/2024</t>
  </si>
  <si>
    <t>3.1.3</t>
  </si>
  <si>
    <t>93382</t>
  </si>
  <si>
    <t>REATERRO MANUAL DE VALAS, COM COMPACTADOR DE SOLOS DE PERCUSSÃO. AF_08/2023</t>
  </si>
  <si>
    <t>3.1.4</t>
  </si>
  <si>
    <t>3.1.5</t>
  </si>
  <si>
    <t>3.2</t>
  </si>
  <si>
    <t>FUNDAÇÕES RASAS</t>
  </si>
  <si>
    <t>3.2.1</t>
  </si>
  <si>
    <t>96532</t>
  </si>
  <si>
    <t>FABRICAÇÃO, MONTAGEM E DESMONTAGEM DE FÔRMA PARA SAPATA, EM MADEIRA SERRADA, E=25 MM, 2 UTILIZAÇÕES. AF_01/2024</t>
  </si>
  <si>
    <t>3.2.2</t>
  </si>
  <si>
    <t>96619</t>
  </si>
  <si>
    <t>LASTRO DE CONCRETO MAGRO, APLICADO EM BLOCOS DE COROAMENTO OU SAPATAS, ESPESSURA DE 5 CM. AF_01/2024</t>
  </si>
  <si>
    <t>3.2.3</t>
  </si>
  <si>
    <t>96558</t>
  </si>
  <si>
    <t>CONCRETAGEM DE SAPATA, FCK 30 MPA, COM USO DE BOMBA - LANÇAMENTO, ADENSAMENTO E ACABAMENTO. AF_01/2024</t>
  </si>
  <si>
    <t>3.2.4</t>
  </si>
  <si>
    <t>104917</t>
  </si>
  <si>
    <t>ARMAÇÃO DE SAPATA ISOLADA, VIGA BALDRAME E SAPATA CORRIDA UTILIZANDO AÇO CA-50 DE 6,3 MM - MONTAGEM. AF_01/2024</t>
  </si>
  <si>
    <t>KG</t>
  </si>
  <si>
    <t>3.2.5</t>
  </si>
  <si>
    <t>104919</t>
  </si>
  <si>
    <t>ARMAÇÃO DE SAPATA ISOLADA, VIGA BALDRAME E SAPATA CORRIDA UTILIZANDO AÇO CA-50 DE 10 MM - MONTAGEM. AF_01/2024</t>
  </si>
  <si>
    <t>3.2.6</t>
  </si>
  <si>
    <t>104920</t>
  </si>
  <si>
    <t>ARMAÇÃO DE BLOCO, SAPATA ISOLADA, VIGA BALDRAME E SAPATA CORRIDA UTILIZANDO AÇO CA-50 DE 12,5 MM - MONTAGEM. AF_01/2024</t>
  </si>
  <si>
    <t>3.3</t>
  </si>
  <si>
    <t>VIGAS BALDRAME</t>
  </si>
  <si>
    <t>3.3.1</t>
  </si>
  <si>
    <t>96536</t>
  </si>
  <si>
    <t>FABRICAÇÃO, MONTAGEM E DESMONTAGEM DE FÔRMA PARA VIGA BALDRAME, EM MADEIRA SERRADA, E=25 MM, 4 UTILIZAÇÕES. AF_01/2024</t>
  </si>
  <si>
    <t>3.3.2</t>
  </si>
  <si>
    <t>96557</t>
  </si>
  <si>
    <t>CONCRETAGEM DE BLOCO DE COROAMENTO OU VIGA BALDRAME, FCK 30 MPA, COM USO DE BOMBA - LANÇAMENTO, ADENSAMENTO E ACABAMENTO. AF_01/2024</t>
  </si>
  <si>
    <t>3.3.3</t>
  </si>
  <si>
    <t>104916</t>
  </si>
  <si>
    <t>ARMAÇÃO DE SAPATA ISOLADA, VIGA BALDRAME E SAPATA CORRIDA UTILIZANDO AÇO CA-60 DE 5 MM - MONTAGEM. AF_01/2024</t>
  </si>
  <si>
    <t>3.3.4</t>
  </si>
  <si>
    <t>104918</t>
  </si>
  <si>
    <t>ARMAÇÃO DE SAPATA ISOLADA, VIGA BALDRAME E SAPATA CORRIDA UTILIZANDO AÇO CA-50 DE 8 MM - MONTAGEM. AF_01/2024</t>
  </si>
  <si>
    <t>3.3.5</t>
  </si>
  <si>
    <t>3.3.6</t>
  </si>
  <si>
    <t>4</t>
  </si>
  <si>
    <t>SUPERESTRUTURA</t>
  </si>
  <si>
    <t>4.1</t>
  </si>
  <si>
    <t>PILARES</t>
  </si>
  <si>
    <t>4.1.1</t>
  </si>
  <si>
    <t>96252</t>
  </si>
  <si>
    <t>FABRICAÇÃO DE FÔRMA PARA PILARES CIRCULARES, EM CHAPA DE MADEIRA COMPENSADA RESINADA, PÉ-DIREITO SIMPLES. AF_05/2024</t>
  </si>
  <si>
    <t>4.1.2</t>
  </si>
  <si>
    <t>92421</t>
  </si>
  <si>
    <t>MONTAGEM E DESMONTAGEM DE FÔRMA DE PILARES RETANGULARES E ESTRUTURAS SIMILARES, PÉ-DIREITO DUPLO, EM CHAPA DE MADEIRA COMPENSADA RESINADA, 4 UTILIZAÇÕES. AF_09/2020</t>
  </si>
  <si>
    <t>4.1.3</t>
  </si>
  <si>
    <t>103672</t>
  </si>
  <si>
    <t>CONCRETAGEM DE PILARES, FCK = 25 MPA, COM USO DE BOMBA - LANÇAMENTO, ADENSAMENTO E ACABAMENTO. AF_02/2022_PS</t>
  </si>
  <si>
    <t>4.1.4</t>
  </si>
  <si>
    <t>92759</t>
  </si>
  <si>
    <t>ARMAÇÃO DE PILAR OU VIGA DE ESTRUTURA CONVENCIONAL DE CONCRETO ARMADO UTILIZANDO AÇO CA-60 DE 5,0 MM - MONTAGEM. AF_06/2022</t>
  </si>
  <si>
    <t>4.1.5</t>
  </si>
  <si>
    <t>92762</t>
  </si>
  <si>
    <t>ARMAÇÃO DE PILAR OU VIGA DE ESTRUTURA CONVENCIONAL DE CONCRETO ARMADO UTILIZANDO AÇO CA-50 DE 10,0 MM - MONTAGEM. AF_06/2022</t>
  </si>
  <si>
    <t>4.1.6</t>
  </si>
  <si>
    <t>92763</t>
  </si>
  <si>
    <t>ARMAÇÃO DE PILAR OU VIGA DE ESTRUTURA CONVENCIONAL DE CONCRETO ARMADO UTILIZANDO AÇO CA-50 DE 12,5 MM - MONTAGEM. AF_06/2022</t>
  </si>
  <si>
    <t>4.1.7</t>
  </si>
  <si>
    <t>92764</t>
  </si>
  <si>
    <t>ARMAÇÃO DE PILAR OU VIGA DE ESTRUTURA CONVENCIONAL DE CONCRETO ARMADO UTILIZANDO AÇO CA-50 DE 16,0 MM - MONTAGEM. AF_06/2022</t>
  </si>
  <si>
    <t>4.2</t>
  </si>
  <si>
    <t>VIGAS</t>
  </si>
  <si>
    <t>4.2.1</t>
  </si>
  <si>
    <t>92456</t>
  </si>
  <si>
    <t>MONTAGEM E DESMONTAGEM DE FÔRMA DE VIGA, ESCORAMENTO METÁLICO, PÉ-DIREITO SIMPLES, EM CHAPA DE MADEIRA RESINADA, 4 UTILIZAÇÕES. AF_09/2020</t>
  </si>
  <si>
    <t>4.2.2</t>
  </si>
  <si>
    <t>103675</t>
  </si>
  <si>
    <t>CONCRETAGEM DE VIGAS E LAJES, FCK=25 MPA, PARA LAJES MACIÇAS OU NERVURADAS COM USO DE BOMBA - LANÇAMENTO, ADENSAMENTO E ACABAMENTO. AF_02/2022_PS</t>
  </si>
  <si>
    <t>4.2.3</t>
  </si>
  <si>
    <t>4.2.4</t>
  </si>
  <si>
    <t>92760</t>
  </si>
  <si>
    <t>ARMAÇÃO DE PILAR OU VIGA DE ESTRUTURA CONVENCIONAL DE CONCRETO ARMADO UTILIZANDO AÇO CA-50 DE 6,3 MM - MONTAGEM. AF_06/2022</t>
  </si>
  <si>
    <t>4.2.5</t>
  </si>
  <si>
    <t>92761</t>
  </si>
  <si>
    <t>ARMAÇÃO DE PILAR OU VIGA DE ESTRUTURA CONVENCIONAL DE CONCRETO ARMADO UTILIZANDO AÇO CA-50 DE 8,0 MM - MONTAGEM. AF_06/2022</t>
  </si>
  <si>
    <t>4.2.6</t>
  </si>
  <si>
    <t>4.2.7</t>
  </si>
  <si>
    <t>4.2.8</t>
  </si>
  <si>
    <t>4.3</t>
  </si>
  <si>
    <t>LAJES COMUNS OU NERVURADAS</t>
  </si>
  <si>
    <t>4.3.1</t>
  </si>
  <si>
    <t>103761</t>
  </si>
  <si>
    <t>MONTAGEM E DESMONTAGEM DE FÔRMA DE LAJE MACIÇA, PÉ-DIREITO SIMPLES, EM CHAPA DE MADEIRA COMPENSADA RESINADA E CIMBRAMENTO DE MADEIRA, 4 UTILIZAÇÕES. AF_03/2022</t>
  </si>
  <si>
    <t>4.3.2</t>
  </si>
  <si>
    <t>4.3.3</t>
  </si>
  <si>
    <t>92768</t>
  </si>
  <si>
    <t>ARMAÇÃO DE LAJE DE ESTRUTURA CONVENCIONAL DE CONCRETO ARMADO UTILIZANDO AÇO CA-60 DE 5,0 MM - MONTAGEM. AF_06/2022</t>
  </si>
  <si>
    <t>4.3.4</t>
  </si>
  <si>
    <t>92769</t>
  </si>
  <si>
    <t>ARMAÇÃO DE LAJE DE ESTRUTURA CONVENCIONAL DE CONCRETO ARMADO UTILIZANDO AÇO CA-50 DE 6,3 MM - MONTAGEM. AF_06/2022</t>
  </si>
  <si>
    <t>4.3.5</t>
  </si>
  <si>
    <t>92770</t>
  </si>
  <si>
    <t>ARMAÇÃO DE LAJE DE ESTRUTURA CONVENCIONAL DE CONCRETO ARMADO UTILIZANDO AÇO CA-50 DE 8,0 MM - MONTAGEM. AF_06/2022</t>
  </si>
  <si>
    <t>4.3.6</t>
  </si>
  <si>
    <t>92771</t>
  </si>
  <si>
    <t>ARMAÇÃO DE LAJE DE ESTRUTURA CONVENCIONAL DE CONCRETO ARMADO UTILIZANDO AÇO CA-50 DE 10,0 MM - MONTAGEM. AF_06/2022</t>
  </si>
  <si>
    <t>4.4</t>
  </si>
  <si>
    <t>ESTRUTURA METÁLICA</t>
  </si>
  <si>
    <t>4.4.1</t>
  </si>
  <si>
    <t>UFSB-53858273</t>
  </si>
  <si>
    <t>VIGA METÁLICA EM PERFIL W 150x13,0, COM CONEXÕES SOLDADAS, INCLUSOS MÃO DE OBRA, TRANSPORTE E IÇAMENTO UTILIZANDO GUINDASTE - FORNECIMENTO E INSTALAÇÃO.</t>
  </si>
  <si>
    <t>4.4.2</t>
  </si>
  <si>
    <t>UFSB-93574839</t>
  </si>
  <si>
    <t>ROSETA DE FIXAÇÃO DE ESTRUTURA METÁLICA - 5 FACES (PROJETO PADRÃO R.U. UFSB 2024)</t>
  </si>
  <si>
    <t>4.4.3</t>
  </si>
  <si>
    <t>UFSB-13959909</t>
  </si>
  <si>
    <t>ROSETA DE FIXAÇÃO DE ESTRUTURA METÁLICA - 6 FACES (PROJETO PADRÃO R.U. UFSB 2024)</t>
  </si>
  <si>
    <t>4.4.4</t>
  </si>
  <si>
    <t>UFSB-75252788</t>
  </si>
  <si>
    <t>ROSETA DE FIXAÇÃO DE ESTRUTURA METÁLICA - 7 FACES (PROJETO PADRÃO R.U. UFSB 2024)</t>
  </si>
  <si>
    <t>4.4.5</t>
  </si>
  <si>
    <t>UFSB-25744528</t>
  </si>
  <si>
    <t>ROSETA DE FIXAÇÃO DE ESTRUTURA METÁLICA - 8 FACES (PROJETO PADRÃO R.U. UFSB 2024)</t>
  </si>
  <si>
    <t>4.4.6</t>
  </si>
  <si>
    <t>UFSB-27239697</t>
  </si>
  <si>
    <t>TERÇA METÁLICA EM PERFIL 150x60x20x2,65, COM CONEXÕES SOLDADAS, INCLUSOS MÃO DE OBRA, TRANSPORTE E IÇAMENTO UTILIZANDO GUINDASTE - FORNECIMENTO E INSTALAÇÃO.</t>
  </si>
  <si>
    <t>4.4.7</t>
  </si>
  <si>
    <t>UFSB-02990644</t>
  </si>
  <si>
    <t>ELEMENTO DE FIXAÇÃO TERÇA - VIGA - FORNECIMENTO E INSTALAÇÃO</t>
  </si>
  <si>
    <t>4.4.8</t>
  </si>
  <si>
    <t>UFSB-21145867</t>
  </si>
  <si>
    <t>TRANSPORTE DE PERFIS E VIGAS METÁLICAS - PESO ATÉ 4,4T - REF. SÃO PAULO-SP / ITABUNA-BA</t>
  </si>
  <si>
    <t>4.5</t>
  </si>
  <si>
    <t>RESERVATÓRIO INFERIOR</t>
  </si>
  <si>
    <t>4.5.1</t>
  </si>
  <si>
    <t>JCA-66390867</t>
  </si>
  <si>
    <t>ESCAVAÇÃO MANUAL PARA RESERVATÓRIO ENTERRADO (INCLUINDO ESCAVAÇÃO PARA COLOCAÇÃO DE FÔRMAS).</t>
  </si>
  <si>
    <t>4.5.2</t>
  </si>
  <si>
    <t>4.5.3</t>
  </si>
  <si>
    <t>4.5.4</t>
  </si>
  <si>
    <t>4.5.5</t>
  </si>
  <si>
    <t>92413</t>
  </si>
  <si>
    <t>MONTAGEM E DESMONTAGEM DE FÔRMA DE PILARES RETANGULARES E ESTRUTURAS SIMILARES, PÉ-DIREITO SIMPLES, EM MADEIRA SERRADA, 4 UTILIZAÇÕES. AF_09/2020</t>
  </si>
  <si>
    <t>4.5.6</t>
  </si>
  <si>
    <t>103684</t>
  </si>
  <si>
    <t>CONCRETAGEM DE RESERVATÓRIOS, FCK=25 MPA, COM USO DE BOMBA - LANÇAMENTO, ADENSAMENTO E ACABAMENTO. AF_02/2022_PS</t>
  </si>
  <si>
    <t>4.5.7</t>
  </si>
  <si>
    <t>92915</t>
  </si>
  <si>
    <t>ARMAÇÃO DE ESTRUTURAS DIVERSAS DE CONCRETO ARMADO, EXCETO VIGAS, PILARES, LAJES E FUNDAÇÕES, UTILIZANDO AÇO CA-60 DE 5,0 MM - MONTAGEM. AF_06/2022</t>
  </si>
  <si>
    <t>4.5.8</t>
  </si>
  <si>
    <t>92916</t>
  </si>
  <si>
    <t>ARMAÇÃO DE ESTRUTURAS DIVERSAS DE CONCRETO ARMADO, EXCETO VIGAS, PILARES, LAJES E FUNDAÇÕES, UTILIZANDO AÇO CA-50 DE 6,3 MM - MONTAGEM. AF_06/2022</t>
  </si>
  <si>
    <t>4.5.9</t>
  </si>
  <si>
    <t>92917</t>
  </si>
  <si>
    <t>ARMAÇÃO DE ESTRUTURAS DIVERSAS DE CONCRETO ARMADO, EXCETO VIGAS, PILARES, LAJES E FUNDAÇÕES, UTILIZANDO AÇO CA-50 DE 8,0 MM - MONTAGEM. AF_06/2022</t>
  </si>
  <si>
    <t>4.5.10</t>
  </si>
  <si>
    <t>92919</t>
  </si>
  <si>
    <t>ARMAÇÃO DE ESTRUTURAS DIVERSAS DE CONCRETO ARMADO, EXCETO VIGAS, PILARES, LAJES E FUNDAÇÕES, UTILIZANDO AÇO CA-50 DE 10,0 MM - MONTAGEM. AF_06/2022</t>
  </si>
  <si>
    <t>4.6</t>
  </si>
  <si>
    <t>PISO ARMADO</t>
  </si>
  <si>
    <t>4.6.1</t>
  </si>
  <si>
    <t>97084</t>
  </si>
  <si>
    <t>COMPACTAÇÃO MECÂNICA DE SOLO PARA EXECUÇÃO DE RADIER, PISO DE CONCRETO OU LAJE SOBRE SOLO, COM COMPACTADOR DE SOLOS TIPO PLACA VIBRATÓRIA. AF_09/2021</t>
  </si>
  <si>
    <t>4.6.2</t>
  </si>
  <si>
    <t>97087</t>
  </si>
  <si>
    <t>CAMADA SEPARADORA PARA EXECUÇÃO DE RADIER, PISO DE CONCRETO OU LAJE SOBRE SOLO, EM LONA PLÁSTICA. AF_09/2021</t>
  </si>
  <si>
    <t>4.6.3</t>
  </si>
  <si>
    <t>97086</t>
  </si>
  <si>
    <t>FABRICAÇÃO, MONTAGEM E DESMONTAGEM DE FORMA PARA RADIER, PISO DE CONCRETO OU LAJE SOBRE SOLO, EM MADEIRA SERRADA, 4 UTILIZAÇÕES. AF_09/2021</t>
  </si>
  <si>
    <t>4.6.4</t>
  </si>
  <si>
    <t>97096</t>
  </si>
  <si>
    <t>CONCRETAGEM DE RADIER, PISO DE CONCRETO OU LAJE SOBRE SOLO, FCK 30 MPA - LANÇAMENTO, ADENSAMENTO E ACABAMENTO. AF_09/2021</t>
  </si>
  <si>
    <t>4.6.5</t>
  </si>
  <si>
    <t>92772</t>
  </si>
  <si>
    <t>ARMAÇÃO DE LAJE DE ESTRUTURA CONVENCIONAL DE CONCRETO ARMADO UTILIZANDO AÇO CA-50 DE 12,5 MM - MONTAGEM. AF_06/2022</t>
  </si>
  <si>
    <t>4.6.6</t>
  </si>
  <si>
    <t>97092</t>
  </si>
  <si>
    <t>ARMAÇÃO PARA EXECUÇÃO DE RADIER, PISO DE CONCRETO OU LAJE SOBRE SOLO, COM USO DE TELA Q-196. AF_09/2021</t>
  </si>
  <si>
    <t>5</t>
  </si>
  <si>
    <t>ALVENARIA/VEDAÇÃO/DIVISÓRIA</t>
  </si>
  <si>
    <t>5.1</t>
  </si>
  <si>
    <t>103356</t>
  </si>
  <si>
    <t>ALVENARIA DE VEDAÇÃO DE BLOCOS CERÂMICOS FURADOS NA HORIZONTAL DE 9X19X29 CM (ESPESSURA 9 CM) E ARGAMASSA DE ASSENTAMENTO COM PREPARO EM BETONEIRA. AF_12/2021</t>
  </si>
  <si>
    <t>5.2</t>
  </si>
  <si>
    <t>101159</t>
  </si>
  <si>
    <t>ALVENARIA DE VEDAÇÃO DE BLOCOS CERÂMICOS MACIÇOS DE 5X10X20CM (ESPESSURA 10CM) E ARGAMASSA DE ASSENTAMENTO COM PREPARO EM BETONEIRA. AF_05/2020</t>
  </si>
  <si>
    <t>5.3</t>
  </si>
  <si>
    <t>UFSB-92557534</t>
  </si>
  <si>
    <t>DIVISÓRIA EM GRANITO CINZA POLIDO, ESP = 3CM, ASSENTADO COM ARGAMASSA COLANTE AC III-E</t>
  </si>
  <si>
    <t>5.4</t>
  </si>
  <si>
    <t>96360</t>
  </si>
  <si>
    <t>PAREDE COM SISTEMA EM CHAPAS DE GESSO PARA DRYWALL, USO INTERNO, COM DUAS FACES SIMPLES E ESTRUTURA METÁLICA COM GUIAS DUPLAS, SEM VÃOS. AF_07/2023_PS</t>
  </si>
  <si>
    <t>6</t>
  </si>
  <si>
    <t>ESQUADRIAS</t>
  </si>
  <si>
    <t>6.1</t>
  </si>
  <si>
    <t>PORTAS</t>
  </si>
  <si>
    <t>6.1.1</t>
  </si>
  <si>
    <t>UFSB-56607158</t>
  </si>
  <si>
    <t>ALÇAPÃO OU TAMPA DE INSPEÇÃO EM CHAPA METÁLICA - INCLUSIVE PINTURA - FORNECIMENTO E INSTALAÇÃO</t>
  </si>
  <si>
    <t>m2</t>
  </si>
  <si>
    <t>6.1.2</t>
  </si>
  <si>
    <t>UFSB-67054145</t>
  </si>
  <si>
    <t>P1 - PORTA DE MADEIRA PARA PINTURA, SEMI-OCA MÉDIA, 80X210CM, ESPESSURA DE 3,5CM, INCLUSO DOBRADIÇAS, FECHADURAS E ACABAMENTO - FORNECIMENTO E INSTALAÇÃO</t>
  </si>
  <si>
    <t>6.1.3</t>
  </si>
  <si>
    <t>UFSB-40713367</t>
  </si>
  <si>
    <t>P2 - PORTA DE MADEIRA PARA PINTURA, SEMI-OCA MÉDIA, 90X210CM, ESPESSURA DE 3,5CM, INCLUSO DOBRADIÇAS, FECHADURAS E ACABAMENTO - FORNECIMENTO E INSTALAÇÃO</t>
  </si>
  <si>
    <t>6.1.4</t>
  </si>
  <si>
    <t>UFSB-87035080</t>
  </si>
  <si>
    <t>P3 - PORTA DE MADEIRA PARA PINTURA, SEMI-OCA MÉDIA, 90X210CM, ESPESSURA DE 3,5CM, INCLUSO BARRAS DE ABERTURA, CHAPA DE PROTEÇÃO, DOBRADIÇAS, FECHADURAS E ACABAMENTO - FORNECIMENTO E INSTALAÇÃO</t>
  </si>
  <si>
    <t>6.1.5</t>
  </si>
  <si>
    <t>UFSB-27012580</t>
  </si>
  <si>
    <t>P4 - PORTA EM ALUMÍNIO DE ABRIR TIPO VENEZIANA COM GUARNIÇÃO COR BRONZE - 90X210 - FORNECIMENTO E INSTALAÇÃO.</t>
  </si>
  <si>
    <t>6.1.6</t>
  </si>
  <si>
    <t>UFSB-13645393</t>
  </si>
  <si>
    <t>P5 - PORTA EM ALUMÍNIO DE ABRIR TIPO VENEZIANA COM GUARNIÇÃO COR BRONZE - 160X210 - FORNECIMENTO E INSTALAÇÃO.</t>
  </si>
  <si>
    <t>6.1.7</t>
  </si>
  <si>
    <t>UFSB-72614914</t>
  </si>
  <si>
    <t>P6 - PORTA EM ALUMÍNIO DE ABRIR TIPO VENEZIANA COM GUARNIÇÃO COR BRONZE - 80X160 - FORNECIMENTO E INSTALAÇÃO.</t>
  </si>
  <si>
    <t>6.1.8</t>
  </si>
  <si>
    <t>UFSB-57474630</t>
  </si>
  <si>
    <t>P7 - PORTA EM ALUMÍNIO DE ABRIR TIPO VENEZIANA COM GUARNIÇÃO COR BRONZE - 80X210 - FORNECIMENTO E INSTALAÇÃO.</t>
  </si>
  <si>
    <t>6.1.9</t>
  </si>
  <si>
    <t>UFSB-59988856</t>
  </si>
  <si>
    <t>P8-PORTA EM ALUMÍNIO E VIDRO DE ABRIR COM GUARNIÇÃO COR BRONZE FORNECIMENTO E INSTALAÇÃO.LAÇÃO. AF_12/2019</t>
  </si>
  <si>
    <t>6.1.10</t>
  </si>
  <si>
    <t>UFSB-25912505</t>
  </si>
  <si>
    <t>P9-PORTA EM ALUMÍNIO E VIDRO - 95x240cm - DE ABRIR COM BARRA ANTIPANICO, GUARNIÇÃO COR BRONZE FORNECIMENTO E INSTALAÇÃO. - FORNECIMENTO E INSTALAÇÃO. AF_12/2019</t>
  </si>
  <si>
    <t>6.1.11</t>
  </si>
  <si>
    <t>UFSB-20597249</t>
  </si>
  <si>
    <t>P10-PORTA EM ALUMINIO BRONZE COM VENEZIANA E VIDRO ABRIR - 04 FOLHAS - 50% VENEZIANA E 50% VIDRO TEMPERADO 6mm - COM GUARNIÇÃO E FIXAÇÃO.</t>
  </si>
  <si>
    <t>6.1.12</t>
  </si>
  <si>
    <t>UFSB-25264690</t>
  </si>
  <si>
    <t>P11 - PORTA DE ENROLAR MANUAL COMPLETA, PERFIL MEIA CANA CEGA, EM ACO GALVANIZADO COM PINTURA ELETROSTATICA, CHAPA NUMERO 24" - FORNECIMENTO E INSTALAÇÃO</t>
  </si>
  <si>
    <t>6.2</t>
  </si>
  <si>
    <t>JANELAS</t>
  </si>
  <si>
    <t>6.2.1</t>
  </si>
  <si>
    <t>UFSB-47894254</t>
  </si>
  <si>
    <t>J1-JANELA DE ALUMÍNIO BRONZE TIPO MAXIM-AR, COM VIDRO TEMPERADO 6,00MM, BATENTE, ACABAMENTO BRILHANTE E FERRAGENS. FORNECIMENTO E INSTALAÇÃO.</t>
  </si>
  <si>
    <t>6.2.2</t>
  </si>
  <si>
    <t>UFSB-07929094</t>
  </si>
  <si>
    <t>J2-JANELA DE ALUMÍNIO BRONZE DE CORRER COM 4 FOLHAS COM VIDRO TEMPERADO 6,00MM, BATENTE, ACABAMENTO BRILHANTE E FERRAGENS. FORNECIMENTO E INSTALAÇÃO.</t>
  </si>
  <si>
    <t>6.2.3</t>
  </si>
  <si>
    <t>UFSB-49038788</t>
  </si>
  <si>
    <t>J3-JANELA DE ALUMÍNIO BRONZE, BASCULANTE (HORIZONTAL OU VERTICAL) COM VIDRO TEMPERADO 6,00MM, INCLUSIVE BATENTE, ACABAMENTO BRILHANTE E FERRAGENS. FORNECIMENTO E INSTALAÇÃO.</t>
  </si>
  <si>
    <t>6.2.4</t>
  </si>
  <si>
    <t>J4-JANELA DE ALUMÍNIO BRONZE, BASCULANTE (HORIZONTAL OU VERTICAL) COM VIDRO TEMPERADO 6,00MM, INCLUSIVE BATENTE, ACABAMENTO BRILHANTE E FERRAGENS. FORNECIMENTO E INSTALAÇÃO.</t>
  </si>
  <si>
    <t>6.2.5</t>
  </si>
  <si>
    <t>UFSB-24718759</t>
  </si>
  <si>
    <t>J5-JANELA DE ALUMÍNIO BRONZE FIXA, COM VIDRO TEMPERADO 6,00MM, BATENTE, ACABAMENTO BRILHANTE E FERRAGENS. FORNECIMENTO E INSTALAÇÃO</t>
  </si>
  <si>
    <t>6.2.6</t>
  </si>
  <si>
    <t>J6-JANELA DE ALUMÍNIO BRONZE FIXA, COM VIDRO TEMPERADO 6,00MM, BATENTE, ACABAMENTO BRILHANTE E FERRAGENS. FORNECIMENTO E INSTALAÇÃO.ALAÇÃO. AF_12/2019</t>
  </si>
  <si>
    <t>6.2.7</t>
  </si>
  <si>
    <t>UFSB-10400875</t>
  </si>
  <si>
    <t>J7 - JANELA GUILHOTINA DE ALUMÍNIO COM VIDRO COR BRONZE COM VIDRO TEMPERADO 6,00MM, BATENTE, ACABAMENTO BRILHANTE E FERRAGENS. FORNECIMENTO E INSTALAÇÃO.</t>
  </si>
  <si>
    <t>6.3</t>
  </si>
  <si>
    <t>OUTROS</t>
  </si>
  <si>
    <t>6.3.1</t>
  </si>
  <si>
    <t>105023</t>
  </si>
  <si>
    <t>VERGA MOLDADA IN LOCO EM CONCRETO, ESPESSURA DE *15* CM. AF_03/2024 (PORTAS)</t>
  </si>
  <si>
    <t>6.3.2</t>
  </si>
  <si>
    <t>VERGA MOLDADA IN LOCO EM CONCRETO, ESPESSURA DE *15* CM. AF_03/2024 (JANELAS)</t>
  </si>
  <si>
    <t>6.3.3</t>
  </si>
  <si>
    <t>105029</t>
  </si>
  <si>
    <t>CONTRAVERGA MOLDADA IN LOCO EM CONCRETO, ESPESSURA DE *15* CM. AF_03/2024</t>
  </si>
  <si>
    <t>6.3.4</t>
  </si>
  <si>
    <t>101965</t>
  </si>
  <si>
    <t>PEITORIL LINEAR EM GRANITO OU MÁRMORE, L = 15CM, COMPRIMENTO DE ATÉ 2M, ASSENTADO COM ARGAMASSA 1:6 COM ADITIVO. AF_11/2020</t>
  </si>
  <si>
    <t>6.3.5</t>
  </si>
  <si>
    <t>98689</t>
  </si>
  <si>
    <t>SOLEIRA EM GRANITO, LARGURA 15 CM, ESPESSURA 2,0 CM. AF_09/2020</t>
  </si>
  <si>
    <t>7</t>
  </si>
  <si>
    <t>COBERTURA</t>
  </si>
  <si>
    <t>7.1</t>
  </si>
  <si>
    <t>94216</t>
  </si>
  <si>
    <t>TELHAMENTO COM TELHA METÁLICA TERMOACÚSTICA E = 30 MM, COM ATÉ 2 ÁGUAS, INCLUSO IÇAMENTO. AF_07/2019</t>
  </si>
  <si>
    <t>7.2</t>
  </si>
  <si>
    <t>92543</t>
  </si>
  <si>
    <t>TRAMA DE MADEIRA COMPOSTA POR TERÇAS PARA TELHADOS DE ATÉ 2 ÁGUAS PARA TELHA ONDULADA DE FIBROCIMENTO, METÁLICA, PLÁSTICA OU TERMOACÚSTICA, INCLUSO TRANSPORTE VERTICAL. AF_07/2019</t>
  </si>
  <si>
    <t>7.3</t>
  </si>
  <si>
    <t>101966</t>
  </si>
  <si>
    <t>CHAPIM SOBRE MUROS LINEARES, EM GRANITO OU MÁRMORE, L = 25 CM, ASSENTADO COM ARGAMASSA 1:6 COM ADITIVO. AF_11/2020</t>
  </si>
  <si>
    <t>8</t>
  </si>
  <si>
    <t>INSTALAÇÕES ELÉTRICAS</t>
  </si>
  <si>
    <t>8.1</t>
  </si>
  <si>
    <t>ELETRODUTOS E CONEXÕES</t>
  </si>
  <si>
    <t>8.1.1</t>
  </si>
  <si>
    <t>JCA-21218222</t>
  </si>
  <si>
    <t>ELETRODUTO/CONDULETE DE PVC RIGIDO, LISO, COR CINZA, DE 3/4", PARA INSTALACOES APARENTES (NBR 5410) - FORNECIMENTO E INSTALAÇÃO.</t>
  </si>
  <si>
    <t>8.1.2</t>
  </si>
  <si>
    <t>91871</t>
  </si>
  <si>
    <t>ELETRODUTO RÍGIDO ROSCÁVEL, PVC, DN 25 MM (3/4"), PARA CIRCUITOS TERMINAIS, INSTALADO EM PAREDE - FORNECIMENTO E INSTALAÇÃO. AF_03/2023</t>
  </si>
  <si>
    <t>8.1.3</t>
  </si>
  <si>
    <t>JCA-08614994</t>
  </si>
  <si>
    <t>ELETRODUTO/CONDULETE DE PVC RIGIDO, LISO, COR CINZA, DE 1", PARA INSTALACOES APARENTES (NBR 5410) - FORNECIMENTO E INSTALAÇÃO.</t>
  </si>
  <si>
    <t>8.1.4</t>
  </si>
  <si>
    <t>91869</t>
  </si>
  <si>
    <t>ELETRODUTO RÍGIDO ROSCÁVEL, PVC, DN 40 MM (1 1/4"), PARA CIRCUITOS TERMINAIS, INSTALADO EM LAJE - FORNECIMENTO E INSTALAÇÃO. AF_03/2023</t>
  </si>
  <si>
    <t>8.1.5</t>
  </si>
  <si>
    <t>93008</t>
  </si>
  <si>
    <t>ELETRODUTO RÍGIDO ROSCÁVEL, PVC, DN 50 MM (1 1/2"), PARA REDE ENTERRADA DE DISTRIBUIÇÃO DE ENERGIA ELÉTRICA - FORNECIMENTO E INSTALAÇÃO. AF_12/2021</t>
  </si>
  <si>
    <t>8.1.6</t>
  </si>
  <si>
    <t>S07891</t>
  </si>
  <si>
    <t>Eletroduto em ferro galvanizado pesado sem costura 1 1/4" x 3m</t>
  </si>
  <si>
    <t>ORSE</t>
  </si>
  <si>
    <t>un</t>
  </si>
  <si>
    <t>8.1.7</t>
  </si>
  <si>
    <t>S11773</t>
  </si>
  <si>
    <t>Eletroduto em ferro galvanizado pesado sem costura 1" x 3m</t>
  </si>
  <si>
    <t>8.1.8</t>
  </si>
  <si>
    <t>93009</t>
  </si>
  <si>
    <t>ELETRODUTO RÍGIDO ROSCÁVEL, PVC, DN 60 MM (2"), PARA REDE ENTERRADA DE DISTRIBUIÇÃO DE ENERGIA ELÉTRICA - FORNECIMENTO E INSTALAÇÃO. AF_12/2021</t>
  </si>
  <si>
    <t>8.1.9</t>
  </si>
  <si>
    <t>91879</t>
  </si>
  <si>
    <t>LUVA PARA ELETRODUTO, PVC, ROSCÁVEL, DN 25 MM (3/4"), PARA CIRCUITOS TERMINAIS, INSTALADA EM LAJE - FORNECIMENTO E INSTALAÇÃO. AF_03/2023</t>
  </si>
  <si>
    <t>8.1.10</t>
  </si>
  <si>
    <t>91884</t>
  </si>
  <si>
    <t>LUVA PARA ELETRODUTO, PVC, ROSCÁVEL, DN 25 MM (3/4"), PARA CIRCUITOS TERMINAIS, INSTALADA EM PAREDE - FORNECIMENTO E INSTALAÇÃO. AF_03/2023</t>
  </si>
  <si>
    <t>8.1.11</t>
  </si>
  <si>
    <t>91880</t>
  </si>
  <si>
    <t>LUVA PARA ELETRODUTO, PVC, ROSCÁVEL, DN 32 MM (1"), PARA CIRCUITOS TERMINAIS, INSTALADA EM LAJE - FORNECIMENTO E INSTALAÇÃO. AF_03/2023</t>
  </si>
  <si>
    <t>8.1.12</t>
  </si>
  <si>
    <t>91881</t>
  </si>
  <si>
    <t>LUVA PARA ELETRODUTO, PVC, ROSCÁVEL, DN 40 MM (1 1/4"), PARA CIRCUITOS TERMINAIS, INSTALADA EM LAJE - FORNECIMENTO E INSTALAÇÃO. AF_03/2023</t>
  </si>
  <si>
    <t>8.1.13</t>
  </si>
  <si>
    <t>93013</t>
  </si>
  <si>
    <t>LUVA PARA ELETRODUTO, PVC, ROSCÁVEL, DN 50 MM (1 1/2"), PARA REDE ENTERRADA DE DISTRIBUIÇÃO DE ENERGIA ELÉTRICA - FORNECIMENTO E INSTALAÇÃO. AF_12/2021</t>
  </si>
  <si>
    <t>8.1.14</t>
  </si>
  <si>
    <t>UFSB-50306222</t>
  </si>
  <si>
    <t>LUVA DE EMENDA PARA ELETRODUTO, AÇO GALVANIZADO, DN 32 MM (1 1/4''), APARENTE - FORNECIMENTO E INSTALAÇÃO.</t>
  </si>
  <si>
    <t>8.1.15</t>
  </si>
  <si>
    <t>S13364</t>
  </si>
  <si>
    <t>Luva de emenda para eletroduto, aço galvanizado, dn 25 mm (1"), aparente, instalada em teto - fornecimento e instalaçâo</t>
  </si>
  <si>
    <t>8.1.16</t>
  </si>
  <si>
    <t>93014</t>
  </si>
  <si>
    <t>LUVA PARA ELETRODUTO, PVC, ROSCÁVEL, DN 60 MM (2"), PARA REDE ENTERRADA DE DISTRIBUIÇÃO DE ENERGIA ELÉTRICA - FORNECIMENTO E INSTALAÇÃO. AF_12/2021</t>
  </si>
  <si>
    <t>8.1.17</t>
  </si>
  <si>
    <t>91890</t>
  </si>
  <si>
    <t>CURVA 90 GRAUS PARA ELETRODUTO, PVC, ROSCÁVEL, DN 25 MM (3/4"), PARA CIRCUITOS TERMINAIS, INSTALADA EM FORRO - FORNECIMENTO E INSTALAÇÃO. AF_03/2023</t>
  </si>
  <si>
    <t>8.1.18</t>
  </si>
  <si>
    <t>91902</t>
  </si>
  <si>
    <t>CURVA 90 GRAUS PARA ELETRODUTO, PVC, ROSCÁVEL, DN 25 MM (3/4"), PARA CIRCUITOS TERMINAIS, INSTALADA EM LAJE - FORNECIMENTO E INSTALAÇÃO. AF_03/2023</t>
  </si>
  <si>
    <t>8.1.19</t>
  </si>
  <si>
    <t>91914</t>
  </si>
  <si>
    <t>CURVA 90 GRAUS PARA ELETRODUTO, PVC, ROSCÁVEL, DN 25 MM (3/4"), PARA CIRCUITOS TERMINAIS, INSTALADA EM PAREDE - FORNECIMENTO E INSTALAÇÃO. AF_03/2023</t>
  </si>
  <si>
    <t>8.1.20</t>
  </si>
  <si>
    <t>91920</t>
  </si>
  <si>
    <t>CURVA 90 GRAUS PARA ELETRODUTO, PVC, ROSCÁVEL, DN 40 MM (1 1/4"), PARA CIRCUITOS TERMINAIS, INSTALADA EM PAREDE - FORNECIMENTO E INSTALAÇÃO. AF_03/2023</t>
  </si>
  <si>
    <t>8.1.21</t>
  </si>
  <si>
    <t>93018</t>
  </si>
  <si>
    <t>CURVA 90 GRAUS PARA ELETRODUTO, PVC, ROSCÁVEL, DN 50 MM (1 1/2"), PARA REDE ENTERRADA DE DISTRIBUIÇÃO DE ENERGIA ELÉTRICA - FORNECIMENTO E INSTALAÇÃO. AF_12/2021</t>
  </si>
  <si>
    <t>8.1.22</t>
  </si>
  <si>
    <t>104402</t>
  </si>
  <si>
    <t>CONDULETE DE PVC, TIPO C, PARA ELETRODUTO DE PVC SOLDÁVEL DN 25 MM (3/4''), APARENTE - FORNECIMENTO E INSTALAÇÃO. AF_10/2022</t>
  </si>
  <si>
    <t>8.1.23</t>
  </si>
  <si>
    <t>104396</t>
  </si>
  <si>
    <t>CONDULETE DE PVC, TIPO E, PARA ELETRODUTO DE PVC SOLDÁVEL DN 25 MM (3/4''), APARENTE - FORNECIMENTO E INSTALAÇÃO. AF_10/2022</t>
  </si>
  <si>
    <t>8.1.24</t>
  </si>
  <si>
    <t>104399</t>
  </si>
  <si>
    <t>CONDULETE DE PVC, TIPO LR, PARA ELETRODUTO DE PVC SOLDÁVEL DN 25 MM (3/4''), APARENTE - FORNECIMENTO E INSTALAÇÃO. AF_10/2022</t>
  </si>
  <si>
    <t>8.1.25</t>
  </si>
  <si>
    <t>104404</t>
  </si>
  <si>
    <t>CONDULETE DE PVC, TIPO T, PARA ELETRODUTO DE PVC SOLDÁVEL DN 25 MM (3/4''), APARENTE - FORNECIMENTO E INSTALAÇÃO. AF_10/2022</t>
  </si>
  <si>
    <t>8.1.26</t>
  </si>
  <si>
    <t>95817</t>
  </si>
  <si>
    <t>CONDULETE DE PVC, TIPO X, PARA ELETRODUTO DE PVC SOLDÁVEL DN 25 MM (3/4"), APARENTE - FORNECIMENTO E INSTALAÇÃO. AF_10/2022</t>
  </si>
  <si>
    <t>8.1.27</t>
  </si>
  <si>
    <t>104785</t>
  </si>
  <si>
    <t>FIXAÇÃO DE ELETRODUTOS, DIÂMETROS MENORES OU IGUAIS A 40 MM, COM ABRAÇADEIRA METÁLICA RÍGIDA TIPO D COM PARAFUSO DE FIXAÇÃO 1 1/4", FIXADA DIRETAMENTE NA LAJE OU PAREDE. AF_09/2023</t>
  </si>
  <si>
    <t>8.1.28</t>
  </si>
  <si>
    <t>104403</t>
  </si>
  <si>
    <t>CONDULETE DE PVC, TIPO C, PARA ELETRODUTO DE PVC SOLDÁVEL DN 32 MM (1''), APARENTE - FORNECIMENTO E INSTALAÇÃO. AF_10/2022</t>
  </si>
  <si>
    <t>8.1.29</t>
  </si>
  <si>
    <t>104405</t>
  </si>
  <si>
    <t>CONDULETE DE PVC, TIPO T, PARA ELETRODUTO DE PVC SOLDÁVEL DN 32 MM (1''), APARENTE - FORNECIMENTO E INSTALAÇÃO. AF_10/2022</t>
  </si>
  <si>
    <t>8.2</t>
  </si>
  <si>
    <t>ELETROCALHAS E CONEXÕES</t>
  </si>
  <si>
    <t>8.2.1</t>
  </si>
  <si>
    <t>UFSB-51672392</t>
  </si>
  <si>
    <t>ELETROCALHA LISA OU PERFURADA EM AÇO GALVANIZADO, LARGURA 50MM E ALTURA 50MM, 3 METROS, INCLUSIVE EMENDA E FIXAÇÃO - FORNECIMENTO E INSTALAÇÃO.</t>
  </si>
  <si>
    <t>8.2.2</t>
  </si>
  <si>
    <t>S08689</t>
  </si>
  <si>
    <t>Curva horizontal 50 x 50 mm para eletrocalha metálica, com ângulo 90° (ref.: mopa ou similar)</t>
  </si>
  <si>
    <t>8.2.3</t>
  </si>
  <si>
    <t>S07880</t>
  </si>
  <si>
    <t>Curva de inversão 50 x 50 mm para eletrocalha metálica (ref.: mopa ou similar)</t>
  </si>
  <si>
    <t>8.2.4</t>
  </si>
  <si>
    <t>UFSB-41859581</t>
  </si>
  <si>
    <t>PERFILADO PERFURADO 38 X 38 MM, CHAPA 22- FORNECIMENTO E INSTALAÇÃO</t>
  </si>
  <si>
    <t>8.2.5</t>
  </si>
  <si>
    <t>S12556</t>
  </si>
  <si>
    <t>Junção interna tipo "L" para perfilado, ( ref.: Mopa ou similar)</t>
  </si>
  <si>
    <t>8.2.6</t>
  </si>
  <si>
    <t>S12557</t>
  </si>
  <si>
    <t>Junção interna tipo "T" para perfilado, ( ref.: Mopa ou similar)</t>
  </si>
  <si>
    <t>8.2.7</t>
  </si>
  <si>
    <t>S11443</t>
  </si>
  <si>
    <t>Gancho curto 38x38mm para luminária</t>
  </si>
  <si>
    <t>8.2.8</t>
  </si>
  <si>
    <t>S07384</t>
  </si>
  <si>
    <t>Fixação de eletrocalhas com vergalhão (Tirante) com rosca total ø 1/4"x1000mm (marvitec ref. 1431 ou similar)</t>
  </si>
  <si>
    <t>m</t>
  </si>
  <si>
    <t>8.3</t>
  </si>
  <si>
    <t>TOMADAS E INTERRUPTORES</t>
  </si>
  <si>
    <t>8.3.1</t>
  </si>
  <si>
    <t>91992</t>
  </si>
  <si>
    <t>TOMADA ALTA DE EMBUTIR (1 MÓDULO), 2P+T 10 A, INCLUINDO SUPORTE E PLACA - FORNECIMENTO E INSTALAÇÃO. AF_03/2023</t>
  </si>
  <si>
    <t>8.3.2</t>
  </si>
  <si>
    <t>92000</t>
  </si>
  <si>
    <t>TOMADA BAIXA DE EMBUTIR (1 MÓDULO), 2P+T 10 A, INCLUINDO SUPORTE E PLACA - FORNECIMENTO E INSTALAÇÃO. AF_03/2023</t>
  </si>
  <si>
    <t>8.3.3</t>
  </si>
  <si>
    <t>92001</t>
  </si>
  <si>
    <t>TOMADA BAIXA DE EMBUTIR (1 MÓDULO), 2P+T 20 A, INCLUINDO SUPORTE E PLACA - FORNECIMENTO E INSTALAÇÃO. AF_03/2023</t>
  </si>
  <si>
    <t>8.3.4</t>
  </si>
  <si>
    <t>92008</t>
  </si>
  <si>
    <t>TOMADA BAIXA DE EMBUTIR (2 MÓDULOS), 2P+T 10 A, INCLUINDO SUPORTE E PLACA - FORNECIMENTO E INSTALAÇÃO. AF_03/2023</t>
  </si>
  <si>
    <t>8.3.5</t>
  </si>
  <si>
    <t>UFSB-00886077</t>
  </si>
  <si>
    <t>TOMADA DE SOBREPOR (1 MÓDULO) TIPO 2P+T 10A COM CAIXA METÁLICA, INSTALADA EM PERFILADO - FORNECIMENTO E INSTALAÇÃO.</t>
  </si>
  <si>
    <t>8.3.6</t>
  </si>
  <si>
    <t>91996</t>
  </si>
  <si>
    <t>TOMADA MÉDIA DE EMBUTIR (1 MÓDULO), 2P+T 10 A, INCLUINDO SUPORTE E PLACA - FORNECIMENTO E INSTALAÇÃO. AF_03/2023</t>
  </si>
  <si>
    <t>8.3.7</t>
  </si>
  <si>
    <t>92004</t>
  </si>
  <si>
    <t>TOMADA MÉDIA DE EMBUTIR (2 MÓDULOS), 2P+T 10 A, INCLUINDO SUPORTE E PLACA - FORNECIMENTO E INSTALAÇÃO. AF_03/2023</t>
  </si>
  <si>
    <t>8.3.8</t>
  </si>
  <si>
    <t>91961</t>
  </si>
  <si>
    <t>INTERRUPTOR PARALELO (2 MÓDULOS), 10A/250V, INCLUINDO SUPORTE E PLACA - FORNECIMENTO E INSTALAÇÃO. AF_03/2023</t>
  </si>
  <si>
    <t>8.3.9</t>
  </si>
  <si>
    <t>92023</t>
  </si>
  <si>
    <t>INTERRUPTOR SIMPLES (1 MÓDULO) COM 1 TOMADA DE EMBUTIR 2P+T 10 A, INCLUINDO SUPORTE E PLACA - FORNECIMENTO E INSTALAÇÃO. AF_03/2023</t>
  </si>
  <si>
    <t>8.3.10</t>
  </si>
  <si>
    <t>91953</t>
  </si>
  <si>
    <t>INTERRUPTOR SIMPLES (1 MÓDULO), 10A/250V, INCLUINDO SUPORTE E PLACA - FORNECIMENTO E INSTALAÇÃO. AF_03/2023</t>
  </si>
  <si>
    <t>8.4</t>
  </si>
  <si>
    <t>CABOS</t>
  </si>
  <si>
    <t>8.4.1</t>
  </si>
  <si>
    <t>91926</t>
  </si>
  <si>
    <t>CABO DE COBRE FLEXÍVEL ISOLADO, 2,5 MM², ANTI-CHAMA 450/750 V, PARA CIRCUITOS TERMINAIS - FORNECIMENTO E INSTALAÇÃO. AF_03/2023</t>
  </si>
  <si>
    <t>8.4.2</t>
  </si>
  <si>
    <t>91928</t>
  </si>
  <si>
    <t>CABO DE COBRE FLEXÍVEL ISOLADO, 4 MM², ANTI-CHAMA 450/750 V, PARA CIRCUITOS TERMINAIS - FORNECIMENTO E INSTALAÇÃO. AF_03/2023</t>
  </si>
  <si>
    <t>8.4.3</t>
  </si>
  <si>
    <t>91930</t>
  </si>
  <si>
    <t>CABO DE COBRE FLEXÍVEL ISOLADO, 6 MM², ANTI-CHAMA 450/750 V, PARA CIRCUITOS TERMINAIS - FORNECIMENTO E INSTALAÇÃO. AF_03/2023</t>
  </si>
  <si>
    <t>8.4.4</t>
  </si>
  <si>
    <t>92982</t>
  </si>
  <si>
    <t>CABO DE COBRE FLEXÍVEL ISOLADO, 16 MM², ANTI-CHAMA 0,6/1,0 KV, PARA DISTRIBUIÇÃO - FORNECIMENTO E INSTALAÇÃO. AF_10/2020</t>
  </si>
  <si>
    <t>8.4.5</t>
  </si>
  <si>
    <t>101562</t>
  </si>
  <si>
    <t>CABO DE COBRE FLEXÍVEL ISOLADO, 25 MM², 0,6/1,0 KV, PARA REDE AÉREA DE DISTRIBUIÇÃO DE ENERGIA ELÉTRICA DE BAIXA TENSÃO - FORNECIMENTO E INSTALAÇÃO. AF_07/2020</t>
  </si>
  <si>
    <t>8.5</t>
  </si>
  <si>
    <t>CAIXAS</t>
  </si>
  <si>
    <t>8.5.1</t>
  </si>
  <si>
    <t>91939</t>
  </si>
  <si>
    <t>CAIXA RETANGULAR 4" X 2" ALTA (2,00 M DO PISO), PVC, INSTALADA EM PAREDE - FORNECIMENTO E INSTALAÇÃO. AF_03/2023</t>
  </si>
  <si>
    <t>8.5.2</t>
  </si>
  <si>
    <t>91940</t>
  </si>
  <si>
    <t>CAIXA RETANGULAR 4" X 2" MÉDIA (1,30 M DO PISO), PVC, INSTALADA EM PAREDE - FORNECIMENTO E INSTALAÇÃO. AF_03/2023</t>
  </si>
  <si>
    <t>8.5.3</t>
  </si>
  <si>
    <t>91941</t>
  </si>
  <si>
    <t>CAIXA RETANGULAR 4" X 2" BAIXA (0,30 M DO PISO), PVC, INSTALADA EM PAREDE - FORNECIMENTO E INSTALAÇÃO. AF_03/2023</t>
  </si>
  <si>
    <t>8.5.4</t>
  </si>
  <si>
    <t>97886</t>
  </si>
  <si>
    <t>CAIXA ENTERRADA ELÉTRICA RETANGULAR, EM ALVENARIA COM TIJOLOS CERÂMICOS MACIÇOS, FUNDO COM BRITA, DIMENSÕES INTERNAS: 0,3X0,3X0,3 M. AF_12/2020</t>
  </si>
  <si>
    <t>8.5.5</t>
  </si>
  <si>
    <t>JCA.EL-033/PRÓPRIA</t>
  </si>
  <si>
    <t>CAIXA DE PASSAGEM METALICA, DE SOBREPOR, COM TAMPA APARAFUSADA, DIMENSOES 15 X 15 X *10* CM</t>
  </si>
  <si>
    <t>8.6</t>
  </si>
  <si>
    <t>LUMINÁRIAS</t>
  </si>
  <si>
    <t>8.6.1</t>
  </si>
  <si>
    <t>UFSB-14784560</t>
  </si>
  <si>
    <t>PROJETOR DE LED FLUXO LUMINOSO 7430Im, DE SOBREPOR, IP 65, POTÊNCIA DE 100w</t>
  </si>
  <si>
    <t>8.6.2</t>
  </si>
  <si>
    <t>UFSB-36193281</t>
  </si>
  <si>
    <t>LUMINÁRIA DE SOBPEPOR, COM DIFUSOR LEITOSO EM ACRÍCILO, CORPO EM CHAPA DE AÇO FINA, PINTURA ELETROSTÁTICA NA COR BRANCA, COMPRIMENTO DE 120cm.</t>
  </si>
  <si>
    <t>8.6.3</t>
  </si>
  <si>
    <t>UFSB-84265496</t>
  </si>
  <si>
    <t>LUMINÁRIA DE EMBUTIR, COM DIFUSOR LEITOSO EM ACRÍCILO, CORPO EM CHAPA DE AÇO FINA, PINTURA ELETROSTÁTICA NA COR BRANCA, COMPRIMENTO DE 120cm</t>
  </si>
  <si>
    <t>8.6.4</t>
  </si>
  <si>
    <t>UFSB-01293829</t>
  </si>
  <si>
    <t>LUMINÁRIA, DE SOBREPOR, TIPO PLAFON QUADRADO 30x30cm, EM ALUMÍNIO COM ACABAMENTO BRANCO E COBERTURA EM ACRÍLICO, COM LED DE 24W</t>
  </si>
  <si>
    <t>8.6.5</t>
  </si>
  <si>
    <t>UFSB-80713555</t>
  </si>
  <si>
    <t>LUMINÁRIA HERMÉTICA COM DUAS LÂMPADAS DE 32W, COM GRAU DE PROTEÇÃO IP65, CORPO EM FIBRA DE VIDRO BLINDADA.</t>
  </si>
  <si>
    <t>8.7</t>
  </si>
  <si>
    <t>QUADROS</t>
  </si>
  <si>
    <t>8.7.1</t>
  </si>
  <si>
    <t>QDF</t>
  </si>
  <si>
    <t>8.7.1.1</t>
  </si>
  <si>
    <t>93654</t>
  </si>
  <si>
    <t>DISJUNTOR MONOPOLAR TIPO DIN, CORRENTE NOMINAL DE 16A - FORNECIMENTO E INSTALAÇÃO. AF_10/2020</t>
  </si>
  <si>
    <t>8.7.1.2</t>
  </si>
  <si>
    <t>93658</t>
  </si>
  <si>
    <t>DISJUNTOR MONOPOLAR TIPO DIN, CORRENTE NOMINAL DE 40A - FORNECIMENTO E INSTALAÇÃO. AF_10/2020</t>
  </si>
  <si>
    <t>8.7.1.3</t>
  </si>
  <si>
    <t>UFSB-09029803</t>
  </si>
  <si>
    <t>DISJUNTOR BIPOLAR DR 25 A, DISPOSITIVO RESIDUAL DIFERENCIAL, TIPO AC, 30MA</t>
  </si>
  <si>
    <t>8.7.1.4</t>
  </si>
  <si>
    <t>93656</t>
  </si>
  <si>
    <t>DISJUNTOR MONOPOLAR TIPO DIN, CORRENTE NOMINAL DE 25A - FORNECIMENTO E INSTALAÇÃO. AF_10/2020</t>
  </si>
  <si>
    <t>8.7.1.5</t>
  </si>
  <si>
    <t>UFSB-85154872</t>
  </si>
  <si>
    <t>DISPOSITIVO DE PROTEÇÃO CONTRA SURTO DE TENSÃO DPS 45KA - 275V</t>
  </si>
  <si>
    <t>8.7.1.6</t>
  </si>
  <si>
    <t>UFSB-63042520</t>
  </si>
  <si>
    <t>MEDIDOR DE GRANDEZAS ELÉTRICAS PAC3200</t>
  </si>
  <si>
    <t>8.7.1.7</t>
  </si>
  <si>
    <t>93673</t>
  </si>
  <si>
    <t>DISJUNTOR TRIPOLAR TIPO DIN, CORRENTE NOMINAL DE 50A - FORNECIMENTO E INSTALAÇÃO. AF_10/2020</t>
  </si>
  <si>
    <t>8.7.1.8</t>
  </si>
  <si>
    <t>UFSB-75305765</t>
  </si>
  <si>
    <t>FUSÍVEL 1A</t>
  </si>
  <si>
    <t>8.7.1.9</t>
  </si>
  <si>
    <t>UFSB-35847889</t>
  </si>
  <si>
    <t>TRANSFORMADOR DE CORRENTE 600/5, Y-Y</t>
  </si>
  <si>
    <t>8.7.1.10</t>
  </si>
  <si>
    <t>UFSB-69748819</t>
  </si>
  <si>
    <t>QUADRO DE DISTRIBUICAO COM BARRAMENTO TRIFASICO, DE SOBREPOR, EM CHAPA DE ACO GALVANIZADO, PARA 42 DISJUNTORES DIN, 100A</t>
  </si>
  <si>
    <t>8.7.2</t>
  </si>
  <si>
    <t>QDA</t>
  </si>
  <si>
    <t>8.7.2.1</t>
  </si>
  <si>
    <t>8.7.2.2</t>
  </si>
  <si>
    <t>8.7.2.3</t>
  </si>
  <si>
    <t>8.7.2.4</t>
  </si>
  <si>
    <t>8.7.2.5</t>
  </si>
  <si>
    <t>101894</t>
  </si>
  <si>
    <t>DISJUNTOR TRIPOLAR TIPO NEMA, CORRENTE NOMINAL DE 60 ATÉ 100A - FORNECIMENTO E INSTALAÇÃO. AF_10/2020</t>
  </si>
  <si>
    <t>8.7.2.6</t>
  </si>
  <si>
    <t>8.7.2.7</t>
  </si>
  <si>
    <t>8.7.2.8</t>
  </si>
  <si>
    <t>8.7.2.9</t>
  </si>
  <si>
    <t>UFSB-40561574</t>
  </si>
  <si>
    <t>QUADRO DE DISTRIBUIÇÃO DE ENERGIA EM CHAPA DE AÇO GALVANIZADO, DE SOBREPOR, COM BARRAMENTO TRIFÁSICO, PARA 36 DISJUNTORES DIN 100A - FORNECIMENTO E INSTALAÇÃO. AF_10/2020</t>
  </si>
  <si>
    <t>9</t>
  </si>
  <si>
    <t>INSTALAÇÕES LÓGICA / TELEFÔNICA</t>
  </si>
  <si>
    <t>9.1</t>
  </si>
  <si>
    <t>9.1.1</t>
  </si>
  <si>
    <t>9.1.2</t>
  </si>
  <si>
    <t>91867</t>
  </si>
  <si>
    <t>ELETRODUTO RÍGIDO ROSCÁVEL, PVC, DN 25 MM (3/4"), PARA CIRCUITOS TERMINAIS, INSTALADO EM LAJE - FORNECIMENTO E INSTALAÇÃO. AF_03/2023</t>
  </si>
  <si>
    <t>9.1.3</t>
  </si>
  <si>
    <t>9.1.4</t>
  </si>
  <si>
    <t>9.1.5</t>
  </si>
  <si>
    <t>91868</t>
  </si>
  <si>
    <t>ELETRODUTO RÍGIDO ROSCÁVEL, PVC, DN 32 MM (1"), PARA CIRCUITOS TERMINAIS, INSTALADO EM LAJE - FORNECIMENTO E INSTALAÇÃO. AF_03/2023</t>
  </si>
  <si>
    <t>9.1.6</t>
  </si>
  <si>
    <t>91872</t>
  </si>
  <si>
    <t>ELETRODUTO RÍGIDO ROSCÁVEL, PVC, DN 32 MM (1"), PARA CIRCUITOS TERMINAIS, INSTALADO EM PAREDE - FORNECIMENTO E INSTALAÇÃO. AF_03/2023</t>
  </si>
  <si>
    <t>9.1.7</t>
  </si>
  <si>
    <t>91875</t>
  </si>
  <si>
    <t>LUVA PARA ELETRODUTO, PVC, ROSCÁVEL, DN 25 MM (3/4"), PARA CIRCUITOS TERMINAIS, INSTALADA EM FORRO - FORNECIMENTO E INSTALAÇÃO. AF_03/2023</t>
  </si>
  <si>
    <t>9.1.8</t>
  </si>
  <si>
    <t>9.1.9</t>
  </si>
  <si>
    <t>9.1.10</t>
  </si>
  <si>
    <t>91876</t>
  </si>
  <si>
    <t>LUVA PARA ELETRODUTO, PVC, ROSCÁVEL, DN 32 MM (1"), PARA CIRCUITOS TERMINAIS, INSTALADA EM FORRO - FORNECIMENTO E INSTALAÇÃO. AF_03/2023</t>
  </si>
  <si>
    <t>9.1.11</t>
  </si>
  <si>
    <t>9.1.12</t>
  </si>
  <si>
    <t>91885</t>
  </si>
  <si>
    <t>LUVA PARA ELETRODUTO, PVC, ROSCÁVEL, DN 32 MM (1"), PARA CIRCUITOS TERMINAIS, INSTALADA EM PAREDE - FORNECIMENTO E INSTALAÇÃO. AF_03/2023</t>
  </si>
  <si>
    <t>9.1.13</t>
  </si>
  <si>
    <t>9.1.14</t>
  </si>
  <si>
    <t>9.1.15</t>
  </si>
  <si>
    <t>91917</t>
  </si>
  <si>
    <t>CURVA 90 GRAUS PARA ELETRODUTO, PVC, ROSCÁVEL, DN 32 MM (1"), PARA CIRCUITOS TERMINAIS, INSTALADA EM PAREDE - FORNECIMENTO E INSTALAÇÃO. AF_03/2023</t>
  </si>
  <si>
    <t>9.1.16</t>
  </si>
  <si>
    <t>9.1.17</t>
  </si>
  <si>
    <t>104400</t>
  </si>
  <si>
    <t>CONDULETE DE PVC, TIPO LR, PARA ELETRODUTO DE PVC SOLDÁVEL DN 32 MM (1''), APARENTE - FORNECIMENTO E INSTALAÇÃO. AF_10/2022</t>
  </si>
  <si>
    <t>9.1.18</t>
  </si>
  <si>
    <t>9.1.19</t>
  </si>
  <si>
    <t>9.1.20</t>
  </si>
  <si>
    <t>9.2</t>
  </si>
  <si>
    <t>TOMADAS</t>
  </si>
  <si>
    <t>9.2.1</t>
  </si>
  <si>
    <t>UFSB-44536886</t>
  </si>
  <si>
    <t>TOMADA DUPLA, DE EMBUTIR, TIPO RJ-45, CATEGORIA 6, INSTALADA EM CAIXA DE PVC 4"x2".</t>
  </si>
  <si>
    <t>9.2.2</t>
  </si>
  <si>
    <t>UFSB-04264243</t>
  </si>
  <si>
    <t>TOMADA, DE EMBUTIR, TIPO RJ-45, CATEGORIA 6, INSTALADA EM CAIXA DE PVC 4"x2".</t>
  </si>
  <si>
    <t>9.3</t>
  </si>
  <si>
    <t>9.3.1</t>
  </si>
  <si>
    <t>98297</t>
  </si>
  <si>
    <t>CABO ELETRÔNICO CATEGORIA 6, INSTALADO EM EDIFICAÇÃO INSTITUCIONAL - FORNECIMENTO E INSTALAÇÃO. AF_11/2019</t>
  </si>
  <si>
    <t>9.3.2</t>
  </si>
  <si>
    <t>UFSB-85150195</t>
  </si>
  <si>
    <t>CABO DE FIBRA ÓTICA DE 4 VIAS</t>
  </si>
  <si>
    <t>9.4</t>
  </si>
  <si>
    <t>9.4.1</t>
  </si>
  <si>
    <t>9.4.2</t>
  </si>
  <si>
    <t>101795</t>
  </si>
  <si>
    <t>CAIXA ENTERRADA PARA INSTALAÇÕES TELEFÔNICAS TIPO R1, EM ALVENARIA COM BLOCOS DE CONCRETO, DIMENSÕES INTERNAS: 0,35X0,60X0,60 M, EXCLUINDO TAMPÃO. AF_12/2020</t>
  </si>
  <si>
    <t>9.4.3</t>
  </si>
  <si>
    <t>101798</t>
  </si>
  <si>
    <t>TAMPA PARA CAIXA TIPO R1, EM FERRO FUNDIDO, DIMENSÕES INTERNAS: 0,40 X 0,60 M - FORNECIMENTO E INSTALAÇÃO. AF_12/2020</t>
  </si>
  <si>
    <t>9.4.4</t>
  </si>
  <si>
    <t>91944</t>
  </si>
  <si>
    <t>CAIXA RETANGULAR 4" X 4" BAIXA (0,30 M DO PISO), PVC, INSTALADA EM PAREDE - FORNECIMENTO E INSTALAÇÃO. AF_03/2023</t>
  </si>
  <si>
    <t>9.5</t>
  </si>
  <si>
    <t>EQUIPAMENTOS E ACESSÓRIOS</t>
  </si>
  <si>
    <t>9.5.1</t>
  </si>
  <si>
    <t>UFSB-60981391</t>
  </si>
  <si>
    <t>RÉGUA (FILTRO DE LINHA) COM 8 TOMADAS</t>
  </si>
  <si>
    <t>9.5.2</t>
  </si>
  <si>
    <t>98302</t>
  </si>
  <si>
    <t>PATCH PANEL 24 PORTAS, CATEGORIA 6 - FORNECIMENTO E INSTALAÇÃO. AF_11/2019</t>
  </si>
  <si>
    <t>9.5.3</t>
  </si>
  <si>
    <t>UFSB-91076503</t>
  </si>
  <si>
    <t>ORGANIZADOR DE CABOS PARA RACK</t>
  </si>
  <si>
    <t>9.5.4</t>
  </si>
  <si>
    <t>JCA-95374027</t>
  </si>
  <si>
    <t>KIT VENTILAÇÃO PARA RACK 19".</t>
  </si>
  <si>
    <t>9.5.5</t>
  </si>
  <si>
    <t>UFSB-44305022</t>
  </si>
  <si>
    <t>PATCH CORD (CABO DE REDE), CATEGORIA 6 (CAT 6) UTP, 4 PARES, EXTENSAO DE 1,50 M.</t>
  </si>
  <si>
    <t>9.5.6</t>
  </si>
  <si>
    <t>UFSB-31419976</t>
  </si>
  <si>
    <t>PATCH CORD (CABO DE REDE), CATEGORIA 6 (CAT 6) UTP, 4 PARES, EXTENSAO DE 2,50 M.</t>
  </si>
  <si>
    <t>9.5.7</t>
  </si>
  <si>
    <t>UFSB-42190952</t>
  </si>
  <si>
    <t>CERTIFICAÇÃO DE REDE CABEAMENTO ESTRUTURADO</t>
  </si>
  <si>
    <t>9.5.8</t>
  </si>
  <si>
    <t>UFSB-23502935</t>
  </si>
  <si>
    <t>DISTRIBUIDOR INTERNO ÓPTICO 12 FIBRAS - D.I.O</t>
  </si>
  <si>
    <t>9.5.9</t>
  </si>
  <si>
    <t>UFSB-59251326</t>
  </si>
  <si>
    <t>SWITCH 24 PORTAS</t>
  </si>
  <si>
    <t>9.5.10</t>
  </si>
  <si>
    <t>UFSB-42767078</t>
  </si>
  <si>
    <t>FORNECIMENTO E INSTALAÇÃO DE RACK DE PAREDE 16U''</t>
  </si>
  <si>
    <t>9.5.11</t>
  </si>
  <si>
    <t>UFSB-38941484</t>
  </si>
  <si>
    <t>GRAVADOR DIGITAL DE VÍDEO NVD 3316 - 16 CANAIS.</t>
  </si>
  <si>
    <t>9.5.12</t>
  </si>
  <si>
    <t>UFSB-66650243</t>
  </si>
  <si>
    <t>FRENTE FALSA PARA RACK</t>
  </si>
  <si>
    <t>10</t>
  </si>
  <si>
    <t>INSTALAÇÕES HIDRÁULICAS E SANITÁRIAS</t>
  </si>
  <si>
    <t>10.1</t>
  </si>
  <si>
    <t>INSTALAÇÕES HIDRAULICAS</t>
  </si>
  <si>
    <t>10.1.1</t>
  </si>
  <si>
    <t>TUBULAÇÕES</t>
  </si>
  <si>
    <t>10.1.1.1</t>
  </si>
  <si>
    <t>89356</t>
  </si>
  <si>
    <t>TUBO, PVC, SOLDÁVEL, DE 25MM, INSTALADO EM RAMAL OU SUB-RAMAL DE ÁGUA - FORNECIMENTO E INSTALAÇÃO. AF_06/2022</t>
  </si>
  <si>
    <t>10.1.1.2</t>
  </si>
  <si>
    <t>89402</t>
  </si>
  <si>
    <t>TUBO, PVC, SOLDÁVEL, DE 25MM, INSTALADO EM RAMAL DE DISTRIBUIÇÃO DE ÁGUA - FORNECIMENTO E INSTALAÇÃO. AF_06/2022</t>
  </si>
  <si>
    <t>10.1.1.3</t>
  </si>
  <si>
    <t>89403</t>
  </si>
  <si>
    <t>TUBO, PVC, SOLDÁVEL, DE 32MM, INSTALADO EM RAMAL DE DISTRIBUIÇÃO DE ÁGUA - FORNECIMENTO E INSTALAÇÃO. AF_06/2022</t>
  </si>
  <si>
    <t>10.1.1.4</t>
  </si>
  <si>
    <t>94651</t>
  </si>
  <si>
    <t>TUBO, PVC, SOLDÁVEL, DE 50MM, INSTALADO EM RESERVAÇÃO PREDIAL DE ÁGUA - FORNECIMENTO E INSTALAÇÃO. AF_04/2024</t>
  </si>
  <si>
    <t>10.1.1.5</t>
  </si>
  <si>
    <t>94652</t>
  </si>
  <si>
    <t>TUBO, PVC, SOLDÁVEL, DE 60MM, INSTALADO EM RESERVAÇÃO PREDIAL DE ÁGUA - FORNECIMENTO E INSTALAÇÃO. AF_04/2024</t>
  </si>
  <si>
    <t>10.1.2</t>
  </si>
  <si>
    <t>CONEXÕES</t>
  </si>
  <si>
    <t>10.1.2.1</t>
  </si>
  <si>
    <t>94703</t>
  </si>
  <si>
    <t>ADAPTADOR COM FLANGE E ANEL DE VEDAÇÃO, PVC, SOLDÁVEL, DN 25 MM X 3/4", INSTALADO EM RESERVAÇÃO PREDIAL DE ÁGUA - FORNECIMENTO E INSTALAÇÃO. AF_04/2024</t>
  </si>
  <si>
    <t>10.1.2.2</t>
  </si>
  <si>
    <t>UFSB-27919823</t>
  </si>
  <si>
    <t>ADAPTADOR COM FLANGES LIVRES, PVC, SOLDÁVEL LONGO, DN 50 MM X 1.1/2 , INSTALADO EM RESERVAÇÃO DE ÁGUA DE EDIFICAÇÃO QUE POSSUA RESERVATÓRIO DE FIBRA/FIBROCIMENTO FORNECIMENTO E INSTALAÇÃO. AF_06/2016</t>
  </si>
  <si>
    <t>10.1.2.3</t>
  </si>
  <si>
    <t>UFSB-65249339</t>
  </si>
  <si>
    <t>ADAPTADOR COM FLANGES LIVRES, PVC, SOLDÁVEL LONGO, DN 60 MM X 2 , INSTALADO EM RESERVAÇÃO DE ÁGUA DE EDIFICAÇÃO QUE POSSUA RESERVATÓRIO DE FIBRA/FIBROCIMENTO FORNECIMENTO E INSTALAÇÃO. AF_06/2016</t>
  </si>
  <si>
    <t>10.1.2.4</t>
  </si>
  <si>
    <t>89383</t>
  </si>
  <si>
    <t>ADAPTADOR CURTO COM BOLSA E ROSCA PARA REGISTRO, PVC, SOLDÁVEL, DN 25MM X 3/4 , INSTALADO EM RAMAL OU SUB-RAMAL DE ÁGUA - FORNECIMENTO E INSTALAÇÃO. AF_06/2022</t>
  </si>
  <si>
    <t>10.1.2.5</t>
  </si>
  <si>
    <t>94658</t>
  </si>
  <si>
    <t>ADAPTADOR CURTO COM BOLSA E ROSCA PARA REGISTRO, PVC, SOLDÁVEL, DN 32 MM X 1", INSTALADO EM RESERVAÇÃO PREDIAL DE ÁGUA - FORNECIMENTO E INSTALAÇÃO. AF_04/2024</t>
  </si>
  <si>
    <t>10.1.2.6</t>
  </si>
  <si>
    <t>10.1.2.7</t>
  </si>
  <si>
    <t>10.1.2.8</t>
  </si>
  <si>
    <t>103953</t>
  </si>
  <si>
    <t>BUCHA DE REDUÇÃO, CURTA, PVC, SOLDÁVEL, DN 32 X 25 MM, INSTALADO EM RAMAL DE DISTRIBUIÇÃO DE ÁGUA - FORNECIMENTO E INSTALAÇÃO. AF_06/2022</t>
  </si>
  <si>
    <t>10.1.2.9</t>
  </si>
  <si>
    <t>103971</t>
  </si>
  <si>
    <t>BUCHA DE REDUÇÃO, LONGA, PVC, SOLDÁVEL, DN 60 X 50 MM, INSTALADO EM PRUMADA DE ÁGUA - FORNECIMENTO E INSTALAÇÃO. AF_06/2022</t>
  </si>
  <si>
    <t>10.1.2.10</t>
  </si>
  <si>
    <t>103966</t>
  </si>
  <si>
    <t>BUCHA DE REDUÇÃO, LONGA, PVC, SOLDÁVEL, DN 50 X 25 MM, INSTALADO EM PRUMADA DE ÁGUA - FORNECIMENTO E INSTALAÇÃO. AF_06/2022</t>
  </si>
  <si>
    <t>10.1.2.11</t>
  </si>
  <si>
    <t>103968</t>
  </si>
  <si>
    <t>BUCHA DE REDUÇÃO, LONGA, PVC, SOLDÁVEL, DN 60 X 25 MM, INSTALADO EM PRUMADA DE ÁGUA - FORNECIMENTO E INSTALAÇÃO. AF_06/2022</t>
  </si>
  <si>
    <t>10.1.2.12</t>
  </si>
  <si>
    <t>103969</t>
  </si>
  <si>
    <t>BUCHA DE REDUÇÃO, LONGA, PVC, SOLDÁVEL, DN 60 X 32 MM, INSTALADO EM PRUMADA DE ÁGUA - FORNECIMENTO E INSTALAÇÃO. AF_06/2022</t>
  </si>
  <si>
    <t>10.1.2.13</t>
  </si>
  <si>
    <t>89384</t>
  </si>
  <si>
    <t>CURVA DE TRANSPOSIÇÃO, PVC, SOLDÁVEL, DN 25MM, INSTALADO EM RAMAL OU SUB-RAMAL DE ÁGUA FORNECIMENTO E INSTALAÇÃO. AF_06/2022</t>
  </si>
  <si>
    <t>10.1.2.14</t>
  </si>
  <si>
    <t>90373</t>
  </si>
  <si>
    <t>JOELHO 90 GRAUS COM BUCHA DE LATÃO, PVC, SOLDÁVEL, DN 25MM, X 1/2 INSTALADO EM RAMAL OU SUB-RAMAL DE ÁGUA - FORNECIMENTO E INSTALAÇÃO. AF_06/2022</t>
  </si>
  <si>
    <t>10.1.2.15</t>
  </si>
  <si>
    <t>89481</t>
  </si>
  <si>
    <t>JOELHO 90 GRAUS, PVC, SOLDÁVEL, DN 25MM, INSTALADO EM PRUMADA DE ÁGUA - FORNECIMENTO E INSTALAÇÃO. AF_06/2022</t>
  </si>
  <si>
    <t>10.1.2.16</t>
  </si>
  <si>
    <t>89413</t>
  </si>
  <si>
    <t>JOELHO 90 GRAUS, PVC, SOLDÁVEL, DN 32MM, INSTALADO EM RAMAL DE DISTRIBUIÇÃO DE ÁGUA - FORNECIMENTO E INSTALAÇÃO. AF_06/2022</t>
  </si>
  <si>
    <t>10.1.2.17</t>
  </si>
  <si>
    <t>89501</t>
  </si>
  <si>
    <t>JOELHO 90 GRAUS, PVC, SOLDÁVEL, DN 50MM, INSTALADO EM PRUMADA DE ÁGUA - FORNECIMENTO E INSTALAÇÃO. AF_06/2022</t>
  </si>
  <si>
    <t>10.1.2.18</t>
  </si>
  <si>
    <t>89505</t>
  </si>
  <si>
    <t>JOELHO 90 GRAUS, PVC, SOLDÁVEL, DN 60MM, INSTALADO EM PRUMADA DE ÁGUA - FORNECIMENTO E INSTALAÇÃO. AF_06/2022</t>
  </si>
  <si>
    <t>10.1.2.19</t>
  </si>
  <si>
    <t>89385</t>
  </si>
  <si>
    <t>LUVA SOLDÁVEL E COM ROSCA, PVC, SOLDÁVEL, DN 25MM X 3/4 , INSTALADO EM RAMAL OU SUB-RAMAL DE ÁGUA - FORNECIMENTO E INSTALAÇÃO. AF_06/2022</t>
  </si>
  <si>
    <t>10.1.2.20</t>
  </si>
  <si>
    <t>104348</t>
  </si>
  <si>
    <t>TERMINAL DE VENTILAÇÃO, PVC, SÉRIE NORMAL, ESGOTO PREDIAL, DN 50 MM, JUNTA SOLDÁVEL, FORNECIDO E INSTALADO EM PRUMADA DE ESGOTO SANITÁRIO OU VENTILAÇÃO. AF_08/2022</t>
  </si>
  <si>
    <t>10.1.2.21</t>
  </si>
  <si>
    <t>89399</t>
  </si>
  <si>
    <t>TÊ COM BUCHA DE LATÃO NA BOLSA CENTRAL, PVC, SOLDÁVEL, DN 32MM X 3/4 , INSTALADO EM RAMAL OU SUB-RAMAL DE ÁGUA - FORNECIMENTO E INSTALAÇÃO. AF_06/2022</t>
  </si>
  <si>
    <t>10.1.2.22</t>
  </si>
  <si>
    <t>89395</t>
  </si>
  <si>
    <t>TE, PVC, SOLDÁVEL, DN 25MM, INSTALADO EM RAMAL OU SUB-RAMAL DE ÁGUA - FORNECIMENTO E INSTALAÇÃO. AF_06/2022</t>
  </si>
  <si>
    <t>10.1.2.23</t>
  </si>
  <si>
    <t>89398</t>
  </si>
  <si>
    <t>TE, PVC, SOLDÁVEL, DN 32MM, INSTALADO EM RAMAL OU SUB-RAMAL DE ÁGUA - FORNECIMENTO E INSTALAÇÃO. AF_06/2022</t>
  </si>
  <si>
    <t>10.1.2.24</t>
  </si>
  <si>
    <t>89625</t>
  </si>
  <si>
    <t>TE, PVC, SOLDÁVEL, DN 50MM, INSTALADO EM PRUMADA DE ÁGUA - FORNECIMENTO E INSTALAÇÃO. AF_06/2022</t>
  </si>
  <si>
    <t>10.1.2.25</t>
  </si>
  <si>
    <t>89628</t>
  </si>
  <si>
    <t>TE, PVC, SOLDÁVEL, DN 60MM, INSTALADO EM PRUMADA DE ÁGUA - FORNECIMENTO E INSTALAÇÃO. AF_06/2022</t>
  </si>
  <si>
    <t>10.1.2.26</t>
  </si>
  <si>
    <t>89382</t>
  </si>
  <si>
    <t>UNIÃO, PVC, SOLDÁVEL, DN 25MM, INSTALADO EM RAMAL OU SUB-RAMAL DE ÁGUA - FORNECIMENTO E INSTALAÇÃO. AF_06/2022</t>
  </si>
  <si>
    <t>10.1.2.27</t>
  </si>
  <si>
    <t>89390</t>
  </si>
  <si>
    <t>UNIÃO, PVC, SOLDÁVEL, DN 32MM, INSTALADO EM RAMAL OU SUB-RAMAL DE ÁGUA - FORNECIMENTO E INSTALAÇÃO. AF_06/2022</t>
  </si>
  <si>
    <t>10.1.3</t>
  </si>
  <si>
    <t>REGISTROS E VÁLVULAS</t>
  </si>
  <si>
    <t>10.1.3.1</t>
  </si>
  <si>
    <t>94495</t>
  </si>
  <si>
    <t>REGISTRO DE GAVETA BRUTO, LATÃO, ROSCÁVEL, 1" - FORNECIMENTO E INSTALAÇÃO. AF_08/2021</t>
  </si>
  <si>
    <t>10.1.3.2</t>
  </si>
  <si>
    <t>94496</t>
  </si>
  <si>
    <t>REGISTRO DE GAVETA BRUTO, LATÃO, ROSCÁVEL, 1 1/4" - FORNECIMENTO E INSTALAÇÃO. AF_08/2021</t>
  </si>
  <si>
    <t>10.1.3.3</t>
  </si>
  <si>
    <t>89353</t>
  </si>
  <si>
    <t>REGISTRO DE GAVETA BRUTO, LATÃO, ROSCÁVEL, 3/4" - FORNECIMENTO E INSTALAÇÃO. AF_08/2021</t>
  </si>
  <si>
    <t>10.1.3.4</t>
  </si>
  <si>
    <t>89351</t>
  </si>
  <si>
    <t>REGISTRO DE PRESSÃO BRUTO, LATÃO, ROSCÁVEL, 3/4'' - FORNECIMENTO E INSTALAÇÃO. AF_08/2021</t>
  </si>
  <si>
    <t>10.1.3.5</t>
  </si>
  <si>
    <t>95250</t>
  </si>
  <si>
    <t>VÁLVULA DE ESFERA BRUTA, BRONZE, ROSCÁVEL, 1'' - FORNECIMENTO E INSTALAÇÃO. AF_08/2021</t>
  </si>
  <si>
    <t>10.1.3.6</t>
  </si>
  <si>
    <t>95252</t>
  </si>
  <si>
    <t>VÁLVULA DE ESFERA BRUTA, BRONZE, ROSCÁVEL, 1 1/2'' - FORNECIMENTO E INSTALAÇÃO. AF_08/2021</t>
  </si>
  <si>
    <t>10.1.3.7</t>
  </si>
  <si>
    <t>95253</t>
  </si>
  <si>
    <t>VÁLVULA DE ESFERA BRUTA, BRONZE, ROSCÁVEL, 2'' - FORNECIMENTO E INSTALAÇÃO. AF_08/2021</t>
  </si>
  <si>
    <t>10.1.3.8</t>
  </si>
  <si>
    <t>95249</t>
  </si>
  <si>
    <t>VÁLVULA DE ESFERA BRUTA, BRONZE, ROSCÁVEL, 3/4'' - FORNECIMENTO E INSTALAÇÃO. AF_08/2021</t>
  </si>
  <si>
    <t>10.1.3.9</t>
  </si>
  <si>
    <t>99628</t>
  </si>
  <si>
    <t>VÁLVULA DE RETENÇÃO VERTICAL, DE BRONZE, ROSCÁVEL, 3/4" - FORNECIMENTO E INSTALAÇÃO. AF_08/2021</t>
  </si>
  <si>
    <t>10.1.3.10</t>
  </si>
  <si>
    <t>UFSB-14627323</t>
  </si>
  <si>
    <t>VÁLVULA SOLENOIDE DN25 - FORNECIMENTO E INSTALAÇÃO</t>
  </si>
  <si>
    <t>10.1.4</t>
  </si>
  <si>
    <t>RESERVATÓRIOS</t>
  </si>
  <si>
    <t>10.1.4.1</t>
  </si>
  <si>
    <t>102111</t>
  </si>
  <si>
    <t>BOMBA CENTRÍFUGA, MONOFÁSICA, 0,5 CV OU 0,49 HP, HM 6 A 20 M, Q 1,2 A 8,3 M3/H - FORNECIMENTO E INSTALAÇÃO. AF_12/2020</t>
  </si>
  <si>
    <t>10.1.4.2</t>
  </si>
  <si>
    <t>102617</t>
  </si>
  <si>
    <t>CAIXA D´ÁGUA EM POLIÉSTER REFORÇADO COM FIBRA DE VIDRO, 5000 LITROS - FORNECIMENTO E INSTALAÇÃO. AF_06/2021</t>
  </si>
  <si>
    <t>10.1.4.3</t>
  </si>
  <si>
    <t>102137</t>
  </si>
  <si>
    <t>CHAVE DE BOIA AUTOMÁTICA SUPERIOR/INFERIOR 15A/250V - FORNECIMENTO E INSTALAÇÃO. AF_12/2020</t>
  </si>
  <si>
    <t>10.1.4.4</t>
  </si>
  <si>
    <t>UFSB-95976733</t>
  </si>
  <si>
    <t>FILTRO FLUTUANTE DE SUCÇÃO GROSSO (SAGF), COM VÁLVULA DE RETENÇÃO, COM MANGUEIRA DE 3 M , COM BICO PARA MANGUEIRA DE 2"</t>
  </si>
  <si>
    <t>10.1.4.5</t>
  </si>
  <si>
    <t>95635</t>
  </si>
  <si>
    <t>KIT CAVALETE PARA MEDIÇÃO DE ÁGUA - ENTRADA PRINCIPAL, EM PVC 25 MM (3/4") - FORNECIMENTO E INSTALAÇÃO (EXCLUSIVE HIDRÔMETRO). AF_03/2024</t>
  </si>
  <si>
    <t>10.1.4.6</t>
  </si>
  <si>
    <t>94796</t>
  </si>
  <si>
    <t>TORNEIRA DE BOIA PARA CAIXA D'ÁGUA, ROSCÁVEL, 3/4" - FORNECIMENTO E INSTALAÇÃO. AF_08/2021</t>
  </si>
  <si>
    <t>10.2</t>
  </si>
  <si>
    <t>INSTALAÇÕES SANITÁRIAS</t>
  </si>
  <si>
    <t>10.2.1</t>
  </si>
  <si>
    <t>10.2.1.1</t>
  </si>
  <si>
    <t>89711</t>
  </si>
  <si>
    <t>TUBO PVC, SERIE NORMAL, ESGOTO PREDIAL, DN 40 MM, FORNECIDO E INSTALADO EM RAMAL DE DESCARGA OU RAMAL DE ESGOTO SANITÁRIO. AF_08/2022</t>
  </si>
  <si>
    <t>10.2.1.2</t>
  </si>
  <si>
    <t>89712</t>
  </si>
  <si>
    <t>TUBO PVC, SERIE NORMAL, ESGOTO PREDIAL, DN 50 MM, FORNECIDO E INSTALADO EM RAMAL DE DESCARGA OU RAMAL DE ESGOTO SANITÁRIO. AF_08/2022</t>
  </si>
  <si>
    <t>10.2.1.3</t>
  </si>
  <si>
    <t>89798</t>
  </si>
  <si>
    <t>TUBO PVC, SERIE NORMAL, ESGOTO PREDIAL, DN 50 MM, FORNECIDO E INSTALADO EM PRUMADA DE ESGOTO SANITÁRIO OU VENTILAÇÃO. AF_08/2022</t>
  </si>
  <si>
    <t>10.2.1.4</t>
  </si>
  <si>
    <t>89713</t>
  </si>
  <si>
    <t>TUBO PVC, SERIE NORMAL, ESGOTO PREDIAL, DN 75 MM, FORNECIDO E INSTALADO EM RAMAL DE DESCARGA OU RAMAL DE ESGOTO SANITÁRIO. AF_08/2022</t>
  </si>
  <si>
    <t>10.2.1.5</t>
  </si>
  <si>
    <t>89714</t>
  </si>
  <si>
    <t>TUBO PVC, SERIE NORMAL, ESGOTO PREDIAL, DN 100 MM, FORNECIDO E INSTALADO EM RAMAL DE DESCARGA OU RAMAL DE ESGOTO SANITÁRIO. AF_08/2022</t>
  </si>
  <si>
    <t>10.2.1.6</t>
  </si>
  <si>
    <t>90695</t>
  </si>
  <si>
    <t>TUBO DE PVC PARA REDE COLETORA DE ESGOTO DE PAREDE MACIÇA, DN 150 MM, JUNTA ELÁSTICA - FORNECIMENTO E ASSENTAMENTO. AF_01/2021</t>
  </si>
  <si>
    <t>10.2.2</t>
  </si>
  <si>
    <t>10.2.2.1</t>
  </si>
  <si>
    <t>89748</t>
  </si>
  <si>
    <t>CURVA CURTA 90 GRAUS, PVC, SERIE NORMAL, ESGOTO PREDIAL, DN 100 MM, JUNTA ELÁSTICA, FORNECIDO E INSTALADO EM RAMAL DE DESCARGA OU RAMAL DE ESGOTO SANITÁRIO. AF_08/2022</t>
  </si>
  <si>
    <t>10.2.2.2</t>
  </si>
  <si>
    <t>89726</t>
  </si>
  <si>
    <t>JOELHO 45 GRAUS, PVC, SERIE NORMAL, ESGOTO PREDIAL, DN 40 MM, JUNTA SOLDÁVEL, FORNECIDO E INSTALADO EM RAMAL DE DESCARGA OU RAMAL DE ESGOTO SANITÁRIO. AF_08/2022</t>
  </si>
  <si>
    <t>10.2.2.3</t>
  </si>
  <si>
    <t>89802</t>
  </si>
  <si>
    <t>JOELHO 45 GRAUS, PVC, SERIE NORMAL, ESGOTO PREDIAL, DN 50 MM, JUNTA ELÁSTICA, FORNECIDO E INSTALADO EM PRUMADA DE ESGOTO SANITÁRIO OU VENTILAÇÃO. AF_08/2022</t>
  </si>
  <si>
    <t>10.2.2.4</t>
  </si>
  <si>
    <t>89732</t>
  </si>
  <si>
    <t>JOELHO 45 GRAUS, PVC, SERIE NORMAL, ESGOTO PREDIAL, DN 50 MM, JUNTA ELÁSTICA, FORNECIDO E INSTALADO EM RAMAL DE DESCARGA OU RAMAL DE ESGOTO SANITÁRIO. AF_08/2022</t>
  </si>
  <si>
    <t>10.2.2.5</t>
  </si>
  <si>
    <t>89746</t>
  </si>
  <si>
    <t>JOELHO 45 GRAUS, PVC, SERIE NORMAL, ESGOTO PREDIAL, DN 100 MM, JUNTA ELÁSTICA, FORNECIDO E INSTALADO EM RAMAL DE DESCARGA OU RAMAL DE ESGOTO SANITÁRIO. AF_08/2022</t>
  </si>
  <si>
    <t>10.2.2.6</t>
  </si>
  <si>
    <t>89724</t>
  </si>
  <si>
    <t>JOELHO 90 GRAUS, PVC, SERIE NORMAL, ESGOTO PREDIAL, DN 40 MM, JUNTA SOLDÁVEL, FORNECIDO E INSTALADO EM RAMAL DE DESCARGA OU RAMAL DE ESGOTO SANITÁRIO. AF_08/2022</t>
  </si>
  <si>
    <t>10.2.2.7</t>
  </si>
  <si>
    <t>89801</t>
  </si>
  <si>
    <t>JOELHO 90 GRAUS, PVC, SERIE NORMAL, ESGOTO PREDIAL, DN 50 MM, JUNTA ELÁSTICA, FORNECIDO E INSTALADO EM PRUMADA DE ESGOTO SANITÁRIO OU VENTILAÇÃO. AF_08/2022</t>
  </si>
  <si>
    <t>10.2.2.8</t>
  </si>
  <si>
    <t>89731</t>
  </si>
  <si>
    <t>JOELHO 90 GRAUS, PVC, SERIE NORMAL, ESGOTO PREDIAL, DN 50 MM, JUNTA ELÁSTICA, FORNECIDO E INSTALADO EM RAMAL DE DESCARGA OU RAMAL DE ESGOTO SANITÁRIO. AF_08/2022</t>
  </si>
  <si>
    <t>10.2.2.9</t>
  </si>
  <si>
    <t>89744</t>
  </si>
  <si>
    <t>JOELHO 90 GRAUS, PVC, SERIE NORMAL, ESGOTO PREDIAL, DN 100 MM, JUNTA ELÁSTICA, FORNECIDO E INSTALADO EM RAMAL DE DESCARGA OU RAMAL DE ESGOTO SANITÁRIO. AF_08/2022</t>
  </si>
  <si>
    <t>10.2.2.10</t>
  </si>
  <si>
    <t>89785</t>
  </si>
  <si>
    <t>JUNÇÃO SIMPLES, PVC, SERIE NORMAL, ESGOTO PREDIAL, DN 50 X 50 MM, JUNTA ELÁSTICA, FORNECIDO E INSTALADO EM RAMAL DE DESCARGA OU RAMAL DE ESGOTO SANITÁRIO. AF_08/2022</t>
  </si>
  <si>
    <t>10.2.2.11</t>
  </si>
  <si>
    <t>104343</t>
  </si>
  <si>
    <t>JUNÇÃO DE REDUÇÃO INVERTIDA, PVC, SÉRIE NORMAL, ESGOTO PREDIAL, DN 75 X 50 MM, JUNTA ELÁSTICA, FORNECIDO E INSTALADO EM RAMAL DE DESCARGA OU RAMAL DE ESGOTO SANITÁRIO. AF_08/2022</t>
  </si>
  <si>
    <t>10.2.2.12</t>
  </si>
  <si>
    <t>89567</t>
  </si>
  <si>
    <t>JUNÇÃO SIMPLES, PVC, SERIE R, ÁGUA PLUVIAL, DN 100 X 100 MM, JUNTA ELÁSTICA, FORNECIDO E INSTALADO EM RAMAL DE ENCAMINHAMENTO. AF_06/2022</t>
  </si>
  <si>
    <t>10.2.2.13</t>
  </si>
  <si>
    <t>89569</t>
  </si>
  <si>
    <t>JUNÇÃO SIMPLES, PVC, SERIE R, ÁGUA PLUVIAL, DN 100 X 75 MM, JUNTA ELÁSTICA, FORNECIDO E INSTALADO EM RAMAL DE ENCAMINHAMENTO. AF_06/2022</t>
  </si>
  <si>
    <t>10.2.2.14</t>
  </si>
  <si>
    <t>89813</t>
  </si>
  <si>
    <t>LUVA SIMPLES, PVC, SERIE NORMAL, ESGOTO PREDIAL, DN 50 MM, JUNTA ELÁSTICA, FORNECIDO E INSTALADO EM PRUMADA DE ESGOTO SANITÁRIO OU VENTILAÇÃO. AF_08/2022</t>
  </si>
  <si>
    <t>10.2.2.15</t>
  </si>
  <si>
    <t>89753</t>
  </si>
  <si>
    <t>LUVA SIMPLES, PVC, SERIE NORMAL, ESGOTO PREDIAL, DN 50 MM, JUNTA ELÁSTICA, FORNECIDO E INSTALADO EM RAMAL DE DESCARGA OU RAMAL DE ESGOTO SANITÁRIO. AF_08/2022</t>
  </si>
  <si>
    <t>10.2.2.16</t>
  </si>
  <si>
    <t>89774</t>
  </si>
  <si>
    <t>LUVA SIMPLES, PVC, SERIE NORMAL, ESGOTO PREDIAL, DN 75 MM, JUNTA ELÁSTICA, FORNECIDO E INSTALADO EM RAMAL DE DESCARGA OU RAMAL DE ESGOTO SANITÁRIO. AF_08/2022</t>
  </si>
  <si>
    <t>10.2.2.17</t>
  </si>
  <si>
    <t>89778</t>
  </si>
  <si>
    <t>LUVA SIMPLES, PVC, SERIE NORMAL, ESGOTO PREDIAL, DN 100 MM, JUNTA ELÁSTICA, FORNECIDO E INSTALADO EM RAMAL DE DESCARGA OU RAMAL DE ESGOTO SANITÁRIO. AF_08/2022</t>
  </si>
  <si>
    <t>10.2.2.18</t>
  </si>
  <si>
    <t>10.2.2.19</t>
  </si>
  <si>
    <t>104344</t>
  </si>
  <si>
    <t>TE, PVC, SÉRIE NORMAL, ESGOTO PREDIAL, DN 100 X 50 MM, JUNTA ELÁSTICA, FORNECIDO E INSTALADO EM RAMAL DE DESCARGA OU RAMAL DE ESGOTO SANITÁRIO. AF_08/2022</t>
  </si>
  <si>
    <t>10.2.2.20</t>
  </si>
  <si>
    <t>89784</t>
  </si>
  <si>
    <t>TE, PVC, SERIE NORMAL, ESGOTO PREDIAL, DN 50 X 50 MM, JUNTA ELÁSTICA, FORNECIDO E INSTALADO EM RAMAL DE DESCARGA OU RAMAL DE ESGOTO SANITÁRIO. AF_08/2022</t>
  </si>
  <si>
    <t>10.2.2.21</t>
  </si>
  <si>
    <t>10.2.2.22</t>
  </si>
  <si>
    <t>TUBO PVC, SERIE NORMAL, ESGOTO PREDIAL, DN 40 MM, FORNECIDO E INSTALADO EM RAMAL DE DESCARGA OU RAMAL DE ESGOTO SANITÁRIO. (PROLONGAMENTOS)</t>
  </si>
  <si>
    <t>10.2.3</t>
  </si>
  <si>
    <t>CAIXAS E ACESSÓRIOS</t>
  </si>
  <si>
    <t>10.2.3.1</t>
  </si>
  <si>
    <t>98107</t>
  </si>
  <si>
    <t>CAIXA DE GORDURA SIMPLES (CAPACIDADE: 36 L), RETANGULAR, EM ALVENARIA COM BLOCOS DE CONCRETO, DIMENSÕES INTERNAS = 0,2X0,4 M, ALTURA INTERNA = 0,8 M. AF_12/2020</t>
  </si>
  <si>
    <t>10.2.3.2</t>
  </si>
  <si>
    <t>97902</t>
  </si>
  <si>
    <t>CAIXA ENTERRADA HIDRÁULICA RETANGULAR EM ALVENARIA COM TIJOLOS CERÂMICOS MACIÇOS, DIMENSÕES INTERNAS: 0,6X0,6X0,6 M PARA REDE DE ESGOTO. AF_12/2020</t>
  </si>
  <si>
    <t>10.2.3.3</t>
  </si>
  <si>
    <t>104329</t>
  </si>
  <si>
    <t>CAIXA SIFONADA, COM GRELHA REDONDA, PVC, DN 150 X 150 X 50 MM, JUNTA SOLDÁVEL, FORNECIDA E INSTALADA EM RAMAL DE DESCARGA OU EM RAMAL DE ESGOTO SANITÁRIO. AF_08/2022</t>
  </si>
  <si>
    <t>10.3</t>
  </si>
  <si>
    <t>ÁGUAS PLUVIAIS</t>
  </si>
  <si>
    <t>10.3.1</t>
  </si>
  <si>
    <t>TUBULAÇÃO</t>
  </si>
  <si>
    <t>10.3.1.1</t>
  </si>
  <si>
    <t>89512</t>
  </si>
  <si>
    <t>TUBO PVC, SÉRIE R, ÁGUA PLUVIAL, DN 100 MM, FORNECIDO E INSTALADO EM RAMAL DE ENCAMINHAMENTO. AF_06/2022</t>
  </si>
  <si>
    <t>10.3.1.2</t>
  </si>
  <si>
    <t>89578</t>
  </si>
  <si>
    <t>TUBO PVC, SÉRIE R, ÁGUA PLUVIAL, DN 100 MM, FORNECIDO E INSTALADO EM CONDUTORES VERTICAIS DE ÁGUAS PLUVIAIS. AF_06/2022</t>
  </si>
  <si>
    <t>10.3.1.3</t>
  </si>
  <si>
    <t>89580</t>
  </si>
  <si>
    <t>TUBO PVC, SÉRIE R, ÁGUA PLUVIAL, DN 150 MM, FORNECIDO E INSTALADO EM CONDUTORES VERTICAIS DE ÁGUAS PLUVIAIS. AF_06/2022</t>
  </si>
  <si>
    <t>10.3.1.4</t>
  </si>
  <si>
    <t>104166</t>
  </si>
  <si>
    <t>TUBO PVC, SÉRIE R, ÁGUA PLUVIAL, DN 150 MM, FORNECIDO E INSTALADO EM RAMAL DE ENCAMINHAMENTO. AF_06/2022</t>
  </si>
  <si>
    <t>10.3.2</t>
  </si>
  <si>
    <t>CONEXÕES E ACESSÓRIOS</t>
  </si>
  <si>
    <t>10.3.2.1</t>
  </si>
  <si>
    <t>JCA-95296519</t>
  </si>
  <si>
    <t>RALO FOFO SEMIESFERICO, 100 MM, PARA LAJES/ CALHAS - FORNECIMENTO E INSTALAÇÃO</t>
  </si>
  <si>
    <t>10.3.2.2</t>
  </si>
  <si>
    <t>94227</t>
  </si>
  <si>
    <t>CALHA EM CHAPA DE AÇO GALVANIZADO NÚMERO 24, DESENVOLVIMENTO DE 33 CM, INCLUSO TRANSPORTE VERTICAL. AF_07/2019</t>
  </si>
  <si>
    <t>10.3.2.3</t>
  </si>
  <si>
    <t>89531</t>
  </si>
  <si>
    <t>JOELHO 45 GRAUS, PVC, SERIE R, ÁGUA PLUVIAL, DN 100 MM, JUNTA ELÁSTICA, FORNECIDO E INSTALADO EM RAMAL DE ENCAMINHAMENTO. AF_06/2022</t>
  </si>
  <si>
    <t>10.3.2.4</t>
  </si>
  <si>
    <t>89584</t>
  </si>
  <si>
    <t>JOELHO 90 GRAUS, PVC, SERIE R, ÁGUA PLUVIAL, DN 100 MM, JUNTA ELÁSTICA, FORNECIDO E INSTALADO EM CONDUTORES VERTICAIS DE ÁGUAS PLUVIAIS. AF_06/2022</t>
  </si>
  <si>
    <t>10.3.2.5</t>
  </si>
  <si>
    <t>89590</t>
  </si>
  <si>
    <t>JOELHO 90 GRAUS, PVC, SERIE R, ÁGUA PLUVIAL, DN 150 MM, JUNTA ELÁSTICA, FORNECIDO E INSTALADO EM CONDUTORES VERTICAIS DE ÁGUAS PLUVIAIS. AF_06/2022</t>
  </si>
  <si>
    <t>10.3.2.6</t>
  </si>
  <si>
    <t>10.3.2.7</t>
  </si>
  <si>
    <t>89669</t>
  </si>
  <si>
    <t>LUVA SIMPLES, PVC, SERIE R, ÁGUA PLUVIAL, DN 100 MM, JUNTA ELÁSTICA, FORNECIDO E INSTALADO EM CONDUTORES VERTICAIS DE ÁGUAS PLUVIAIS. AF_06/2022</t>
  </si>
  <si>
    <t>10.3.2.8</t>
  </si>
  <si>
    <t>104170</t>
  </si>
  <si>
    <t>LUVA SIMPLES, PVC, SERIE R, ÁGUA PLUVIAL, DN 150 MM, JUNTA ELÁSTICA, FORNECIDO E INSTALADO EM RAMAL DE ENCAMINHAMENTO. AF_06/2022</t>
  </si>
  <si>
    <t>10.3.3</t>
  </si>
  <si>
    <t>CAIXAS E POÇOS</t>
  </si>
  <si>
    <t>10.3.3.1</t>
  </si>
  <si>
    <t>99253</t>
  </si>
  <si>
    <t>CAIXA ENTERRADA HIDRÁULICA RETANGULAR EM ALVENARIA COM TIJOLOS CERÂMICOS MACIÇOS, DIMENSÕES INTERNAS: 0,6X0,6X0,6 M PARA REDE DE DRENAGEM. AF_12/2020</t>
  </si>
  <si>
    <t>10.3.3.2</t>
  </si>
  <si>
    <t>UFSB-53194523</t>
  </si>
  <si>
    <t>DISPOSITIVO DE CLORAÇÃO AUTOMÁTICA PARA REDE PLUVIAL - DIAM. 200mm - FORNECIMENTO E INSTALAÇÃO</t>
  </si>
  <si>
    <t>10.3.3.3</t>
  </si>
  <si>
    <t>UFSB-75283058</t>
  </si>
  <si>
    <t>FILTRO SEPARADOR DE SÓLIDOS DE ÁGUA DE CHUVA - MODELO FILTRO VORTEX WFF150 AQUASTOCK OU EQUIVALENTE - INCLUSIVE CONJUNTO FLUTUANTE DE SUCÇÃO E CONTROLADOR AUTOMÁTICO - FORNECIMENTO E INSTALAÇÃO</t>
  </si>
  <si>
    <t>11</t>
  </si>
  <si>
    <t>IMPERMEABILIZAÇÃO, ISOLAÇÃO TÉRMICA E ACÚSTICA</t>
  </si>
  <si>
    <t>11.1</t>
  </si>
  <si>
    <t>98554</t>
  </si>
  <si>
    <t>IMPERMEABILIZAÇÃO DE SUPERFÍCIE COM MEMBRANA À BASE DE RESINA ACRÍLICA, 3 DEMÃOS. AF_09/2023</t>
  </si>
  <si>
    <t>11.2</t>
  </si>
  <si>
    <t>98555</t>
  </si>
  <si>
    <t>IMPERMEABILIZAÇÃO DE SUPERFÍCIE COM ARGAMASSA POLIMÉRICA / MEMBRANA ACRÍLICA, 3 DEMÃOS. AF_09/2023</t>
  </si>
  <si>
    <t>11.3</t>
  </si>
  <si>
    <t>98563</t>
  </si>
  <si>
    <t>PROTEÇÃO MECÂNICA DE SUPERFÍCIE HORIZONTAL COM ARGAMASSA DE CIMENTO E AREIA, TRAÇO 1:3, E=2CM. AF_09/2023</t>
  </si>
  <si>
    <t>12</t>
  </si>
  <si>
    <t>INSTALAÇÕES DE COMBATE A INCÊNDIO</t>
  </si>
  <si>
    <t>12.1</t>
  </si>
  <si>
    <t>EXTINTORES</t>
  </si>
  <si>
    <t>12.1.1</t>
  </si>
  <si>
    <t>101909</t>
  </si>
  <si>
    <t>EXTINTOR DE INCÊNDIO PORTÁTIL COM CARGA DE PQS DE 6 KG, CLASSE BC - FORNECIMENTO E INSTALAÇÃO. AF_10/2020_PE</t>
  </si>
  <si>
    <t>12.1.2</t>
  </si>
  <si>
    <t>101905</t>
  </si>
  <si>
    <t>EXTINTOR DE INCÊNDIO PORTÁTIL COM CARGA DE ÁGUA PRESSURIZADA DE 10 L, CLASSE A - FORNECIMENTO E INSTALAÇÃO. AF_10/2020_PE</t>
  </si>
  <si>
    <t>12.2</t>
  </si>
  <si>
    <t>SINALIZAÇÃO DE EMERGÊNCIA</t>
  </si>
  <si>
    <t>12.2.1</t>
  </si>
  <si>
    <t>JCA-90210395</t>
  </si>
  <si>
    <t>PLACA DE SINALIZAÇÃO DE SEGURANÇA CONTRA INCÊNDIO, FOTOLUMINESCENTE, RETANGULAR, 26 X 13 CM, EM PVC 2 MM ANTI-CHAMAS (SIMBOLOS, CORES E PICTOGRAMAS CONFORME NBR 16820) - SENTIDO DE ROTA DE FUGA (SAÍDA)</t>
  </si>
  <si>
    <t>12.2.2</t>
  </si>
  <si>
    <t>JCA-87899058</t>
  </si>
  <si>
    <t>PLACA DE SINALIZAÇÃO DE SEGURANÇA CONTRA INCÊNDIO, FOTOLUMINESCENTE, RETANGULAR, 26 X 13 CM, EM PVC 2 MM ANTI-CHAMAS (SIMBOLOS, CORES E PICTOGRAMAS CONFORME NBR 16820) - SENTIDO DE ROTA DE FUGA (LATERAL)</t>
  </si>
  <si>
    <t>12.2.3</t>
  </si>
  <si>
    <t>JCA-30984289</t>
  </si>
  <si>
    <t>PLACA DE SINALIZAÇÃO DE SEGURANÇA CONTRA INCÊNDIO, FOTOLUMINESCENTE, RETANGULAR, 26 X 13 CM, EM PVC 2 MM ANTI-CHAMAS (SIMBOLOS, CORES E PICTOGRAMAS CONFORME NBR 16820) - SENTIDO DE ROTA DE FUGA (EM FRENTE)</t>
  </si>
  <si>
    <t>12.2.4</t>
  </si>
  <si>
    <t>JCA-17495860</t>
  </si>
  <si>
    <t>PLACA DE SINALIZAÇÃO DE SEGURANÇA CONTRA INCÊNDIO, FOTOLUMINESCENTE, QUADRADA, 20 X 20 CM, EM PVC 2 MM ANTI-CHAMAS (SIMBOLOS, CORES E PICTOGRAMAS CONFORME NBR 16820) - PROIBIDO FUMAR</t>
  </si>
  <si>
    <t>13</t>
  </si>
  <si>
    <t>REVESTIMENTOS</t>
  </si>
  <si>
    <t>13.1</t>
  </si>
  <si>
    <t>REVESTIMENTO PRIMARIO</t>
  </si>
  <si>
    <t>13.1.1</t>
  </si>
  <si>
    <t>87894</t>
  </si>
  <si>
    <t>CHAPISCO APLICADO EM ALVENARIA (SEM PRESENÇA DE VÃOS) E ESTRUTURAS DE CONCRETO DE FACHADA, COM COLHER DE PEDREIRO. ARGAMASSA TRAÇO 1:3 COM PREPARO EM BETONEIRA 400L. AF_10/2022</t>
  </si>
  <si>
    <t>13.1.2</t>
  </si>
  <si>
    <t>87905</t>
  </si>
  <si>
    <t>CHAPISCO APLICADO EM ALVENARIA (COM PRESENÇA DE VÃOS) E ESTRUTURAS DE CONCRETO DE FACHADA, COM COLHER DE PEDREIRO. ARGAMASSA TRAÇO 1:3 COM PREPARO EM BETONEIRA 400L. AF_10/2022</t>
  </si>
  <si>
    <t>13.1.3</t>
  </si>
  <si>
    <t>87879</t>
  </si>
  <si>
    <t>CHAPISCO APLICADO EM ALVENARIAS E ESTRUTURAS DE CONCRETO INTERNAS, COM COLHER DE PEDREIRO. ARGAMASSA TRAÇO 1:3 COM PREPARO EM BETONEIRA 400L. AF_10/2022</t>
  </si>
  <si>
    <t>13.1.4</t>
  </si>
  <si>
    <t>87553</t>
  </si>
  <si>
    <t>EMBOÇO, EM ARGAMASSA TRAÇO 1:2:8, PREPARO MECÂNICO, APLICADO MANUALMENTE EM PAREDES INTERNAS DE AMBIENTES COM ÁREA MAIOR QUE 10M², E = 10MM, COM TALISCAS. AF_03/2024</t>
  </si>
  <si>
    <t>13.1.5</t>
  </si>
  <si>
    <t>87794</t>
  </si>
  <si>
    <t>EMBOÇO OU MASSA ÚNICA EM ARGAMASSA TRAÇO 1:2:8, PREPARO MANUAL, APLICADA MANUALMENTE EM PANOS CEGOS DE FACHADA (SEM PRESENÇA DE VÃOS), ESPESSURA DE 25 MM. AF_09/2022</t>
  </si>
  <si>
    <t>13.1.6</t>
  </si>
  <si>
    <t>87777</t>
  </si>
  <si>
    <t>EMBOÇO OU MASSA ÚNICA EM ARGAMASSA TRAÇO 1:2:8, PREPARO MANUAL, APLICADA MANUALMENTE EM PANOS DE FACHADA COM PRESENÇA DE VÃOS, ESPESSURA DE 25 MM. AF_08/2022</t>
  </si>
  <si>
    <t>13.1.7</t>
  </si>
  <si>
    <t>104958</t>
  </si>
  <si>
    <t>MASSA ÚNICA, EM ARGAMASSA TRAÇO 1:2:8 PREPARO MECÂNICO, APLICADA MANUALMENTE EM PAREDES INTERNAS DE AMBIENTES COM ÁREA MAIOR QUE 10M², E = 10MM, COM TALISCAS. AF_03/2024</t>
  </si>
  <si>
    <t>13.2</t>
  </si>
  <si>
    <t>REVESTIMENTOS DE ACABAMENTOS</t>
  </si>
  <si>
    <t>13.2.1</t>
  </si>
  <si>
    <t>104612</t>
  </si>
  <si>
    <t>REVESTIMENTO CERÂMICO PARA PAREDES INTERNAS COM PLACAS TIPO ESMALTADA DE DIMENSÕES 60X60 CM APLICADAS A MEIA ALTURA DAS PAREDES. AF_02/2023_PE</t>
  </si>
  <si>
    <t>14</t>
  </si>
  <si>
    <t>LOUÇAS METAIS E ACESSÓRIOS</t>
  </si>
  <si>
    <t>14.1</t>
  </si>
  <si>
    <t>LOUÇAS</t>
  </si>
  <si>
    <t>14.1.1</t>
  </si>
  <si>
    <t>86904</t>
  </si>
  <si>
    <t>LAVATÓRIO LOUÇA BRANCA SUSPENSO, 29,5 X 39CM OU EQUIVALENTE, PADRÃO POPULAR - FORNECIMENTO E INSTALAÇÃO. AF_01/2020</t>
  </si>
  <si>
    <t>14.1.2</t>
  </si>
  <si>
    <t>86932</t>
  </si>
  <si>
    <t>VASO SANITÁRIO SIFONADO COM CAIXA ACOPLADA LOUÇA BRANCA - PADRÃO MÉDIO, INCLUSO ENGATE FLEXÍVEL EM METAL CROMADO, 1/2 X 40CM - FORNECIMENTO E INSTALAÇÃO. AF_01/2020</t>
  </si>
  <si>
    <t>14.1.3</t>
  </si>
  <si>
    <t>95472</t>
  </si>
  <si>
    <t>VASO SANITARIO SIFONADO CONVENCIONAL PARA PCD SEM FURO FRONTAL COM LOUÇA BRANCA SEM ASSENTO, INCLUSO CONJUNTO DE LIGAÇÃO PARA BACIA SANITÁRIA AJUSTÁVEL - FORNECIMENTO E INSTALAÇÃO. AF_01/2020</t>
  </si>
  <si>
    <t>14.2</t>
  </si>
  <si>
    <t>METAIS</t>
  </si>
  <si>
    <t>14.2.1</t>
  </si>
  <si>
    <t>100866</t>
  </si>
  <si>
    <t>BARRA DE APOIO RETA, EM ACO INOX POLIDO, COMPRIMENTO 60CM, FIXADA NA PAREDE - FORNECIMENTO E INSTALAÇÃO. AF_01/2020</t>
  </si>
  <si>
    <t>14.2.2</t>
  </si>
  <si>
    <t>100867</t>
  </si>
  <si>
    <t>BARRA DE APOIO RETA, EM ACO INOX POLIDO, COMPRIMENTO 70 CM, FIXADA NA PAREDE - FORNECIMENTO E INSTALAÇÃO. AF_01/2020</t>
  </si>
  <si>
    <t>14.2.3</t>
  </si>
  <si>
    <t>100868</t>
  </si>
  <si>
    <t>BARRA DE APOIO RETA, EM ACO INOX POLIDO, COMPRIMENTO 80 CM, FIXADA NA PAREDE - FORNECIMENTO E INSTALAÇÃO. AF_01/2020</t>
  </si>
  <si>
    <t>14.2.4</t>
  </si>
  <si>
    <t>86915</t>
  </si>
  <si>
    <t>TORNEIRA CROMADA DE MESA, 1/2" OU 3/4", PARA LAVATÓRIO, PADRÃO MÉDIO - FORNECIMENTO E INSTALAÇÃO. AF_01/2020</t>
  </si>
  <si>
    <t>14.2.5</t>
  </si>
  <si>
    <t>UFSB-60907844</t>
  </si>
  <si>
    <t>TORNEIRA METALICA CROMADA DE MESA COM ALAVANCA PARA PCD, PARA LAVATORIO, TEMPORIZADA PRESSAO FECHAMENTO AUTOMATICO, BICA BAIXA</t>
  </si>
  <si>
    <t>14.2.6</t>
  </si>
  <si>
    <t>UFSB-72739551</t>
  </si>
  <si>
    <t>DUCHA / CHUVEIRO METALICO, DE PAREDE, ARTICULAVEL, COM BRACO/CANO, SEM DESVIADOR - FORNECIMENTO E INSTALAÇÃO. A</t>
  </si>
  <si>
    <t>14.2.7</t>
  </si>
  <si>
    <t>86913</t>
  </si>
  <si>
    <t>TORNEIRA CROMADA 1/2" OU 3/4" PARA TANQUE, PADRÃO POPULAR - FORNECIMENTO E INSTALAÇÃO. AF_01/2020</t>
  </si>
  <si>
    <t>14.2.8</t>
  </si>
  <si>
    <t>100860</t>
  </si>
  <si>
    <t>CHUVEIRO ELÉTRICO COMUM CORPO PLÁSTICO, TIPO DUCHA - FORNECIMENTO E INSTALAÇÃO. AF_01/2020</t>
  </si>
  <si>
    <t>14.3</t>
  </si>
  <si>
    <t>ACESSÓRIOS</t>
  </si>
  <si>
    <t>14.3.1</t>
  </si>
  <si>
    <t>100849</t>
  </si>
  <si>
    <t>ASSENTO SANITÁRIO CONVENCIONAL - FORNECIMENTO E INSTALACAO. AF_01/2020</t>
  </si>
  <si>
    <t>14.3.2</t>
  </si>
  <si>
    <t>UFSB-28969522</t>
  </si>
  <si>
    <t>ESPELHO CRISTAL, ESPESSURA 4 MM, SEM MOLDURA, 60x80cm, FORNECIMENTO E INSTALAÇÃO</t>
  </si>
  <si>
    <t>14.3.3</t>
  </si>
  <si>
    <t>UFSB-80687123</t>
  </si>
  <si>
    <t>TOALHEIRO PLASTICO TIPO DISPENSER PARA PAPEL TOALHA INTERFOLHADO, INCLUSO FIXAÇÃO.</t>
  </si>
  <si>
    <t>14.3.4</t>
  </si>
  <si>
    <t>95547</t>
  </si>
  <si>
    <t>SABONETEIRA PLASTICA TIPO DISPENSER PARA SABONETE LIQUIDO COM RESERVATORIO 800 A 1500 ML, INCLUSO FIXAÇÃO. AF_01/2020</t>
  </si>
  <si>
    <t>14.3.5</t>
  </si>
  <si>
    <t>UFSB-48044101</t>
  </si>
  <si>
    <t>ALARME BANHEIRO PCD DEFICIENTE FÍSICO CONFORME NBR 9050 COM ACIONADOR, INCLUSO FIXAÇÃO.</t>
  </si>
  <si>
    <t>14.3.6</t>
  </si>
  <si>
    <t>100875</t>
  </si>
  <si>
    <t>BANCO ARTICULADO, EM ACO INOX, PARA PCD, FIXADO NA PAREDE - FORNECIMENTO E INSTALAÇÃO. AF_01/2020</t>
  </si>
  <si>
    <t>14.3.7</t>
  </si>
  <si>
    <t>UFSB-49665253</t>
  </si>
  <si>
    <t>PAPELEIRA PLASTICA TIPO DISPENSER PARA PAPEL HIGIENICO ROLAO, INCLUSO FIXAÇÃO.</t>
  </si>
  <si>
    <t>14.4</t>
  </si>
  <si>
    <t>BANCADAS</t>
  </si>
  <si>
    <t>14.4.1</t>
  </si>
  <si>
    <t>RUNI-00000001</t>
  </si>
  <si>
    <t>BAN.03 - BANCADA DE GRANITO BRANCO FORTALEZA, ACABAMENTO POLIDO COM 03 CUBAS DE LOUÇA (180x60cm)</t>
  </si>
  <si>
    <t>14.4.2</t>
  </si>
  <si>
    <t>RUNI-00000002</t>
  </si>
  <si>
    <t>BAN.04 - BANCADA DE GRANITO BRANCO FORTALEZA, ACABAMENTO POLIDO COM 06 CUBAS DE LOUÇA (IRREGULAR-VER PROJETO)</t>
  </si>
  <si>
    <t>15</t>
  </si>
  <si>
    <t>PINTURA</t>
  </si>
  <si>
    <t>15.1</t>
  </si>
  <si>
    <t>ALVENARIAS</t>
  </si>
  <si>
    <t>15.1.1</t>
  </si>
  <si>
    <t>88497</t>
  </si>
  <si>
    <t>EMASSAMENTO COM MASSA LÁTEX, APLICAÇÃO EM PAREDE, DUAS DEMÃOS, LIXAMENTO MANUAL. AF_04/2023</t>
  </si>
  <si>
    <t>15.1.2</t>
  </si>
  <si>
    <t>88485</t>
  </si>
  <si>
    <t>FUNDO SELADOR ACRÍLICO, APLICAÇÃO MANUAL EM PAREDE, UMA DEMÃO. AF_04/2023</t>
  </si>
  <si>
    <t>15.1.3</t>
  </si>
  <si>
    <t>88489</t>
  </si>
  <si>
    <t>PINTURA LÁTEX ACRÍLICA PREMIUM, APLICAÇÃO MANUAL EM PAREDES, DUAS DEMÃOS. AF_04/2023</t>
  </si>
  <si>
    <t>15.1.4</t>
  </si>
  <si>
    <t>102489</t>
  </si>
  <si>
    <t>PINTURA HIDROFUGANTE COM SILICONE, APLICAÇÃO MANUAL, 2 DEMÃOS. AF_05/2021</t>
  </si>
  <si>
    <t>16</t>
  </si>
  <si>
    <t>SERVIÇOS COMPLEMENTARES</t>
  </si>
  <si>
    <t>16.1</t>
  </si>
  <si>
    <t>CORRIMÕES E GUARDA CORPO</t>
  </si>
  <si>
    <t>16.1.1</t>
  </si>
  <si>
    <t>S07967</t>
  </si>
  <si>
    <t>GUARDA-CORPO EM TUBO DE AÇO INOX Ø=1 1/2", DUPLO, COM MONTANTES E FECHAMENTO EM TUBO INOX Ø=1 1/2", H=96CM, C/ACABAMENTO POLIDO, P/FIXAÇÃO EM PISO</t>
  </si>
  <si>
    <t>16.2</t>
  </si>
  <si>
    <t>LINHA DE VIDA</t>
  </si>
  <si>
    <t>16.2.1</t>
  </si>
  <si>
    <t>UFSB-64179203</t>
  </si>
  <si>
    <t>FORNECIMENTO E INSTALAÇÃO DE LINHA DE VIDA COM CABO DE ACO GALVANIZADO, DIAMETRO 12,7 MM (1/2"), COM ALMA DE FIBRA 6 X 25 F</t>
  </si>
  <si>
    <t>16.2.2</t>
  </si>
  <si>
    <t>UFSB-95391328</t>
  </si>
  <si>
    <t>FORNECIMENTO E INSTALAÇÃO DE CONJUNTO DE DUAS SAPATAS/PILARETES PARA LINHA DE VIDA HORIZONTAL, INCLUSIVE ABSORVEDOR DE ENERGIA, MOSQUETÕES, GRAMPOS E SAPATILHAS.</t>
  </si>
  <si>
    <t>17</t>
  </si>
  <si>
    <t>AR CONDICIONADO</t>
  </si>
  <si>
    <t>17.1</t>
  </si>
  <si>
    <t>REDE DE DUTOS</t>
  </si>
  <si>
    <t>17.1.1</t>
  </si>
  <si>
    <t>JCA-39305597</t>
  </si>
  <si>
    <t>DUTO ALUMINIZADO FLEXIVEL 125mm - FORNECIMENTO E INSTALAÇÃO</t>
  </si>
  <si>
    <t>17.1.2</t>
  </si>
  <si>
    <t>JCA-30942964</t>
  </si>
  <si>
    <t>DUTO ALUMINIZADO FLEXIVEL 100mm - FORNECIMENTO E INSTALAÇÃO</t>
  </si>
  <si>
    <t>17.2</t>
  </si>
  <si>
    <t>GRELHAS E DIFUSORES</t>
  </si>
  <si>
    <t>17.2.1</t>
  </si>
  <si>
    <t>JCA-03569057</t>
  </si>
  <si>
    <t>AR-AG-225x125/0/0/FAN0M0 - GRELHA DE ALETAS FIXAS, COM REGISTRO AG, COM FUROS NAS ABAS, ANODIZADO, REGISTRO EM ACO , NCM: 76169900</t>
  </si>
  <si>
    <t>17.2.2</t>
  </si>
  <si>
    <t>UFSB-93109132</t>
  </si>
  <si>
    <t>GRELHA DE INSUFLAMENTO MODELO AT-AG 225x125 - TROX</t>
  </si>
  <si>
    <t>17.2.3</t>
  </si>
  <si>
    <t>UFSB-38237915</t>
  </si>
  <si>
    <t>GRELHA DE INSUFLAMENTO MODELO AT-AG 225x125 - TROX - FORNECIMENTO E INSTALAÇÃO</t>
  </si>
  <si>
    <t>17.3</t>
  </si>
  <si>
    <t>17.3.1</t>
  </si>
  <si>
    <t>91171</t>
  </si>
  <si>
    <t>FIXAÇÃO DE TUBOS HORIZONTAIS DE PVC ÁGUA, PVC ESGOTO, PVC ÁGUA PLUVIAL, CPVC, PPR, COBRE OU AÇO, DIÂMETROS MAIORES QUE 40 MM E MENORES OU IGUAIS A 75 MM, COM ABRAÇADEIRA METÁLICA RÍGIDA TIPO U PERFIL 2 1/2", FIXADA EM PERFILADO EM LAJE. AF_09/2023_PS</t>
  </si>
  <si>
    <t>17.3.2</t>
  </si>
  <si>
    <t>97327</t>
  </si>
  <si>
    <t>TUBO EM COBRE FLEXÍVEL, DN 1/4", COM ISOLAMENTO, INSTALADO EM RAMAL DE ALIMENTAÇÃO DE AR CONDICIONADO COM CONDENSADORA INDIVIDUAL FORNECIMENTO E INSTALAÇÃO. AF_12/2015</t>
  </si>
  <si>
    <t>17.3.3</t>
  </si>
  <si>
    <t>97328</t>
  </si>
  <si>
    <t>TUBO EM COBRE FLEXÍVEL, DN 3/8", COM ISOLAMENTO, INSTALADO EM RAMAL DE ALIMENTAÇÃO DE AR CONDICIONADO COM CONDENSADORA INDIVIDUAL - FORNECIMENTO E INSTALAÇÃO. AF_12/2015</t>
  </si>
  <si>
    <t>17.3.4</t>
  </si>
  <si>
    <t>97329</t>
  </si>
  <si>
    <t>TUBO EM COBRE FLEXÍVEL, DN 1/2", COM ISOLAMENTO, INSTALADO EM RAMAL DE ALIMENTAÇÃO DE AR CONDICIONADO COM CONDENSADORA INDIVIDUAL - FORNECIMENTO E INSTALAÇÃO. AF_12/2015</t>
  </si>
  <si>
    <t>17.3.5</t>
  </si>
  <si>
    <t>97330</t>
  </si>
  <si>
    <t>TUBO EM COBRE FLEXÍVEL, DN 5/8", COM ISOLAMENTO, INSTALADO EM RAMAL DE ALIMENTAÇÃO DE AR CONDICIONADO COM CONDENSADORA INDIVIDUAL - FORNECIMENTO E INSTALAÇÃO. AF_12/2015</t>
  </si>
  <si>
    <t>17.3.6</t>
  </si>
  <si>
    <t>UFSB-12105812</t>
  </si>
  <si>
    <t>TUBO EM COBRE FLEXÍVEL, DN 7/8", COM ISOLAMENTO, INSTALADO EM RAMAL DE ALIMENTAÇÃO DE AR CONDICIONADO COM CONDENSADORA INDIVIDUAL - FORNECIMENTO E INSTALAÇÃO.</t>
  </si>
  <si>
    <t>17.3.7</t>
  </si>
  <si>
    <t>UFSB-17848094</t>
  </si>
  <si>
    <t>TUBO EM COBRE FLEXÍVEL, DN 1.1/8", COM ISOLAMENTO, INSTALADO EM RAMAL DE ALIMENTAÇÃO DE AR CONDICIONADO COM CONDENSADORA INDIVIDUAL - FORNECIMENTO E INSTALAÇÃO.</t>
  </si>
  <si>
    <t>17.4</t>
  </si>
  <si>
    <t>EQUIPAMENTOS</t>
  </si>
  <si>
    <t>17.4.1</t>
  </si>
  <si>
    <t>103247</t>
  </si>
  <si>
    <t>AR CONDICIONADO SPLIT INVERTER, HI-WALL (PAREDE), 12000 BTU/H, CICLO FRIO - FORNECIMENTO E INSTALAÇÃO. AF_11/2021_PE</t>
  </si>
  <si>
    <t>17.4.2</t>
  </si>
  <si>
    <t>UFSB-04067030</t>
  </si>
  <si>
    <t>AR CONDICIONADO SPLIT INVERTER, PISO TETO, 54.000 / 58.000 BTU/H, CICLO FRIO - SELO A PROCEL - INSTALAÇÃO.</t>
  </si>
  <si>
    <t>17.4.3</t>
  </si>
  <si>
    <t>JCA-87097223</t>
  </si>
  <si>
    <t>SERVIÇOS DE INSTALAÇÃO DE CAIXA DE FILTRAGEM PARA SISTEMAS DE VENTILAÇÃO Ø125mm</t>
  </si>
  <si>
    <t>17.4.4</t>
  </si>
  <si>
    <t>JCA-83977514</t>
  </si>
  <si>
    <t>SERVIÇOS DE INSTALAÇÃO DE EXAUSTOR TIPO CENTRIFUGO INLINE MOD: AXC125B - 220V</t>
  </si>
  <si>
    <t>17.4.5</t>
  </si>
  <si>
    <t>JCA-86077885</t>
  </si>
  <si>
    <t>SERVIÇOS DE INSTALAÇÃO DE EXAUSTOR MODELO MURO (100 A 200)</t>
  </si>
  <si>
    <t>17.5</t>
  </si>
  <si>
    <t>DRENO</t>
  </si>
  <si>
    <t>17.5.1</t>
  </si>
  <si>
    <t>104316</t>
  </si>
  <si>
    <t>TUBO, PVC, SOLDÁVEL, DE 32MM, INSTALADO EM DRENO DE AR CONDICIONADO - FORNECIMENTO E INSTALAÇÃO. AF_08/2022</t>
  </si>
  <si>
    <t>17.5.2</t>
  </si>
  <si>
    <t>103978</t>
  </si>
  <si>
    <t>TUBO, PVC, SOLDÁVEL, DE 40MM, INSTALADO EM RAMAL DE DISTRIBUIÇÃO DE ÁGUA - FORNECIMENTO E INSTALAÇÃO. AF_06/2022</t>
  </si>
  <si>
    <t>17.5.3</t>
  </si>
  <si>
    <t>104319</t>
  </si>
  <si>
    <t>JOELHO 90 GRAUS, PVC, SOLDÁVEL, DN 32 MM, INSTALADO EM DRENO DE AR CONDICIONADO - FORNECIMENTO E INSTALAÇÃO. AF_08/2022</t>
  </si>
  <si>
    <t>17.5.4</t>
  </si>
  <si>
    <t>104324</t>
  </si>
  <si>
    <t>TE, PVC, SOLDÁVEL, DN 32 MM, INSTALADO EM DRENO DE AR CONDICIONADO - FORNECIMENTO E INSTALAÇÃO. AF_08/2022</t>
  </si>
  <si>
    <t>17.5.5</t>
  </si>
  <si>
    <t>104012</t>
  </si>
  <si>
    <t>TÊ DE REDUÇÃO, PVC, SOLDÁVEL, DN 40MM X 32MM, INSTALADO EM RAMAL DE DISTRIBUIÇÃO DE ÁGUA - FORNECIMENTO E INSTALAÇÃO. AF_06/2022</t>
  </si>
  <si>
    <t>18</t>
  </si>
  <si>
    <t>PISO</t>
  </si>
  <si>
    <t>18.1</t>
  </si>
  <si>
    <t>INTERNOS</t>
  </si>
  <si>
    <t>18.1.1</t>
  </si>
  <si>
    <t>104162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</si>
  <si>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</si>
  <si>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>18.1.2</t>
  </si>
  <si>
    <t>87261</t>
  </si>
  <si>
    <t>REVESTIMENTO CERÂMICO PARA PISO COM PLACAS TIPO PORCELANATO DE DIMENSÕES 60X60 CM APLICADA EM AMBIENTES DE ÁREA MENOR QUE 5 M². AF_02/2023_PE</t>
  </si>
  <si>
    <t>18.1.3</t>
  </si>
  <si>
    <t>87262</t>
  </si>
  <si>
    <t>REVESTIMENTO CERÂMICO PARA PISO COM PLACAS TIPO PORCELANATO DE DIMENSÕES 60X60 CM APLICADA EM AMBIENTES DE ÁREA ENTRE 5 M² E 10 M². AF_02/2023_PE</t>
  </si>
  <si>
    <t>18.1.4</t>
  </si>
  <si>
    <t>87263</t>
  </si>
  <si>
    <t>REVESTIMENTO CERÂMICO PARA PISO COM PLACAS TIPO PORCELANATO DE DIMENSÕES 60X60 CM APLICADA EM AMBIENTES DE ÁREA MAIOR QUE 10 M². AF_02/2023_PE</t>
  </si>
  <si>
    <t>18.2</t>
  </si>
  <si>
    <t>18.2.1</t>
  </si>
  <si>
    <t>104658</t>
  </si>
  <si>
    <t>PISO PODOTÁTIL DE ALERTA OU DIRECIONAL, DE CONCRETO, ASSENTADO SOBRE ARGAMASSA. AF_03/2024</t>
  </si>
  <si>
    <t>18.2.2</t>
  </si>
  <si>
    <t>94994</t>
  </si>
  <si>
    <t>EXECUÇÃO DE PASSEIO (CALÇADA) OU PISO DE CONCRETO COM CONCRETO MOLDADO IN LOCO, FEITO EM OBRA, ACABAMENTO CONVENCIONAL, ESPESSURA 8 CM, ARMADO. AF_08/2022</t>
  </si>
  <si>
    <t>19</t>
  </si>
  <si>
    <t>INSTALAÇÕES ESPECIAIS: (SOM, ALARME, CFTV, DETECÇÃO DE FUMAÇA, DENTRE OUTROS)</t>
  </si>
  <si>
    <t>19.1</t>
  </si>
  <si>
    <t>CFTV</t>
  </si>
  <si>
    <t>19.1.1</t>
  </si>
  <si>
    <t>19.1.2</t>
  </si>
  <si>
    <t>19.1.3</t>
  </si>
  <si>
    <t>19.1.4</t>
  </si>
  <si>
    <t>19.1.5</t>
  </si>
  <si>
    <t>19.1.6</t>
  </si>
  <si>
    <t>19.1.7</t>
  </si>
  <si>
    <t>19.1.8</t>
  </si>
  <si>
    <t>19.1.9</t>
  </si>
  <si>
    <t>19.1.10</t>
  </si>
  <si>
    <t>19.1.11</t>
  </si>
  <si>
    <t>19.1.12</t>
  </si>
  <si>
    <t>19.1.13</t>
  </si>
  <si>
    <t>19.1.14</t>
  </si>
  <si>
    <t>19.1.15</t>
  </si>
  <si>
    <t>19.1.16</t>
  </si>
  <si>
    <t>19.1.17</t>
  </si>
  <si>
    <t>19.2</t>
  </si>
  <si>
    <t>SONORIZAÇÃO</t>
  </si>
  <si>
    <t>19.2.1</t>
  </si>
  <si>
    <t>19.2.1.1</t>
  </si>
  <si>
    <t>19.2.1.2</t>
  </si>
  <si>
    <t>19.2.1.3</t>
  </si>
  <si>
    <t>19.2.1.4</t>
  </si>
  <si>
    <t>19.2.1.5</t>
  </si>
  <si>
    <t>19.2.1.6</t>
  </si>
  <si>
    <t>19.2.2</t>
  </si>
  <si>
    <t>CABOS E CAIXAS</t>
  </si>
  <si>
    <t>19.2.2.1</t>
  </si>
  <si>
    <t>UFSB-12434826</t>
  </si>
  <si>
    <t>CABOS POLARIZADOS DE 2x1,5mm²</t>
  </si>
  <si>
    <t>19.2.2.2</t>
  </si>
  <si>
    <t>91936</t>
  </si>
  <si>
    <t>CAIXA OCTOGONAL 4" X 4", PVC, INSTALADA EM LAJE - FORNECIMENTO E INSTALAÇÃO. AF_03/2023</t>
  </si>
  <si>
    <t>19.2.2.3</t>
  </si>
  <si>
    <t>91942</t>
  </si>
  <si>
    <t>CAIXA RETANGULAR 4" X 4" ALTA (2,00 M DO PISO), PVC, INSTALADA EM PAREDE - FORNECIMENTO E INSTALAÇÃO. AF_03/2023</t>
  </si>
  <si>
    <t>19.2.3</t>
  </si>
  <si>
    <t>19.2.3.1</t>
  </si>
  <si>
    <t>UFSB-24507654</t>
  </si>
  <si>
    <t>FORNECIMENTO E INSTALAÇÃO DE MINI RACK DE PAREDE 19"x8ux450mm</t>
  </si>
  <si>
    <t>19.2.3.2</t>
  </si>
  <si>
    <t>UFSB-69988531</t>
  </si>
  <si>
    <t>BANDEJA FIXA PARA RACK 19".</t>
  </si>
  <si>
    <t>19.2.3.3</t>
  </si>
  <si>
    <t>UFSB-45415575</t>
  </si>
  <si>
    <t>BANDEJA MÓVEL PARA RACK</t>
  </si>
  <si>
    <t>19.2.3.4</t>
  </si>
  <si>
    <t>19.2.3.5</t>
  </si>
  <si>
    <t>19.2.3.6</t>
  </si>
  <si>
    <t>UFSB-16995428</t>
  </si>
  <si>
    <t>SONOFLETOR, TIPO CAIXA AMBIENTE, ALTO-FALANTES DE 6'', COM IMPEDÂNCIA DE 8Ω, COM POTÊNCIA RMS DE 25W. REF.: 6FR2R. FAB.: JBL OU EQUIVALENTE TÉCNICO</t>
  </si>
  <si>
    <t>20</t>
  </si>
  <si>
    <t>COMUNICAÇÃO VISUAL</t>
  </si>
  <si>
    <t>20.1</t>
  </si>
  <si>
    <t>JCA-80883333</t>
  </si>
  <si>
    <t>PLACA DESLIZANTE EM PVC 2 mm COM ADESIVO IMPRESSO E LAMINADO + BASE EM ALUMINIO VIRADO 30 X 15 cm</t>
  </si>
  <si>
    <t>20.2</t>
  </si>
  <si>
    <t>JCA-53238907</t>
  </si>
  <si>
    <t>MAPA TÁTIL EM ACRILICO CRISTAL COM ADESIVO TRANSPARENTE ESPELHADO CALÇADO DE BRANCO E SUPORTE EM ACM.</t>
  </si>
  <si>
    <t>20.3</t>
  </si>
  <si>
    <t>JCA-47616389</t>
  </si>
  <si>
    <t>PLACA EM AÇO INOX COM IMPRESSÃO UV PARA BRAILLE 15 x 6 cm</t>
  </si>
  <si>
    <t>21</t>
  </si>
  <si>
    <t>PROTEÇÃO CONTRA DESCARGAS ATMOSFÉRICAS</t>
  </si>
  <si>
    <t>21.1</t>
  </si>
  <si>
    <t>S12740</t>
  </si>
  <si>
    <t>Fornecimento e assentamento de barra chata de alumínio de 7/8" x 1/8"</t>
  </si>
  <si>
    <t>21.2</t>
  </si>
  <si>
    <t>96978</t>
  </si>
  <si>
    <t>CORDOALHA DE COBRE NU 70 MM², ENTERRADA - FORNECIMENTO E INSTALAÇÃO. AF_08/2023</t>
  </si>
  <si>
    <t>21.3</t>
  </si>
  <si>
    <t>98111</t>
  </si>
  <si>
    <t>CAIXA DE INSPEÇÃO PARA ATERRAMENTO, CIRCULAR, EM POLIETILENO, DIÂMETRO INTERNO = 0,3 M. AF_12/2020</t>
  </si>
  <si>
    <t>21.4</t>
  </si>
  <si>
    <t>96985</t>
  </si>
  <si>
    <t>HASTE DE ATERRAMENTO, DIÂMETRO 5/8", COM 3 METROS - FORNECIMENTO E INSTALAÇÃO. AF_08/2023</t>
  </si>
  <si>
    <t>21.5</t>
  </si>
  <si>
    <t>S07904</t>
  </si>
  <si>
    <t>Clips 3/8" para haste de aterramento galvanizada ref:TEL-5238 - Rev - 02</t>
  </si>
  <si>
    <t>21.6</t>
  </si>
  <si>
    <t>S08389</t>
  </si>
  <si>
    <t>Clips 5/8" para haste de aterramento galvanizada ref:TEL-5238</t>
  </si>
  <si>
    <t>21.7</t>
  </si>
  <si>
    <t>104754</t>
  </si>
  <si>
    <t>CONECTOR SPLIT-BOLT, PARA SPDA, PARA CABOS ATÉ 70 MM2 - FORNECIMENTO E INSTALAÇÃO. AF_08/2023</t>
  </si>
  <si>
    <t>21.8</t>
  </si>
  <si>
    <t>S10729</t>
  </si>
  <si>
    <t>Fixador universal estanhado para cabos 16 a 70mm2 - fornecimento</t>
  </si>
  <si>
    <t>21.9</t>
  </si>
  <si>
    <t>S11133</t>
  </si>
  <si>
    <t>Grampo estampado tipo "x", em cobre, com 04 parafusos, para cabos de cobre nu 35mm² - tel- 853 (SPDA)</t>
  </si>
  <si>
    <t>21.10</t>
  </si>
  <si>
    <t>S11036</t>
  </si>
  <si>
    <t>Parafuso cabeça chata em alumínio 1/4" x 7/8" - fornecimento e colocação</t>
  </si>
  <si>
    <t>21.11</t>
  </si>
  <si>
    <t>00001579</t>
  </si>
  <si>
    <t>TERMINAL A COMPRESSAO EM COBRE ESTANHADO PARA CABO 70 MM2, 1 FURO E 1 COMPRESSAO, PARA PARAFUSO DE FIXACAO M10</t>
  </si>
  <si>
    <t>21.12</t>
  </si>
  <si>
    <t>JCA-79832815</t>
  </si>
  <si>
    <t>BARRA REDONDA DE AÇO, Ø8MM (50MM²), RE-BAR - FORNECIMENTO E INSTALAÇÃO</t>
  </si>
  <si>
    <t>21.13</t>
  </si>
  <si>
    <t>S11131</t>
  </si>
  <si>
    <t>Fornecimento de cartucho para solda exotérmica para cabo 50 mm²</t>
  </si>
  <si>
    <t>21.14</t>
  </si>
  <si>
    <t>S09902</t>
  </si>
  <si>
    <t>Fornecimento de molde de solda exotérmica tipo "X" para cabo 50 mm²</t>
  </si>
  <si>
    <t>21.15</t>
  </si>
  <si>
    <t>UFSB-24644204</t>
  </si>
  <si>
    <t>CONECTOR ATERRINSERT COM DISCO EM LATÃO E ROSCA FÊMEA M12 . DISTÂNCIA ENTRE RE-BAR E FACE DA FÔRMA REGULÁVEL ENTRE 25 E 40 MM</t>
  </si>
  <si>
    <t>21.16</t>
  </si>
  <si>
    <t>UFSB-48769803</t>
  </si>
  <si>
    <t>BARRA CHATA CURVA 90° VERTICAL EM ALUMÍNIO 7/8X1/8X300MM (70MM²) COM FUROS TEL-778 SPDABARRA CHATA CURVA 90° VERTICAL EM ALUMÍNIO 7/8X1/8X300MM (70MM²) COM FUROS TEL-778 SPDA</t>
  </si>
  <si>
    <t>21.17</t>
  </si>
  <si>
    <t>UFSB-78110300</t>
  </si>
  <si>
    <t>BARRA CHATA CURVA 90° HORIZONTAL EM ALUMÍNIO 7/8X1/8X300MM (70MM²) COM FUROS TEL-781 SPDA</t>
  </si>
  <si>
    <t>21.18</t>
  </si>
  <si>
    <t>UFSB-69868232</t>
  </si>
  <si>
    <t>PRESILHA EM LATÃO PARA FIXAÇÃO DIRETA DE CABOS, FURO Ø 8MM, LARGURA 15MM, PARA CABOS DE COBRE OU AÇO 70MM²</t>
  </si>
  <si>
    <t>21.19</t>
  </si>
  <si>
    <t>UFSB-67298042</t>
  </si>
  <si>
    <t>CAIXA DE EQUIPOTENCIALIZAÇÃO COM 5 TERMINAIS PARA USO INTERNO E EXTERNO, EM POLIPROPILENO.</t>
  </si>
  <si>
    <t>21.20</t>
  </si>
  <si>
    <t>93358</t>
  </si>
  <si>
    <t>ESCAVAÇÃO MANUAL DE VALA. AF_09/2024</t>
  </si>
  <si>
    <t>21.21</t>
  </si>
  <si>
    <t>104737</t>
  </si>
  <si>
    <t>REATERRO MANUAL DE VALAS, COM PLACA VIBRATÓRIA. AF_08/2023</t>
  </si>
  <si>
    <t>22</t>
  </si>
  <si>
    <t>22.1</t>
  </si>
  <si>
    <t>CLIMATIZAÇÃO</t>
  </si>
  <si>
    <t>22.1.1</t>
  </si>
  <si>
    <t>UFSB-69548528</t>
  </si>
  <si>
    <t>AR CONDICIONADO SPLIT INVERTER, PISO TETO, 54.000 / 58.000 BTU/H, CICLO FRIO - SELO A PROCEL - FORNECIMENTO. - BDI = 15,58</t>
  </si>
  <si>
    <t>22.1.2</t>
  </si>
  <si>
    <t>UFSB-45764420</t>
  </si>
  <si>
    <t>FORNECIMENTO DE EXAUSTOR TIPO CENTRIFUGO INLINE MOD: AXC125B - 220V - BDI = 15,58</t>
  </si>
  <si>
    <t>22.1.3</t>
  </si>
  <si>
    <t>UFSB-25843611</t>
  </si>
  <si>
    <t>FORNECIMENTO DE EXAUSTOR MODELO MURO 150B OU EQUIVALENTE TÉCNICO - BDI = 15,58</t>
  </si>
  <si>
    <t>22.1.4</t>
  </si>
  <si>
    <t>UFSB-42497893</t>
  </si>
  <si>
    <t>FORNECIMENTO DE EXAUSTOR MODELO MURO 100 OU EQUIVALENTE TÉCNICO - BDI = 15,58</t>
  </si>
  <si>
    <t>22.1.5</t>
  </si>
  <si>
    <t>UFSB-43422989</t>
  </si>
  <si>
    <t>FORNECIMENTO DE CAIXA DE FILTRAGEM PARA SISTEMAS DE VENTILAÇÃO Ø125mm - BDI = 15,58</t>
  </si>
  <si>
    <t>23</t>
  </si>
  <si>
    <t>SERVIÇOS FINAIS</t>
  </si>
  <si>
    <t>23.1</t>
  </si>
  <si>
    <t>JCA-71268861</t>
  </si>
  <si>
    <t>LIMPEZA GERAL DE OBRAS</t>
  </si>
  <si>
    <t>VALOR BDI TOTAL:</t>
  </si>
  <si>
    <t>VALOR BDI:</t>
  </si>
  <si>
    <t>VALOR BDI DIFERENCIADO:</t>
  </si>
  <si>
    <t>VALOR ORÇAMENTO:</t>
  </si>
  <si>
    <t>VALOR TOTAL:</t>
  </si>
  <si>
    <t>Dois Milhões Cento e Setenta e Seis Mil Novecentos e Quarenta e Sete reais e Oitenta e Sete centavos</t>
  </si>
  <si>
    <t>UNIDADE</t>
  </si>
  <si>
    <t>QTD</t>
  </si>
  <si>
    <t>CUSTO DIRETO (R$)</t>
  </si>
  <si>
    <t>PREÇO
UNITÁRIO (R$)</t>
  </si>
  <si>
    <t>PREÇO
TOTAL (R$)</t>
  </si>
  <si>
    <t>MÃO DE OBRA</t>
  </si>
  <si>
    <t>MATERIAL</t>
  </si>
  <si>
    <t>%</t>
  </si>
  <si>
    <t>EQUIPAMENTO</t>
  </si>
  <si>
    <t>24</t>
  </si>
  <si>
    <t>Benefícios e Despesas Indiretas (BDI)</t>
  </si>
  <si>
    <t>TOTAL:</t>
  </si>
  <si>
    <t>93567 ENGENHEIRO CIVIL DE OBRA PLENO COM ENCARGOS COMPLEMENTARES (MES)</t>
  </si>
  <si>
    <t>Encargos Complementares</t>
  </si>
  <si>
    <t>UNID</t>
  </si>
  <si>
    <t>COEFICIENTE</t>
  </si>
  <si>
    <t>PREÇO UNITÁRIO</t>
  </si>
  <si>
    <t>TOTAL</t>
  </si>
  <si>
    <t>00043498</t>
  </si>
  <si>
    <t>EPI - FAMILIA ENGENHEIRO CIVIL - MENSALISTA (ENCARGOS COMPLEMENTARES - COLETADO CAIXA)</t>
  </si>
  <si>
    <t>00040863</t>
  </si>
  <si>
    <t>EXAMES - MENSALISTA (COLETADO CAIXA - ENCARGOS COMPLEMENTARES)</t>
  </si>
  <si>
    <t>00043474</t>
  </si>
  <si>
    <t>FERRAMENTAS - FAMILIA ENGENHEIRO CIVIL - MENSALISTA (ENCARGOS COMPLEMENTARES - COLETADO CAIXA)</t>
  </si>
  <si>
    <t>00040864</t>
  </si>
  <si>
    <t>SEGURO - MENSALISTA (COLETADO CAIXA - ENCARGOS COMPLEMENTARES)</t>
  </si>
  <si>
    <t>TOTAL Encargos Complementares:</t>
  </si>
  <si>
    <t>Mão de Obra</t>
  </si>
  <si>
    <t>00040813</t>
  </si>
  <si>
    <t>ENGENHEIRO CIVIL DE OBRA PLENO (MENSALISTA)</t>
  </si>
  <si>
    <t>TOTAL Mão de Obra:</t>
  </si>
  <si>
    <t>Serviço</t>
  </si>
  <si>
    <t>95417</t>
  </si>
  <si>
    <t>CURSO DE CAPACITAÇÃO PARA ENGENHEIRO CIVIL DE OBRA PLENO (ENCARGOS COMPLEMENTARES) - MENSALISTA</t>
  </si>
  <si>
    <t>TOTAL Serviço:</t>
  </si>
  <si>
    <t>VALOR:</t>
  </si>
  <si>
    <t>93572 ENCARREGADO GERAL DE OBRAS COM ENCARGOS COMPLEMENTARES (MES)</t>
  </si>
  <si>
    <t>00043499</t>
  </si>
  <si>
    <t>EPI - FAMILIA ENCARREGADO GERAL - MENSALISTA (ENCARGOS COMPLEMENTARES - COLETADO CAIXA)</t>
  </si>
  <si>
    <t>00043475</t>
  </si>
  <si>
    <t>FERRAMENTAS - FAMILIA ENCARREGADO GERAL - MENSALISTA (ENCARGOS COMPLEMENTARES - COLETADO CAIXA)</t>
  </si>
  <si>
    <t>00040818</t>
  </si>
  <si>
    <t>ENCARREGADO GERAL DE OBRAS (MENSALISTA)</t>
  </si>
  <si>
    <t>95422</t>
  </si>
  <si>
    <t>CURSO DE CAPACITAÇÃO PARA ENCARREGADO GERAL DE OBRAS (ENCARGOS COMPLEMENTARES) - MENSALISTA</t>
  </si>
  <si>
    <t>93563 ALMOXARIFE COM ENCARGOS COMPLEMENTARES (MES)</t>
  </si>
  <si>
    <t>00043494</t>
  </si>
  <si>
    <t>EPI - FAMILIA ALMOXARIFE - MENSALISTA (ENCARGOS COMPLEMENTARES - COLETADO CAIXA)</t>
  </si>
  <si>
    <t>00043470</t>
  </si>
  <si>
    <t>FERRAMENTAS - FAMILIA ALMOXARIFE - MENSALISTA (ENCARGOS COMPLEMENTARES - COLETADO CAIXA)</t>
  </si>
  <si>
    <t>00040809</t>
  </si>
  <si>
    <t>ALMOXARIFE (MENSALISTA)</t>
  </si>
  <si>
    <t>95413</t>
  </si>
  <si>
    <t>CURSO DE CAPACITAÇÃO PARA ALMOXARIFE (ENCARGOS COMPLEMENTARES) - MENSALISTA</t>
  </si>
  <si>
    <t>JCA-65621362 VIGIA NOTURNO COM ENCARGOS COMPLEMENTARES (MES)</t>
  </si>
  <si>
    <t>00040862</t>
  </si>
  <si>
    <t>ALIMENTACAO - MENSALISTA (COLETADO CAIXA - ENCARGOS COMPLEMENTARES)</t>
  </si>
  <si>
    <t>00043503</t>
  </si>
  <si>
    <t>EPI - FAMILIA SERVENTE - MENSALISTA (ENCARGOS COMPLEMENTARES - COLETADO CAIXA)</t>
  </si>
  <si>
    <t>00043479</t>
  </si>
  <si>
    <t>FERRAMENTAS - FAMILIA SERVENTE - MENSALISTA (ENCARGOS COMPLEMENTARES - COLETADO CAIXA)</t>
  </si>
  <si>
    <t>00040861</t>
  </si>
  <si>
    <t>TRANSPORTE - MENSALISTA (COLETADO CAIXA - ENCARGOS COMPLEMENTARES)</t>
  </si>
  <si>
    <t>00041096</t>
  </si>
  <si>
    <t>VIGIA DIURNO (MENSALISTA)</t>
  </si>
  <si>
    <t>101372</t>
  </si>
  <si>
    <t>CURSO DE CAPACITAÇÃO PARA VIGIA DIURNO (ENCARGOS COMPLEMENTARES) - MENSALISTA</t>
  </si>
  <si>
    <t>Observações: Composição criada com base no SINAPI 101460 - vigia diurno. 
Para determinação do COEFICIENTE de horas a sera empregado consideramos:
Hn = (Hd x 1,1428) x 1,20 onde:
Hn = Valor da hora noturna
Hd = Valor da hora diurna
1,1428 = Fator de redução da hora noturna (para 52min30s)
1,20 = Adicional noturno
Calculando os  valores acima considerando Hd=1 obtemos o valor de 1,371429 para fator de conversão de Hd para Hn.</t>
  </si>
  <si>
    <t>UFSB-54417082 MOBILIZAÇÃO OU DESMOBILIZAÇÃO DE OBRAS - EQUIPAMENTOS E PESSOAL - CONFORME MANUAL DE CUSTOS DE INFRAESTRUTURA DE TRANSPORTES - DNIT - EXCLUSIVO PARA ITABUNA/BA (UN)</t>
  </si>
  <si>
    <t>QUANT</t>
  </si>
  <si>
    <t>UTILIZAÇÃO</t>
  </si>
  <si>
    <t>CUSTO OPERACIONAL</t>
  </si>
  <si>
    <t>CUSTO HORÁRIO</t>
  </si>
  <si>
    <t>PROD</t>
  </si>
  <si>
    <t>IMPR</t>
  </si>
  <si>
    <t>E9579</t>
  </si>
  <si>
    <t>Caminhão basculante com capacidade de 10 m³ - 210 kW</t>
  </si>
  <si>
    <t>E9571</t>
  </si>
  <si>
    <t>Caminhão tanque com capacidade de 10.000 l - 188 kW</t>
  </si>
  <si>
    <t>E9665</t>
  </si>
  <si>
    <t>Cavalo mecânico com semirreboque com capacidade de 22 t - 240 kW</t>
  </si>
  <si>
    <t>E9666</t>
  </si>
  <si>
    <t>Cavalo mecânico com semirreboque com capacidade de 30 t - 265 kW</t>
  </si>
  <si>
    <t>E9093</t>
  </si>
  <si>
    <t>Veículo leve - 53 kW (sem motorista)</t>
  </si>
  <si>
    <t>E9684</t>
  </si>
  <si>
    <t>Veículo leve picape 4 x 4 com capacidade de 1,10 t - 147 kW</t>
  </si>
  <si>
    <t>E9125</t>
  </si>
  <si>
    <t>Veículo tipo van furgão com capacidade de 1,54 t - 93 kW</t>
  </si>
  <si>
    <t>TOTAL EQUIPAMENTOS:</t>
  </si>
  <si>
    <t>Custo Horário da Execução:</t>
  </si>
  <si>
    <t>Produção da Equipe:</t>
  </si>
  <si>
    <t>Custo Unitário da Execução:</t>
  </si>
  <si>
    <t>Custo Direto Total:</t>
  </si>
  <si>
    <t>Observações: Composição criada com base nas determinações do SICRO para obra do RESTAURANTE UNIVERSITÁRIO em Itabuna / Ba</t>
  </si>
  <si>
    <t>98525 LIMPEZA MECANIZADA DE CAMADA VEGETAL, VEGETAÇÃO E PEQUENAS ÁRVORES (DIÂMETRO DE TRONCO MENOR QUE 0,20 M), COM TRATOR DE ESTEIRAS. AF_03/2024 (M2)</t>
  </si>
  <si>
    <t>Equipamento Custo Horário</t>
  </si>
  <si>
    <t>89031</t>
  </si>
  <si>
    <t>TRATOR DE ESTEIRAS, POTÊNCIA 100 HP, PESO OPERACIONAL 9,4 T, COM LÂMINA 2,19 M3 - CHI DIURNO. AF_06/2014</t>
  </si>
  <si>
    <t>CHI</t>
  </si>
  <si>
    <t>89032</t>
  </si>
  <si>
    <t>TRATOR DE ESTEIRAS, POTÊNCIA 100 HP, PESO OPERACIONAL 9,4 T, COM LÂMINA 2,19 M3 - CHP DIURNO. AF_06/2014</t>
  </si>
  <si>
    <t>CHP</t>
  </si>
  <si>
    <t>TOTAL Equipamento Custo Horário:</t>
  </si>
  <si>
    <t>Mão de Obra com Encargos Complementares</t>
  </si>
  <si>
    <t>88441</t>
  </si>
  <si>
    <t>JARDINEIRO COM ENCARGOS COMPLEMENTARES</t>
  </si>
  <si>
    <t>H</t>
  </si>
  <si>
    <t>TOTAL Mão de Obra com Encargos Complementares:</t>
  </si>
  <si>
    <t>100978 CARGA, MANOBRA E DESCARGA DE SOLOS E MATERIAIS GRANULARES EM CAMINHÃO BASCULANTE 10 M³ - CARGA COM ESCAVADEIRA HIDRÁULICA (CAÇAMBA DE 1,20 M³ / 155 HP) E DESCARGA LIVRE (UNIDADE: M3). AF_07/2020 (M3)</t>
  </si>
  <si>
    <t>91387</t>
  </si>
  <si>
    <t>CAMINHÃO BASCULANTE 10 M3, TRUCADO CABINE SIMPLES, PESO BRUTO TOTAL 23.000 KG, CARGA ÚTIL MÁXIMA 15.935 KG, DISTÂNCIA ENTRE EIXOS 4,80 M, POTÊNCIA 230 CV INCLUSIVE CAÇAMBA METÁLICA - CHI DIURNO. AF_06/2014</t>
  </si>
  <si>
    <t>91386</t>
  </si>
  <si>
    <t>CAMINHÃO BASCULANTE 10 M3, TRUCADO CABINE SIMPLES, PESO BRUTO TOTAL 23.000 KG, CARGA ÚTIL MÁXIMA 15.935 KG, DISTÂNCIA ENTRE EIXOS 4,80 M, POTÊNCIA 230 CV INCLUSIVE CAÇAMBA METÁLICA - CHP DIURNO. AF_06/2014</t>
  </si>
  <si>
    <t>88908</t>
  </si>
  <si>
    <t>ESCAVADEIRA HIDRÁULICA SOBRE ESTEIRAS, CAÇAMBA 1,20 M3, PESO OPERACIONAL 21 T, POTÊNCIA BRUTA 155 HP - CHI DIURNO. AF_06/2014</t>
  </si>
  <si>
    <t>88907</t>
  </si>
  <si>
    <t>ESCAVADEIRA HIDRÁULICA SOBRE ESTEIRAS, CAÇAMBA 1,20 M3, PESO OPERACIONAL 21 T, POTÊNCIA BRUTA 155 HP - CHP DIURNO. AF_06/2014</t>
  </si>
  <si>
    <t>95875 TRANSPORTE COM CAMINHÃO BASCULANTE DE 10 M³, EM VIA URBANA PAVIMENTADA, DMT ATÉ 30 KM (UNIDADE: M3XKM). AF_07/2020 (M3XKM)</t>
  </si>
  <si>
    <t>JCA-01854936 EXECUÇÃO DE ESCRITÓRIO EM CANTEIRO DE OBRA EM CHAPA DE MADEIRA COMPENSADA, NÃO INCLUSO MOBILIÁRIO E EQUIPAMENTOS. (M2)</t>
  </si>
  <si>
    <t>Material</t>
  </si>
  <si>
    <t>00010886</t>
  </si>
  <si>
    <t>EXTINTOR DE INCENDIO PORTATIL COM CARGA DE AGUA PRESSURIZADA DE 10 L, CLASSE A</t>
  </si>
  <si>
    <t>00010891</t>
  </si>
  <si>
    <t>EXTINTOR DE INCENDIO PORTATIL COM CARGA DE PO QUIMICO SECO (PQS) DE 4 KG, CLASSE BC</t>
  </si>
  <si>
    <t>00003080</t>
  </si>
  <si>
    <t>FECHADURA ESPELHO PARA PORTA EXTERNA, EM ACO INOX (MAQUINA, TESTA E CONTRA-TESTA) E EM ZAMAC (MACANETA, LINGUETA E TRINCOS) COM ACABAMENTO CROMADO, MAQUINA DE 40 MM, INCLUINDO CHAVE TIPO CILINDRO</t>
  </si>
  <si>
    <t>CJ</t>
  </si>
  <si>
    <t>00003097</t>
  </si>
  <si>
    <t>FECHADURA ROSETA REDONDA PARA PORTA DE BANHEIRO, EM ACO INOX (MAQUINA, TESTA E CONTRA-TESTA) E EM ZAMAC (MACANETA, LINGUETA E TRINCOS) COM ACABAMENTO CROMADO, MAQUINA DE 40 MM, INCLUINDO CHAVE TIPO TRANQUETA</t>
  </si>
  <si>
    <t>00011587</t>
  </si>
  <si>
    <t>FORRO DE PVC LISO, BRANCO, REGUA DE 10 CM, ESPESSURA APROXIMADA DE 8 MM (COM COLOCACAO / SEM ESTRUTURA METALICA)</t>
  </si>
  <si>
    <t>TOTAL Material:</t>
  </si>
  <si>
    <t>101165</t>
  </si>
  <si>
    <t>ALVENARIA DE EMBASAMENTO COM BLOCO ESTRUTURAL DE CONCRETO, DE 14X19X29CM E ARGAMASSA DE ASSENTAMENTO COM PREPARO EM BETONEIRA. AF_05/2020</t>
  </si>
  <si>
    <t>103328</t>
  </si>
  <si>
    <t>ALVENARIA DE VEDAÇÃO DE BLOCOS CERÂMICOS FURADOS NA HORIZONTAL DE 9X19X19 CM (ESPESSURA 9 CM) E ARGAMASSA DE ASSENTAMENTO COM PREPARO EM BETONEIRA. AF_12/2021</t>
  </si>
  <si>
    <t>86934</t>
  </si>
  <si>
    <t>BANCADA DE MÁRMORE SINTÉTICO 120 X 60CM, COM CUBA INTEGRADA, INCLUSO SIFÃO TIPO FLEXÍVEL EM PVC, VÁLVULA EM PLÁSTICO CROMADO TIPO AMERICANA E TORNEIRA CROMADA LONGA, DE PAREDE, PADRÃO POPULAR - FORNECIMENTO E INSTALAÇÃO. AF_01/2020</t>
  </si>
  <si>
    <t>91924</t>
  </si>
  <si>
    <t>CABO DE COBRE FLEXÍVEL ISOLADO, 1,5 MM², ANTI-CHAMA 450/750 V, PARA CIRCUITOS TERMINAIS - FORNECIMENTO E INSTALAÇÃO. AF_03/2023</t>
  </si>
  <si>
    <t>92981</t>
  </si>
  <si>
    <t>CABO DE COBRE FLEXÍVEL ISOLADO, 16 MM², ANTI-CHAMA 450/750 V, PARA DISTRIBUIÇÃO - FORNECIMENTO E INSTALAÇÃO. AF_10/2020</t>
  </si>
  <si>
    <t>98283</t>
  </si>
  <si>
    <t>CABO TELEFÔNICO CCI-50 4 PARES, SEM BLINDAGEM, INSTALADO EM DISTRIBUIÇÃO DE EDIFICAÇÃO RESIDENCIAL - FORNECIMENTO E INSTALAÇÃO. AF_11/2019</t>
  </si>
  <si>
    <t>100556</t>
  </si>
  <si>
    <t>CAIXA DE PASSAGEM PARA TELEFONE 15X15X10CM (SOBREPOR), FORNECIMENTO E INSTALACAO. AF_11/2019</t>
  </si>
  <si>
    <t>97906</t>
  </si>
  <si>
    <t>CAIXA ENTERRADA HIDRÁULICA RETANGULAR, EM ALVENARIA COM BLOCOS DE CONCRETO, DIMENSÕES INTERNAS: 0,6X0,6X0,6 M PARA REDE DE ESGOTO. AF_12/2020</t>
  </si>
  <si>
    <t>91937</t>
  </si>
  <si>
    <t>CAIXA OCTOGONAL 3" X 3", PVC, INSTALADA EM LAJE - FORNECIMENTO E INSTALAÇÃO. AF_03/2023</t>
  </si>
  <si>
    <t>89482</t>
  </si>
  <si>
    <t>CAIXA SIFONADA, PVC, DN 100 X 100 X 50 MM, FORNECIDA E INSTALADA EM RAMAIS DE ENCAMINHAMENTO DE ÁGUA PLUVIAL. AF_06/2022</t>
  </si>
  <si>
    <t>87885</t>
  </si>
  <si>
    <t>CHAPISCO APLICADO NO TETO OU EM ALVENARIA E ESTRUTURA, COM ROLO PARA TEXTURA ACRÍLICA. ARGAMASSA INDUSTRIALIZADA COM PREPARO EM MISTURADOR 300 KG. AF_10/2022</t>
  </si>
  <si>
    <t>90466</t>
  </si>
  <si>
    <t>CHUMBAMENTO LINEAR EM ALVENARIA PARA RAMAIS/DISTRIBUIÇÃO DE INSTALAÇÕES HIDRÁULICAS COM DIÂMETROS MENORES OU IGUAIS A 40 MM. AF_09/2023</t>
  </si>
  <si>
    <t>95805</t>
  </si>
  <si>
    <t>CONDULETE DE PVC, TIPO B, PARA ELETRODUTO DE PVC SOLDÁVEL DN 25 MM (3/4''), APARENTE - FORNECIMENTO E INSTALAÇÃO. AF_10/2022</t>
  </si>
  <si>
    <t>95811</t>
  </si>
  <si>
    <t>CONDULETE DE PVC, TIPO LB, PARA ELETRODUTO DE PVC SOLDÁVEL DN 25 MM (3/4''), APARENTE - FORNECIMENTO E INSTALAÇÃO. AF_10/2022</t>
  </si>
  <si>
    <t>91911</t>
  </si>
  <si>
    <t>CURVA 90 GRAUS PARA ELETRODUTO, PVC, ROSCÁVEL, DN 20 MM (1/2"), PARA CIRCUITOS TERMINAIS, INSTALADA EM PAREDE - FORNECIMENTO E INSTALAÇÃO. AF_03/2023</t>
  </si>
  <si>
    <t>101891</t>
  </si>
  <si>
    <t>DISJUNTOR MONOPOLAR TIPO NEMA, CORRENTE NOMINAL DE 35 ATÉ 50A - FORNECIMENTO E INSTALAÇÃO. AF_10/2020</t>
  </si>
  <si>
    <t>91862</t>
  </si>
  <si>
    <t>ELETRODUTO RÍGIDO ROSCÁVEL, PVC, DN 20 MM (1/2"), PARA CIRCUITOS TERMINAIS, INSTALADO EM FORRO - FORNECIMENTO E INSTALAÇÃO. AF_03/2023</t>
  </si>
  <si>
    <t>91870</t>
  </si>
  <si>
    <t>ELETRODUTO RÍGIDO ROSCÁVEL, PVC, DN 20 MM (1/2"), PARA CIRCUITOS TERMINAIS, INSTALADO EM PAREDE - FORNECIMENTO E INSTALAÇÃO. AF_03/2023</t>
  </si>
  <si>
    <t>91170</t>
  </si>
  <si>
    <t>FIXAÇÃO DE TUBOS HORIZONTAIS DE PVC ÁGUA, PVC ESGOTO, PVC ÁGUA PLUVIAL, CPVC, PPR, COBRE OU AÇO, DIÂMETROS MENORES OU IGUAIS A 40 MM, COM ABRAÇADEIRA METÁLICA RÍGIDA TIPO U PERFIL 1 1/4", FIXADA EM PERFILADO EM LAJE. AF_09/2023_PS</t>
  </si>
  <si>
    <t>91173</t>
  </si>
  <si>
    <t>FIXAÇÃO DE TUBOS VERTICAIS DE PVC ÁGUA, PVC ESGOTO, PVC ÁGUA PLUVIAL, CPVC, PPR, COBRE OU AÇO, DIÂMETROS MENORES OU IGUAIS A 40 MM, COM ABRAÇADEIRA METÁLICA RÍGIDA TIPO U PERFIL 1 1/4", FIXADA EM PERFILADO EM PAREDE. AF_09/2023_PS</t>
  </si>
  <si>
    <t>94559</t>
  </si>
  <si>
    <t>JANELA DE AÇO TIPO BASCULANTE PARA VIDROS, COM BATENTE, FERRAGENS E PINTURA ANTICORROSIVA. EXCLUSIVE VIDROS, ACABAMENTO, ALIZAR E CONTRAMARCO. FORNECIMENTO E INSTALAÇÃO. AF_12/2019</t>
  </si>
  <si>
    <t>100665</t>
  </si>
  <si>
    <t>JANELA DE MADEIRA - CEDRINHO/ANGELIM OU EQUIVALENTE DA REGIÃO - DE ABRIR COM 4 FOLHAS (2 VENEZIANAS E 2 GUILHOTINAS PARA VIDRO), COM BATENTE, ALIZAR E FERRAGENS. EXCLUSIVE VIDROS, ACABAMENTO E CONTRAMARCO. FORNECIMENTO E INSTALAÇÃO. AF_12/2019</t>
  </si>
  <si>
    <t>95240</t>
  </si>
  <si>
    <t>LASTRO DE CONCRETO MAGRO, APLICADO EM PISOS, LAJES SOBRE SOLO OU RADIERS, ESPESSURA DE 3 CM. AF_01/2024</t>
  </si>
  <si>
    <t>95241</t>
  </si>
  <si>
    <t>LASTRO DE CONCRETO MAGRO, APLICADO EM PISOS, LAJES SOBRE SOLO OU RADIERS, ESPESSURA DE 5 CM. AF_01/2024</t>
  </si>
  <si>
    <t>86943</t>
  </si>
  <si>
    <t>LAVATÓRIO LOUÇA BRANCA SUSPENSO, 29,5 X 39CM OU EQUIVALENTE, PADRÃO POPULAR, INCLUSO SIFÃO FLEXÍVEL EM PVC, VÁLVULA E ENGATE FLEXÍVEL 30CM EM PLÁSTICO E TORNEIRA CROMADA DE MESA, PADRÃO POPULAR - FORNECIMENTO E INSTALAÇÃO. AF_01/2020</t>
  </si>
  <si>
    <t>87548</t>
  </si>
  <si>
    <t>MASSA ÚNICA, EM ARGAMASSA TRAÇO 1:2:8, PREPARO MANUAL, APLICADA MANUALMENTE EM PAREDES INTERNAS DE AMBIENTES COM ÁREA ENTRE 5M² E 10M², E = 10MM, COM TALISCAS. AF_03/2024</t>
  </si>
  <si>
    <t>98445</t>
  </si>
  <si>
    <t>PAREDE DE MADEIRA COMPENSADA PARA CONSTRUÇÃO TEMPORÁRIA EM CHAPA SIMPLES, EXTERNA, COM ÁREA LÍQUIDA MAIOR OU IGUAL A 6 M², COM VÃO. AF_03/2024</t>
  </si>
  <si>
    <t>98446</t>
  </si>
  <si>
    <t>PAREDE DE MADEIRA COMPENSADA PARA CONSTRUÇÃO TEMPORÁRIA EM CHAPA SIMPLES, EXTERNA, COM ÁREA LÍQUIDA MENOR QUE 6 M², COM VÃO. AF_03/2024</t>
  </si>
  <si>
    <t>98441</t>
  </si>
  <si>
    <t>PAREDE DE MADEIRA COMPENSADA PARA CONSTRUÇÃO TEMPORÁRIA EM CHAPA SIMPLES, EXTERNA, SEM VÃO. AF_03/2024</t>
  </si>
  <si>
    <t>98447</t>
  </si>
  <si>
    <t>PAREDE DE MADEIRA COMPENSADA PARA CONSTRUÇÃO TEMPORÁRIA EM CHAPA SIMPLES, INTERNA, COM ÁREA LÍQUIDA MAIOR OU IGUAL A 6 M², COM VÃO. AF_03/2024</t>
  </si>
  <si>
    <t>98448</t>
  </si>
  <si>
    <t>PAREDE DE MADEIRA COMPENSADA PARA CONSTRUÇÃO TEMPORÁRIA EM CHAPA SIMPLES, INTERNA, COM ÁREA LÍQUIDA MENOR QUE 6 M², COM VÃO. AF_03/2024</t>
  </si>
  <si>
    <t>98443</t>
  </si>
  <si>
    <t>PAREDE DE MADEIRA COMPENSADA PARA CONSTRUÇÃO TEMPORÁRIA EM CHAPA SIMPLES, INTERNA, SEM VÃO. AF_03/2024</t>
  </si>
  <si>
    <t>90820</t>
  </si>
  <si>
    <t>PORTA DE MADEIRA PARA PINTURA, SEMI-OCA (LEVE OU MÉDIA), 60X210CM, ESPESSURA DE 3,5CM, INCLUSO DOBRADIÇAS - FORNECIMENTO E INSTALAÇÃO. AF_12/2019</t>
  </si>
  <si>
    <t>90822</t>
  </si>
  <si>
    <t>PORTA DE MADEIRA PARA PINTURA, SEMI-OCA (LEVE OU MÉDIA), 80X210CM, ESPESSURA DE 3,5CM, INCLUSO DOBRADIÇAS - FORNECIMENTO E INSTALAÇÃO. AF_12/2019</t>
  </si>
  <si>
    <t>91341</t>
  </si>
  <si>
    <t>PORTA EM ALUMÍNIO DE ABRIR TIPO VENEZIANA COM GUARNIÇÃO, FIXAÇÃO COM PARAFUSOS - FORNECIMENTO E INSTALAÇÃO. AF_12/2019</t>
  </si>
  <si>
    <t>101875</t>
  </si>
  <si>
    <t>QUADRO DE DISTRIBUIÇÃO DE ENERGIA EM CHAPA DE AÇO GALVANIZADO, DE EMBUTIR, COM BARRAMENTO TRIFÁSICO, PARA 12 DISJUNTORES DIN 100A - FORNECIMENTO E INSTALAÇÃO. AF_10/2020</t>
  </si>
  <si>
    <t>90443</t>
  </si>
  <si>
    <t>RASGO LINEAR MANUAL EM ALVENARIA, PARA RAMAIS/ DISTRIBUIÇÃO DE INSTALAÇÕES HIDRÁULICAS, DIÂMETROS MENORES OU IGUAIS A 40 MM. AF_09/2023</t>
  </si>
  <si>
    <t>91945</t>
  </si>
  <si>
    <t>SUPORTE PARAFUSADO COM PLACA DE ENCAIXE 4" X 2" ALTO (2,00 M DO PISO) PARA PONTO ELÉTRICO - FORNECIMENTO E INSTALAÇÃO. AF_03/2023</t>
  </si>
  <si>
    <t>89796</t>
  </si>
  <si>
    <t>TE, PVC, SERIE NORMAL, ESGOTO PREDIAL, DN 100 X 100 MM, JUNTA ELÁSTICA, FORNECIDO E INSTALADO EM RAMAL DE DESCARGA OU RAMAL DE ESGOTO SANITÁRIO. AF_08/2022</t>
  </si>
  <si>
    <t>94210</t>
  </si>
  <si>
    <t>TELHAMENTO COM TELHA ONDULADA DE FIBROCIMENTO E = 6 MM, COM RECOBRIMENTO LATERAL DE 1 1/4 DE ONDA PARA TELHADO COM INCLINAÇÃO MÁXIMA DE 10°, COM ATÉ 2 ÁGUAS, INCLUSO IÇAMENTO. AF_07/2019</t>
  </si>
  <si>
    <t>86888</t>
  </si>
  <si>
    <t>VASO SANITÁRIO SIFONADO COM CAIXA ACOPLADA LOUÇA BRANCA - FORNECIMENTO E INSTALAÇÃO. AF_01/2020</t>
  </si>
  <si>
    <t>Observações: Composição criada com base no SINAPI 93207</t>
  </si>
  <si>
    <t>JCA-44195268 EXECUÇÃO DE ALMOXARIFADO EM CANTEIRO DE OBRA EM CHAPA DE MADEIRA COMPENSADA, INCLUSO PRATELEIRAS. (M2)</t>
  </si>
  <si>
    <t>00004513</t>
  </si>
  <si>
    <t>CAIBRO 5 X 5 CM EM PINUS, MISTA OU EQUIVALENTE DA REGIAO - BRUTA</t>
  </si>
  <si>
    <t>00011455</t>
  </si>
  <si>
    <t>FERROLHO COM FECHO / TRINCO REDONDO, EM ACO GALVANIZADO / ZINCADO, DE SOBREPOR, COM COMPRIMENTO DE 8" E ESPESSURA MINIMA DA CHAPA DE 1,50 MM</t>
  </si>
  <si>
    <t>00006193</t>
  </si>
  <si>
    <t>TABUA NAO APARELHADA *2,5 X 20* CM, EM MACARANDUBA/MASSARANDUBA, ANGELIM OU EQUIVALENTE DA REGIAO - BRUTA</t>
  </si>
  <si>
    <t>88262</t>
  </si>
  <si>
    <t>CARPINTEIRO DE FORMAS COM ENCARGOS COMPLEMENTARES</t>
  </si>
  <si>
    <t>92025</t>
  </si>
  <si>
    <t>INTERRUPTOR SIMPLES (1 MÓDULO) COM 2 TOMADAS DE EMBUTIR 2P+T 10 A, INCLUINDO SUPORTE E PLACA - FORNECIMENTO E INSTALAÇÃO. AF_03/2023</t>
  </si>
  <si>
    <t>101876</t>
  </si>
  <si>
    <t>QUADRO DE DISTRIBUIÇÃO DE ENERGIA EM PVC, DE EMBUTIR, SEM BARRAMENTO, PARA 6 DISJUNTORES - FORNECIMENTO E INSTALAÇÃO. AF_10/2020</t>
  </si>
  <si>
    <t>Observações: Composição criada com base no SINAPI 93208</t>
  </si>
  <si>
    <t>JCA-76631831 EXECUÇÃO DE REFEITÓRIO EM CANTEIRO DE OBRA EM CHAPA DE MADEIRA COMPENSADA, NÃO INCLUSO MOBILIÁRIO E EQUIPAMENTOS. (M2)</t>
  </si>
  <si>
    <t>00037525</t>
  </si>
  <si>
    <t>TELA PLASTICA TECIDA LISTRADA BRANCA E LARANJA, TIPO GUARDA CORPO, EM POLIETILENO MONOFILADO, ROLO 1,20 X 50 M (L X C)</t>
  </si>
  <si>
    <t>98102</t>
  </si>
  <si>
    <t>CAIXA DE GORDURA SIMPLES, CIRCULAR, EM CONCRETO PRÉ-MOLDADO, DIÂMETRO INTERNO = 0,4 M, ALTURA INTERNA = 0,4 M. AF_12/2020</t>
  </si>
  <si>
    <t>Observações: Composição criada com base no SINAPI 93210</t>
  </si>
  <si>
    <t>JCA-48737109 EXECUÇÃO DE SANITÁRIO E VESTIÁRIO EM CANTEIRO DE OBRA EM CHAPA DE MADEIRA COMPENSADA, NÃO INCLUSO MOBILIÁRIO. (M2)</t>
  </si>
  <si>
    <t>00011712</t>
  </si>
  <si>
    <t>CAIXA SIFONADA, PVC, 150 X 150 X 50 MM, COM GRELHA QUADRADA, BRANCA (NBR 5688)</t>
  </si>
  <si>
    <t>00003659</t>
  </si>
  <si>
    <t>JUNCAO SIMPLES DE REDUCAO, PVC, DN 100 X 50 MM, SERIE NORMAL PARA ESGOTO PREDIAL</t>
  </si>
  <si>
    <t>00003670</t>
  </si>
  <si>
    <t>JUNCAO SIMPLES, PVC, 45 GRAUS, DN 100 X 100 MM, SERIE NORMAL PARA ESGOTO PREDIAL</t>
  </si>
  <si>
    <t>00011697</t>
  </si>
  <si>
    <t>MICTORIO COLETIVO ACO INOX (AISI 304), E = 0,8 MM, DE *100 X 40 X 30* CM (C X A X P)</t>
  </si>
  <si>
    <t>00043777</t>
  </si>
  <si>
    <t>PORTA DE MADEIRA, FOLHA LEVE (NBR 15930), DE 600 X 2100 MM, E = 35 MM, NUCLEO COLMEIA, CAPA LISA EM HDF, ACABAMENTO MELAMINICO EM PADRAO MADEIRA</t>
  </si>
  <si>
    <t>00021112</t>
  </si>
  <si>
    <t>VALVULA DE DESCARGA EM METAL CROMADO PARA MICTORIO COM ACIONAMENTO POR PRESSAO E FECHAMENTO AUTOMATICO</t>
  </si>
  <si>
    <t>87903</t>
  </si>
  <si>
    <t>CHAPISCO APLICADO EM ALVENARIA (COM PRESENÇA DE VÃOS) E ESTRUTURAS DE CONCRETO DE FACHADA, COM ROLO PARA TEXTURA ACRÍLICA. ARGAMASSA INDUSTRIALIZADA COM PREPARO EM MISTURADOR 300 KG. AF_10/2022</t>
  </si>
  <si>
    <t>91863</t>
  </si>
  <si>
    <t>ELETRODUTO RÍGIDO ROSCÁVEL, PVC, DN 25 MM (3/4"), PARA CIRCUITOS TERMINAIS, INSTALADO EM FORRO - FORNECIMENTO E INSTALAÇÃO. AF_03/2023</t>
  </si>
  <si>
    <t>87546</t>
  </si>
  <si>
    <t>EMBOÇO, EM ARGAMASSA TRAÇO 1:2:8, PREPARO MANUAL, APLICADO MANUALMENTE EM PAREDES INTERNAS, PARA AMBIENTES COM ÁREA MENOR QUE 5M², E = 10MM, COM TALISCAS. AF_03/2024</t>
  </si>
  <si>
    <t>91305</t>
  </si>
  <si>
    <t>FECHADURA DE EMBUTIR PARA PORTA DE BANHEIRO, COMPLETA, ACABAMENTO PADRÃO POPULAR, INCLUSO EXECUÇÃO DE FURO - FORNECIMENTO E INSTALAÇÃO. AF_12/2019</t>
  </si>
  <si>
    <t>91959</t>
  </si>
  <si>
    <t>INTERRUPTOR SIMPLES (2 MÓDULOS), 10A/250V, INCLUINDO SUPORTE E PLACA - FORNECIMENTO E INSTALAÇÃO. AF_03/2023</t>
  </si>
  <si>
    <t>91967</t>
  </si>
  <si>
    <t>INTERRUPTOR SIMPLES (3 MÓDULOS), 10A/250V, INCLUINDO SUPORTE E PLACA - FORNECIMENTO E INSTALAÇÃO. AF_03/2023</t>
  </si>
  <si>
    <t>91882</t>
  </si>
  <si>
    <t>LUVA PARA ELETRODUTO, PVC, ROSCÁVEL, DN 20 MM (1/2"), PARA CIRCUITOS TERMINAIS, INSTALADA EM PAREDE - FORNECIMENTO E INSTALAÇÃO. AF_03/2023</t>
  </si>
  <si>
    <t>98449</t>
  </si>
  <si>
    <t>PAREDE DE MADEIRA COMPENSADA PARA CONSTRUÇÃO TEMPORÁRIA EM CHAPA DUPLA, EXTERNA, SEM VÃO. AF_03/2024</t>
  </si>
  <si>
    <t>98679</t>
  </si>
  <si>
    <t>PISO CIMENTADO, TRAÇO 1:3 (CIMENTO E AREIA), ACABAMENTO LISO, ESPESSURA 2,0 CM, PREPARO MECÂNICO DA ARGAMASSA. AF_09/2020</t>
  </si>
  <si>
    <t>89709</t>
  </si>
  <si>
    <t>RALO SIFONADO, PVC, DN 100 X 40 MM, JUNTA SOLDÁVEL, FORNECIDO E INSTALADO EM RAMAL DE DESCARGA OU EM RAMAL DE ESGOTO SANITÁRIO. AF_08/2022</t>
  </si>
  <si>
    <t>89985</t>
  </si>
  <si>
    <t>REGISTRO DE PRESSÃO BRUTO, LATÃO, ROSCÁVEL, 3/4", COM ACABAMENTO E CANOPLA CROMADOS - FORNECIMENTO E INSTALAÇÃO. AF_08/2021</t>
  </si>
  <si>
    <t>87247</t>
  </si>
  <si>
    <t>REVESTIMENTO CERÂMICO PARA PISO COM PLACAS TIPO ESMALTADA DE DIMENSÕES 35X35 CM APLICADA EM AMBIENTES DE ÁREA ENTRE 5 M2 E 10 M2. AF_02/2023_PE</t>
  </si>
  <si>
    <t>Observações: Composição criada com base no SINAPI 93212</t>
  </si>
  <si>
    <t>UFSB-83384959 EXECUÇÃO DE CENTRAL DE ARMADURA EM CANTEIRO DE OBRA, NÃO INCLUSO MOBILIÁRIO E EQUIPAMENTOS. AF_04/2016 (M2)</t>
  </si>
  <si>
    <t>Observações: Composição criada com base no SINAPI 93582. Foi necessária a criação da composição própria tendo em vista a suspensão, pelo SINAPI nesse período, da composição em questão de seu banco de dados nessa data.
A criação seguiu os parâmetros do SINAPI, mantendo todos os insumos atualizados.</t>
  </si>
  <si>
    <t>UFSB-13473464 EXECUÇÃO DE CENTRAL DE FÔRMAS, PRODUÇÃO DE ARGAMASSA OU CONCRETO EM CANTEIRO DE OBRA, NÃO INCLUSO MOBILIÁRIO E EQUIPAMENTOS. (M2)</t>
  </si>
  <si>
    <t>Observações: Composição criada com base no SINAPI 93583. Foi necessária a criação da composição própria tendo em vista a suspensão, pelo SINAPI nesse período, da composição em questão de seu banco de dados nessa data.
A criação seguiu os parâmetros do SINAPI, mantendo todos os insumos atualizados.</t>
  </si>
  <si>
    <t>JCA-15799018 CONJUNTO DE BAIAS DE RESÍDUOS DE CONSTRUÇÃO COM PAREDES EM MADEIRA COMPENSADA, PISO CIMENTADO - INCLUSIVE ACABAMENTOS - SENDO 5 BAIAS DE 2,00M X 2,00M CADA UMA TOTALIZANDO 10,00M X 2,00M. (UN)</t>
  </si>
  <si>
    <t>97101</t>
  </si>
  <si>
    <t>EXECUÇÃO DE RADIER, ESPESSURA DE 10 CM, FCK = 30 MPA, COM USO DE FORMAS EM MADEIRA SERRADA. AF_09/2021</t>
  </si>
  <si>
    <t>102209</t>
  </si>
  <si>
    <t>PINTURA TINTA DE ACABAMENTO (PIGMENTADA) ESMALTE SINTÉTICO ACETINADO EM MADEIRA, 1 DEMÃO. AF_01/2021</t>
  </si>
  <si>
    <t xml:space="preserve">Observações: Composição criada com base em projeto próprio para conjunto de baias. Para a presente composição foram utilizadas composições auxiliares SINAPI.
</t>
  </si>
  <si>
    <t>JCA-89852022 CONJUNTO DE BAIAS DE MATERIAIS DE CONSTRUÇÃO COM PAREDES EM MADEIRA COMPENSADA, PISO CIMENTADO - INCLUSIVE ACABAMENTOS - SENDO 4 BAIAS DE 2,00M X 2,00M CADA UMA TOTALIZANDO 8,00M X 2,00M. (UN)</t>
  </si>
  <si>
    <t>Observações: Composição criada com base em projeto próprio para conjunto de baias. Para a presente composição foram utilizadas composições auxiliares SINAPI.</t>
  </si>
  <si>
    <t>103077 EXECUÇÃO DE LAJE SOBRE SOLO, ESPESSURA DE 15 CM, FCK = 30 MPA, COM USO DE FORMAS EM MADEIRA SERRADA. AF_09/2021 (ÁREA DE BETONEIRAS) (M2)</t>
  </si>
  <si>
    <t>97090</t>
  </si>
  <si>
    <t>ARMAÇÃO PARA EXECUÇÃO DE RADIER, PISO DE CONCRETO OU LAJE SOBRE SOLO, COM USO DE TELA Q-138. AF_09/2021</t>
  </si>
  <si>
    <t>97083</t>
  </si>
  <si>
    <t>COMPACTAÇÃO MECÂNICA DE SOLO PARA EXECUÇÃO DE RADIER, PISO DE CONCRETO OU LAJE SOBRE SOLO, COM COMPACTADOR DE SOLOS A PERCUSSÃO. AF_09/2021</t>
  </si>
  <si>
    <t>96624</t>
  </si>
  <si>
    <t>LASTRO COM MATERIAL GRANULAR (PEDRA BRITADA N.2), APLICADO EM PISOS OU LAJES SOBRE SOLO, ESPESSURA DE *10 CM*. AF_01/2024</t>
  </si>
  <si>
    <t>98459 TAPUME COM TELHA METÁLICA. AF_03/2024 (M2)</t>
  </si>
  <si>
    <t>91693</t>
  </si>
  <si>
    <t>SERRA CIRCULAR DE BANCADA COM MOTOR ELÉTRICO POTÊNCIA DE 5HP, COM COIFA PARA DISCO 10" - CHI DIURNO. AF_08/2015</t>
  </si>
  <si>
    <t>91692</t>
  </si>
  <si>
    <t>SERRA CIRCULAR DE BANCADA COM MOTOR ELÉTRICO POTÊNCIA DE 5HP, COM COIFA PARA DISCO 10" - CHP DIURNO. AF_08/2015</t>
  </si>
  <si>
    <t>00004491</t>
  </si>
  <si>
    <t>PONTALETE *7,5 X 7,5* CM EM PINUS, MISTA OU EQUIVALENTE DA REGIAO - BRUTA</t>
  </si>
  <si>
    <t>00005061</t>
  </si>
  <si>
    <t>PREGO DE ACO POLIDO COM CABECA 18 X 27 (2 1/2 X 10)</t>
  </si>
  <si>
    <t>00006194</t>
  </si>
  <si>
    <t>TABUA *2,5 X 15 CM EM PINUS, MISTA OU EQUIVALENTE DA REGIAO - BRUTA</t>
  </si>
  <si>
    <t>00007243</t>
  </si>
  <si>
    <t>TELHA TRAPEZOIDAL EM ACO ZINCADO, SEM PINTURA, ALTURA DE APROXIMADAMENTE 40 MM, ESPESSURA DE 0,50 MM E LARGURA UTIL DE 980 MM</t>
  </si>
  <si>
    <t>88239</t>
  </si>
  <si>
    <t>AJUDANTE DE CARPINTEIRO COM ENCARGOS COMPLEMENTARES</t>
  </si>
  <si>
    <t>94974</t>
  </si>
  <si>
    <t>CONCRETO MAGRO PARA LASTRO, TRAÇO 1:4,5:4,5 (EM MASSA SECA DE CIMENTO/ AREIA MÉDIA/ BRITA 1) - PREPARO MANUAL. AF_05/2021</t>
  </si>
  <si>
    <t>103689 FORNECIMENTO E INSTALAÇÃO DE PLACA DE OBRA COM CHAPA GALVANIZADA E ESTRUTURA DE MADEIRA. AF_03/2022_PS (M2)</t>
  </si>
  <si>
    <t>00004813</t>
  </si>
  <si>
    <t>PLACA DE OBRA (PARA CONSTRUCAO CIVIL) EM CHAPA GALVANIZADA *N. 22*, ADESIVADA, DE *2,4 X 1,2* M (SEM POSTES PARA FIXACAO)</t>
  </si>
  <si>
    <t>00005065</t>
  </si>
  <si>
    <t>PREGO DE ACO POLIDO COM CABECA 10 X 10 (7/8 X 17)</t>
  </si>
  <si>
    <t>00005069</t>
  </si>
  <si>
    <t>PREGO DE ACO POLIDO COM CABECA 17 X 27 (2 1/2 X 11)</t>
  </si>
  <si>
    <t>00004509</t>
  </si>
  <si>
    <t>SARRAFO *2,5 X 10* CM EM PINUS, MISTA OU EQUIVALENTE DA REGIAO - BRUTA</t>
  </si>
  <si>
    <t>88316</t>
  </si>
  <si>
    <t>SERVENTE COM ENCARGOS COMPLEMENTARES</t>
  </si>
  <si>
    <t>102234</t>
  </si>
  <si>
    <t>PINTURA IMUNIZANTE PARA MADEIRA, 2 DEMÃOS. AF_01/2021</t>
  </si>
  <si>
    <t>99059 LOCAÇÃO CONVENCIONAL DE OBRA, UTILIZANDO GABARITO DE TÁBUAS CORRIDAS PONTALETADAS A CADA 2,00M - 2 UTILIZAÇÕES. AF_03/2024 (M)</t>
  </si>
  <si>
    <t>00004433</t>
  </si>
  <si>
    <t>CAIBRO NAO APARELHADO *6 X 6* CM, EM MACARANDUBA/MASSARANDUBA, ANGELIM OU EQUIVALENTE DA REGIAO - BRUTA</t>
  </si>
  <si>
    <t>00005068</t>
  </si>
  <si>
    <t>PREGO DE ACO POLIDO COM CABECA 17 X 21 (2 X 11)</t>
  </si>
  <si>
    <t>00004417</t>
  </si>
  <si>
    <t>SARRAFO NAO APARELHADO *2,5 X 7* CM, EM MACARANDUBA/MASSARANDUBA, ANGELIM, PEROBA-ROSA OU EQUIVALENTE DA REGIAO - BRUTA</t>
  </si>
  <si>
    <t>00010567</t>
  </si>
  <si>
    <t>TABUA *2,5 X 23* CM EM PINUS, MISTA OU EQUIVALENTE DA REGIAO - BRUTA</t>
  </si>
  <si>
    <t>00007356</t>
  </si>
  <si>
    <t>TINTA LATEX ACRILICA PREMIUM, COR BRANCO FOSCO</t>
  </si>
  <si>
    <t>L</t>
  </si>
  <si>
    <t>96523 ESCAVAÇÃO MANUAL PARA BLOCO DE COROAMENTO OU SAPATA (INCLUINDO ESCAVAÇÃO PARA COLOCAÇÃO DE FÔRMAS). AF_01/2024 (M3)</t>
  </si>
  <si>
    <t>88309</t>
  </si>
  <si>
    <t>PEDREIRO COM ENCARGOS COMPLEMENTARES</t>
  </si>
  <si>
    <t>96527 ESCAVAÇÃO MANUAL PARA VIGA BALDRAME OU SAPATA CORRIDA (INCLUINDO ESCAVAÇÃO PARA COLOCAÇÃO DE FÔRMAS). AF_01/2024 (M3)</t>
  </si>
  <si>
    <t>93382 REATERRO MANUAL DE VALAS, COM COMPACTADOR DE SOLOS DE PERCUSSÃO. AF_08/2023 (M3)</t>
  </si>
  <si>
    <t>5903</t>
  </si>
  <si>
    <t>CAMINHÃO PIPA 10.000 L TRUCADO, PESO BRUTO TOTAL 23.000 KG, CARGA ÚTIL MÁXIMA 15.935 KG, DISTÂNCIA ENTRE EIXOS 4,8 M, POTÊNCIA 230 CV, INCLUSIVE TANQUE DE AÇO PARA TRANSPORTE DE ÁGUA - CHI DIURNO. AF_06/2014</t>
  </si>
  <si>
    <t>5901</t>
  </si>
  <si>
    <t>CAMINHÃO PIPA 10.000 L TRUCADO, PESO BRUTO TOTAL 23.000 KG, CARGA ÚTIL MÁXIMA 15.935 KG, DISTÂNCIA ENTRE EIXOS 4,8 M, POTÊNCIA 230 CV, INCLUSIVE TANQUE DE AÇO PARA TRANSPORTE DE ÁGUA - CHP DIURNO. AF_06/2014</t>
  </si>
  <si>
    <t>91533</t>
  </si>
  <si>
    <t>COMPACTADOR DE SOLOS DE PERCUSSÃO (SOQUETE) COM MOTOR A GASOLINA 4 TEMPOS, POTÊNCIA 4 CV - CHP DIURNO. AF_08/2015</t>
  </si>
  <si>
    <t>96532 FABRICAÇÃO, MONTAGEM E DESMONTAGEM DE FÔRMA PARA SAPATA, EM MADEIRA SERRADA, E=25 MM, 2 UTILIZAÇÕES. AF_01/2024 (M2)</t>
  </si>
  <si>
    <t>00002692</t>
  </si>
  <si>
    <t>DESMOLDANTE PROTETOR PARA FORMAS DE MADEIRA, DE BASE OLEOSA EMULSIONADA EM AGUA</t>
  </si>
  <si>
    <t>00005074</t>
  </si>
  <si>
    <t>PREGO DE ACO POLIDO COM CABECA 15 X 18 (1 1/2 X 13)</t>
  </si>
  <si>
    <t>00005073</t>
  </si>
  <si>
    <t>PREGO DE ACO POLIDO COM CABECA 17 X 24 (2 1/4 X 11)</t>
  </si>
  <si>
    <t>00040304</t>
  </si>
  <si>
    <t>PREGO DE ACO POLIDO COM CABECA DUPLA 17 X 27 (2 1/2 X 11)</t>
  </si>
  <si>
    <t>00004517</t>
  </si>
  <si>
    <t>SARRAFO *2,5 X 7,5* CM EM PINUS, MISTA OU EQUIVALENTE DA REGIAO - BRUTA</t>
  </si>
  <si>
    <t>00006212</t>
  </si>
  <si>
    <t>TABUA *2,5 X 30 CM EM PINUS, MISTA OU EQUIVALENTE DA REGIAO - BRUTA</t>
  </si>
  <si>
    <t>96619 LASTRO DE CONCRETO MAGRO, APLICADO EM BLOCOS DE COROAMENTO OU SAPATAS, ESPESSURA DE 5 CM. AF_01/2024 (M2)</t>
  </si>
  <si>
    <t>94968</t>
  </si>
  <si>
    <t>CONCRETO MAGRO PARA LASTRO, TRAÇO 1:4,5:4,5 (EM MASSA SECA DE CIMENTO/ AREIA MÉDIA/ BRITA 1) - PREPARO MECÂNICO COM BETONEIRA 600 L. AF_05/2021</t>
  </si>
  <si>
    <t>96558 CONCRETAGEM DE SAPATA, FCK 30 MPA, COM USO DE BOMBA - LANÇAMENTO, ADENSAMENTO E ACABAMENTO. AF_01/2024 (M3)</t>
  </si>
  <si>
    <t>90587</t>
  </si>
  <si>
    <t>VIBRADOR DE IMERSÃO, DIÂMETRO DE PONTEIRA 45MM, MOTOR ELÉTRICO TRIFÁSICO POTÊNCIA DE 2 CV - CHI DIURNO. AF_06/2015</t>
  </si>
  <si>
    <t>90586</t>
  </si>
  <si>
    <t>VIBRADOR DE IMERSÃO, DIÂMETRO DE PONTEIRA 45MM, MOTOR ELÉTRICO TRIFÁSICO POTÊNCIA DE 2 CV - CHP DIURNO. AF_06/2015</t>
  </si>
  <si>
    <t>00001525</t>
  </si>
  <si>
    <t>CONCRETO USINADO BOMBEAVEL, CLASSE DE RESISTENCIA C30, BRITA 0 E 1, SLUMP = 100 +/- 20 MM, COM BOMBEAMENTO (DISPONIBILIZACAO DE BOMBA), SEM O LANCAMENTO (NBR 8953)</t>
  </si>
  <si>
    <t>104917 ARMAÇÃO DE SAPATA ISOLADA, VIGA BALDRAME E SAPATA CORRIDA UTILIZANDO AÇO CA-50 DE 6,3 MM - MONTAGEM. AF_01/2024 (KG)</t>
  </si>
  <si>
    <t>00043132</t>
  </si>
  <si>
    <t>ARAME RECOZIDO 16 BWG, D = 1,65 MM (0,016 KG/M) OU 18 BWG, D = 1,25 MM (0,01 KG/M)</t>
  </si>
  <si>
    <t>00039017</t>
  </si>
  <si>
    <t>ESPACADOR / DISTANCIADOR CIRCULAR COM ENTRADA LATERAL, EM PLASTICO, PARA VERGALHAO *4,2 A 12,5* MM, COBRIMENTO 20 MM</t>
  </si>
  <si>
    <t>88238</t>
  </si>
  <si>
    <t>AJUDANTE DE ARMADOR COM ENCARGOS COMPLEMENTARES</t>
  </si>
  <si>
    <t>88245</t>
  </si>
  <si>
    <t>ARMADOR COM ENCARGOS COMPLEMENTARES</t>
  </si>
  <si>
    <t>92801</t>
  </si>
  <si>
    <t>CORTE E DOBRA DE AÇO CA-50, DIÂMETRO DE 6,3 MM. AF_06/2022</t>
  </si>
  <si>
    <t>104919 ARMAÇÃO DE SAPATA ISOLADA, VIGA BALDRAME E SAPATA CORRIDA UTILIZANDO AÇO CA-50 DE 10 MM - MONTAGEM. AF_01/2024 (KG)</t>
  </si>
  <si>
    <t>92803</t>
  </si>
  <si>
    <t>CORTE E DOBRA DE AÇO CA-50, DIÂMETRO DE 10,0 MM. AF_06/2022</t>
  </si>
  <si>
    <t>104920 ARMAÇÃO DE BLOCO, SAPATA ISOLADA, VIGA BALDRAME E SAPATA CORRIDA UTILIZANDO AÇO CA-50 DE 12,5 MM - MONTAGEM. AF_01/2024 (KG)</t>
  </si>
  <si>
    <t>92804</t>
  </si>
  <si>
    <t>CORTE E DOBRA DE AÇO CA-50, DIÂMETRO DE 12,5 MM. AF_06/2022</t>
  </si>
  <si>
    <t>96536 FABRICAÇÃO, MONTAGEM E DESMONTAGEM DE FÔRMA PARA VIGA BALDRAME, EM MADEIRA SERRADA, E=25 MM, 4 UTILIZAÇÕES. AF_01/2024 (M2)</t>
  </si>
  <si>
    <t>96557 CONCRETAGEM DE BLOCO DE COROAMENTO OU VIGA BALDRAME, FCK 30 MPA, COM USO DE BOMBA - LANÇAMENTO, ADENSAMENTO E ACABAMENTO. AF_01/2024 (M3)</t>
  </si>
  <si>
    <t>104916 ARMAÇÃO DE SAPATA ISOLADA, VIGA BALDRAME E SAPATA CORRIDA UTILIZANDO AÇO CA-60 DE 5 MM - MONTAGEM. AF_01/2024 (KG)</t>
  </si>
  <si>
    <t>92800</t>
  </si>
  <si>
    <t>CORTE E DOBRA DE AÇO CA-60, DIÂMETRO DE 5,0 MM. AF_06/2022</t>
  </si>
  <si>
    <t>104918 ARMAÇÃO DE SAPATA ISOLADA, VIGA BALDRAME E SAPATA CORRIDA UTILIZANDO AÇO CA-50 DE 8 MM - MONTAGEM. AF_01/2024 (KG)</t>
  </si>
  <si>
    <t>92802</t>
  </si>
  <si>
    <t>CORTE E DOBRA DE AÇO CA-50, DIÂMETRO DE 8,0 MM. AF_06/2022</t>
  </si>
  <si>
    <t>96252 FABRICAÇÃO DE FÔRMA PARA PILARES CIRCULARES, EM CHAPA DE MADEIRA COMPENSADA RESINADA, PÉ-DIREITO SIMPLES. AF_05/2024 (M2)</t>
  </si>
  <si>
    <t>00001358</t>
  </si>
  <si>
    <t>CHAPA/PAINEL DE MADEIRA COMPENSADA RESINADA (MADEIRITE RESINADO ROSA) PARA FORMA DE CONCRETO, DE 2200 X 1100 MM, E = 17 MM</t>
  </si>
  <si>
    <t>00043682</t>
  </si>
  <si>
    <t>CHAPA/PAINEL DE MADEIRA COMPENSADA RESINADA (MADEIRITE RESINADO ROSA) PARA FORMA DE CONCRETO, DE 2200 X 1100 MM, E = 6 MM</t>
  </si>
  <si>
    <t>00020247</t>
  </si>
  <si>
    <t>PREGO DE ACO POLIDO COM CABECA 15 X 15 (1 1/4 X 13)</t>
  </si>
  <si>
    <t>00004512</t>
  </si>
  <si>
    <t>SARRAFO *2,5 X 5* CM EM PINUS, MISTA OU EQUIVALENTE DA REGIAO - BRUTA</t>
  </si>
  <si>
    <t>92421 MONTAGEM E DESMONTAGEM DE FÔRMA DE PILARES RETANGULARES E ESTRUTURAS SIMILARES, PÉ-DIREITO DUPLO, EM CHAPA DE MADEIRA COMPENSADA RESINADA, 4 UTILIZAÇÕES. AF_09/2020 (M2)</t>
  </si>
  <si>
    <t>Equipamento</t>
  </si>
  <si>
    <t>00040271</t>
  </si>
  <si>
    <t>LOCACAO DE APRUMADOR METALICO DE PILAR, COM ALTURA E ANGULO REGULAVEIS, EXTENSAO DE *1,50* A *2,80* M</t>
  </si>
  <si>
    <t>UNXME</t>
  </si>
  <si>
    <t>00040287</t>
  </si>
  <si>
    <t>LOCACAO DE BARRA DE ANCORAGEM DE 0,80 A 1,20 M DE EXTENSAO, COM ROSCA DE 5/8", INCLUINDO PORCA E FLANGE</t>
  </si>
  <si>
    <t>00040275</t>
  </si>
  <si>
    <t>LOCACAO DE VIGA SANDUICHE METALICA VAZADA PARA TRAVAMENTO DE PILARES, ALTURA DE *8* CM, LARGURA DE *6* CM E EXTENSAO DE 2 M</t>
  </si>
  <si>
    <t>TOTAL Equipamento:</t>
  </si>
  <si>
    <t>92263</t>
  </si>
  <si>
    <t>FABRICAÇÃO DE FÔRMA PARA PILARES E ESTRUTURAS SIMILARES, EM CHAPA DE MADEIRA COMPENSADA RESINADA, E = 17 MM. AF_09/2020</t>
  </si>
  <si>
    <t>103672 CONCRETAGEM DE PILARES, FCK = 25 MPA, COM USO DE BOMBA - LANÇAMENTO, ADENSAMENTO E ACABAMENTO. AF_02/2022_PS (M3)</t>
  </si>
  <si>
    <t>00001527</t>
  </si>
  <si>
    <t>CONCRETO USINADO BOMBEAVEL, CLASSE DE RESISTENCIA C25, BRITA 0 E 1, SLUMP = 100 +/- 20 MM, COM BOMBEAMENTO (DISPONIBILIZACAO DE BOMBA), SEM O LANCAMENTO (NBR 8953)</t>
  </si>
  <si>
    <t>92759 ARMAÇÃO DE PILAR OU VIGA DE ESTRUTURA CONVENCIONAL DE CONCRETO ARMADO UTILIZANDO AÇO CA-60 DE 5,0 MM - MONTAGEM. AF_06/2022 (KG)</t>
  </si>
  <si>
    <t>92762 ARMAÇÃO DE PILAR OU VIGA DE ESTRUTURA CONVENCIONAL DE CONCRETO ARMADO UTILIZANDO AÇO CA-50 DE 10,0 MM - MONTAGEM. AF_06/2022 (KG)</t>
  </si>
  <si>
    <t>92763 ARMAÇÃO DE PILAR OU VIGA DE ESTRUTURA CONVENCIONAL DE CONCRETO ARMADO UTILIZANDO AÇO CA-50 DE 12,5 MM - MONTAGEM. AF_06/2022 (KG)</t>
  </si>
  <si>
    <t>92764 ARMAÇÃO DE PILAR OU VIGA DE ESTRUTURA CONVENCIONAL DE CONCRETO ARMADO UTILIZANDO AÇO CA-50 DE 16,0 MM - MONTAGEM. AF_06/2022 (KG)</t>
  </si>
  <si>
    <t>92805</t>
  </si>
  <si>
    <t>CORTE E DOBRA DE AÇO CA-50, DIÂMETRO DE 16,0 MM. AF_06/2022</t>
  </si>
  <si>
    <t>92456 MONTAGEM E DESMONTAGEM DE FÔRMA DE VIGA, ESCORAMENTO METÁLICO, PÉ-DIREITO SIMPLES, EM CHAPA DE MADEIRA RESINADA, 4 UTILIZAÇÕES. AF_09/2020 (M2)</t>
  </si>
  <si>
    <t>00040339</t>
  </si>
  <si>
    <t>LOCACAO DE CRUZETA, SIMPLES, PARA ESCORA METALICA, COMPRIMENTO ENTRE 50 A 60 CM, PARA ESCORA DE 1,80 A 3,20 METROS E TUBO EXTERNO ATE 48 MM DE DIAMETRO</t>
  </si>
  <si>
    <t>00010749</t>
  </si>
  <si>
    <t>LOCACAO DE ESCORA METALICA TELESCOPICA, COM ALTURA REGULAVEL DE *1,80* A *3,20* M, COM CAPACIDADE DE CARGA DE NO MINIMO 1000 KGF (10 KN), INCLUSO TRIPE E FORCADO</t>
  </si>
  <si>
    <t>92265</t>
  </si>
  <si>
    <t>FABRICAÇÃO DE FÔRMA PARA VIGAS, EM CHAPA DE MADEIRA COMPENSADA RESINADA, E = 17 MM. AF_09/2020</t>
  </si>
  <si>
    <t>103675 CONCRETAGEM DE VIGAS E LAJES, FCK=25 MPA, PARA LAJES MACIÇAS OU NERVURADAS COM USO DE BOMBA - LANÇAMENTO, ADENSAMENTO E ACABAMENTO. AF_02/2022_PS (M3)</t>
  </si>
  <si>
    <t>92760 ARMAÇÃO DE PILAR OU VIGA DE ESTRUTURA CONVENCIONAL DE CONCRETO ARMADO UTILIZANDO AÇO CA-50 DE 6,3 MM - MONTAGEM. AF_06/2022 (KG)</t>
  </si>
  <si>
    <t>92761 ARMAÇÃO DE PILAR OU VIGA DE ESTRUTURA CONVENCIONAL DE CONCRETO ARMADO UTILIZANDO AÇO CA-50 DE 8,0 MM - MONTAGEM. AF_06/2022 (KG)</t>
  </si>
  <si>
    <t>103761 MONTAGEM E DESMONTAGEM DE FÔRMA DE LAJE MACIÇA, PÉ-DIREITO SIMPLES, EM CHAPA DE MADEIRA COMPENSADA RESINADA E CIMBRAMENTO DE MADEIRA, 4 UTILIZAÇÕES. AF_03/2022 (M2)</t>
  </si>
  <si>
    <t>92273</t>
  </si>
  <si>
    <t>FABRICAÇÃO DE ESCORAS DO TIPO PONTALETE, EM MADEIRA, PARA PÉ-DIREITO SIMPLES. AF_09/2020</t>
  </si>
  <si>
    <t>92267</t>
  </si>
  <si>
    <t>FABRICAÇÃO DE FÔRMA PARA LAJES, EM CHAPA DE MADEIRA COMPENSADA RESINADA, E = 17 MM. AF_09/2020</t>
  </si>
  <si>
    <t>92768 ARMAÇÃO DE LAJE DE ESTRUTURA CONVENCIONAL DE CONCRETO ARMADO UTILIZANDO AÇO CA-60 DE 5,0 MM - MONTAGEM. AF_06/2022 (KG)</t>
  </si>
  <si>
    <t>92769 ARMAÇÃO DE LAJE DE ESTRUTURA CONVENCIONAL DE CONCRETO ARMADO UTILIZANDO AÇO CA-50 DE 6,3 MM - MONTAGEM. AF_06/2022 (KG)</t>
  </si>
  <si>
    <t>92770 ARMAÇÃO DE LAJE DE ESTRUTURA CONVENCIONAL DE CONCRETO ARMADO UTILIZANDO AÇO CA-50 DE 8,0 MM - MONTAGEM. AF_06/2022 (KG)</t>
  </si>
  <si>
    <t>92771 ARMAÇÃO DE LAJE DE ESTRUTURA CONVENCIONAL DE CONCRETO ARMADO UTILIZANDO AÇO CA-50 DE 10,0 MM - MONTAGEM. AF_06/2022 (KG)</t>
  </si>
  <si>
    <t>UFSB-53858273 VIGA METÁLICA EM PERFIL W 150x13,0, COM CONEXÕES SOLDADAS, INCLUSOS MÃO DE OBRA, TRANSPORTE E IÇAMENTO UTILIZANDO GUINDASTE - FORNECIMENTO E INSTALAÇÃO. (KG)</t>
  </si>
  <si>
    <t>93288</t>
  </si>
  <si>
    <t>GUINDASTE HIDRÁULICO AUTOPROPELIDO, COM LANÇA TELESCÓPICA 40 M, CAPACIDADE MÁXIMA 60 T, POTÊNCIA 260 KW - CHI DIURNO. AF_03/2016</t>
  </si>
  <si>
    <t>93287</t>
  </si>
  <si>
    <t>GUINDASTE HIDRÁULICO AUTOPROPELIDO, COM LANÇA TELESCÓPICA 40 M, CAPACIDADE MÁXIMA 60 T, POTÊNCIA 260 KW - CHP DIURNO. AF_03/2016</t>
  </si>
  <si>
    <t>00004777</t>
  </si>
  <si>
    <t>CANTONEIRA ACO ABAS IGUAIS (QUALQUER BITOLA), ESPESSURA ENTRE 1/8" E 1/4"</t>
  </si>
  <si>
    <t>00010997</t>
  </si>
  <si>
    <t>ELETRODO REVESTIDO AWS - E7018, DIAMETRO IGUAL A 4,00 MM</t>
  </si>
  <si>
    <t>UFSB-I-16936886</t>
  </si>
  <si>
    <t>VIGA W 150 X 13</t>
  </si>
  <si>
    <t xml:space="preserve">Composições </t>
  </si>
  <si>
    <t>88240</t>
  </si>
  <si>
    <t>AJUDANTE DE ESTRUTURA METÁLICA COM ENCARGOS COMPLEMENTARES</t>
  </si>
  <si>
    <t>88278</t>
  </si>
  <si>
    <t>MONTADOR DE ESTRUTURA METÁLICA COM ENCARGOS COMPLEMENTARES</t>
  </si>
  <si>
    <t>88317</t>
  </si>
  <si>
    <t>SOLDADOR COM ENCARGOS COMPLEMENTARES</t>
  </si>
  <si>
    <t>100716</t>
  </si>
  <si>
    <t>JATEAMENTO ABRASIVO COM GRANALHA DE AÇO EM PERFIL METÁLICO EM FÁBRICA. AF_01/2020</t>
  </si>
  <si>
    <t>100747</t>
  </si>
  <si>
    <t>PINTURA COM TINTA ALQUÍDICA DE ACABAMENTO (ESMALTE SINTÉTICO FOSCO) PULVERIZADA SOBRE PERFIL METÁLICO EXECUTADO EM FÁBRICA (POR DEMÃO). AF_01/2020_PE</t>
  </si>
  <si>
    <t>100719</t>
  </si>
  <si>
    <t>PINTURA COM TINTA ALQUÍDICA DE FUNDO (TIPO ZARCÃO) PULVERIZADA SOBRE PERFIL METÁLICO EXECUTADO EM FÁBRICA (POR DEMÃO). AF_01/2020_PE</t>
  </si>
  <si>
    <t>Observações: Composição criada com base no SINAPI 100765 adequando-se os insumos para os cotados conforme projeto</t>
  </si>
  <si>
    <t>UFSB-93574839 ROSETA DE FIXAÇÃO DE ESTRUTURA METÁLICA - 5 FACES (PROJETO PADRÃO R.U. UFSB 2024) (UN)</t>
  </si>
  <si>
    <t>00011267</t>
  </si>
  <si>
    <t>ARRUELA LISA, REDONDA, DE LATAO POLIDO, DIAMETRO NOMINAL 5/8", DIAMETRO EXTERNO = 34 MM, DIAMETRO DO FURO = 17 MM, ESPESSURA = *2,5* MM</t>
  </si>
  <si>
    <t>I14210</t>
  </si>
  <si>
    <t>Barra roscada zincada ø 5/8", aço SAE 1020</t>
  </si>
  <si>
    <t>00010957</t>
  </si>
  <si>
    <t>CHAPA DE ACO GROSSA, ASTM A36, E = 3/4" (19,05 MM) 149,39 KG/M2</t>
  </si>
  <si>
    <t>00001332</t>
  </si>
  <si>
    <t>CHAPA DE ACO GROSSA, ASTM A36, E = 3/8" (9,53 MM) 74,69 KG/M2</t>
  </si>
  <si>
    <t>00004340</t>
  </si>
  <si>
    <t>PORCA ZINCADA, SEXTAVADA, DIAMETRO 5/8"</t>
  </si>
  <si>
    <t>104773</t>
  </si>
  <si>
    <t>FURO MECANIZADO EM CONCRETO, COM PERFURATRIZ, PARA INSTALAÇÕES HIDRÁULICAS, DIÂMETROS MENORES OU IGUAIS A 40 MM. AF_09/2023</t>
  </si>
  <si>
    <t>98750</t>
  </si>
  <si>
    <t>SOLDA DE TOPO EM CHAPA/PERFIL/TUBO DE AÇO CHANFRADO, ESPESSURA=3/8''. AF_06/2018</t>
  </si>
  <si>
    <t>Observações: Composição criada para estrutura metálica dos restaurantes da UFSB conforme projeto.</t>
  </si>
  <si>
    <t>UFSB-13959909 ROSETA DE FIXAÇÃO DE ESTRUTURA METÁLICA - 6 FACES (PROJETO PADRÃO R.U. UFSB 2024) (UN)</t>
  </si>
  <si>
    <t>UFSB-75252788 ROSETA DE FIXAÇÃO DE ESTRUTURA METÁLICA - 7 FACES (PROJETO PADRÃO R.U. UFSB 2024) (UN)</t>
  </si>
  <si>
    <t>UFSB-25744528 ROSETA DE FIXAÇÃO DE ESTRUTURA METÁLICA - 8 FACES (PROJETO PADRÃO R.U. UFSB 2024) (UN)</t>
  </si>
  <si>
    <t>UFSB-27239697 TERÇA METÁLICA EM PERFIL 150x60x20x2,65, COM CONEXÕES SOLDADAS, INCLUSOS MÃO DE OBRA, TRANSPORTE E IÇAMENTO UTILIZANDO GUINDASTE - FORNECIMENTO E INSTALAÇÃO. (KG)</t>
  </si>
  <si>
    <t>93282</t>
  </si>
  <si>
    <t>GUINCHO ELÉTRICO DE COLUNA, CAPACIDADE 400 KG, COM MOTO FREIO, MOTOR TRIFÁSICO DE 1,25 CV - CHI DIURNO. AF_03/2016</t>
  </si>
  <si>
    <t>93281</t>
  </si>
  <si>
    <t>GUINCHO ELÉTRICO DE COLUNA, CAPACIDADE 400 KG, COM MOTO FREIO, MOTOR TRIFÁSICO DE 1,25 CV - CHP DIURNO. AF_03/2016</t>
  </si>
  <si>
    <t>00040549</t>
  </si>
  <si>
    <t>PARAFUSO, COMUM, ASTM A307, SEXTAVADO, DIAMETRO 1/2" (12,7 MM), COMPRIMENTO 1" (25,4 MM)</t>
  </si>
  <si>
    <t>CENTO</t>
  </si>
  <si>
    <t>UFSB-I-04096963</t>
  </si>
  <si>
    <t>PERFIL U ENRIJECIDO AÇO SAE 150X60X20MM X 2,65MM</t>
  </si>
  <si>
    <t>Observações: Composição criada com base no SINAPI 104314 fazendo a substituição do insumo de perfil pelo de projeto</t>
  </si>
  <si>
    <t>UFSB-02990644 ELEMENTO DE FIXAÇÃO TERÇA - VIGA - FORNECIMENTO E INSTALAÇÃO (UN)</t>
  </si>
  <si>
    <t>UFSB-I-17090972</t>
  </si>
  <si>
    <t>BARRA DE AÇO CHATA 2" X 1/8" (50mm X 3mm)</t>
  </si>
  <si>
    <t>00000567</t>
  </si>
  <si>
    <t>CANTONEIRA (ABAS IGUAIS) EM ACO CARBONO, 25,4 MM X 3,17 MM (L X E), 1,27KG/M</t>
  </si>
  <si>
    <t>00000574</t>
  </si>
  <si>
    <t>CANTONEIRA (ABAS IGUAIS) EM ACO CARBONO, 38,1 MM X 3,17 MM (L X E), 3,48 KG/M</t>
  </si>
  <si>
    <t>00011962</t>
  </si>
  <si>
    <t>PARAFUSO ZINCADO, SEXTAVADO, COM ROSCA INTEIRA, DIAMETRO 1/4", COMPRIMENTO 1/2"</t>
  </si>
  <si>
    <t>00040839</t>
  </si>
  <si>
    <t>PARAFUSO, ASTM A307 - GRAU A, SEXTAVADO, ZINCADO, DIAMETRO 3/8" (9,52 MM), COMPRIMENTO 1" (25,4 MM)</t>
  </si>
  <si>
    <t>00039997</t>
  </si>
  <si>
    <t>PORCA ZINCADA, SEXTAVADA, DIAMETRO 1/4"</t>
  </si>
  <si>
    <t>00004342</t>
  </si>
  <si>
    <t>PORCA ZINCADA, SEXTAVADA, DIAMETRO 3/8"</t>
  </si>
  <si>
    <t>UFSB-21145867 TRANSPORTE DE PERFIS E VIGAS METÁLICAS - PESO ATÉ 4,4T - REF. SÃO PAULO-SP / ITABUNA-BA (UN)</t>
  </si>
  <si>
    <t>100948</t>
  </si>
  <si>
    <t>TRANSPORTE COM CAMINHÃO CARROCERIA 9T, EM VIA URBANA PAVIMENTADA, ADICIONAL PARA DMT EXCEDENTE A 30 KM (UNIDADE: TXKM). AF_07/2020</t>
  </si>
  <si>
    <t>TXKM</t>
  </si>
  <si>
    <t>100947</t>
  </si>
  <si>
    <t>TRANSPORTE COM CAMINHÃO CARROCERIA 9T, EM VIA URBANA PAVIMENTADA, DMT ATÉ 30KM (UNIDADE: TXKM). AF_07/2020</t>
  </si>
  <si>
    <t>Observações: Para calculo do peso considerou-se:
Total de aço aferido: 4.375Kg - 4.4t
São Paulo - Teixeira de Freitas = 1.730Km</t>
  </si>
  <si>
    <t>JCA-66390867 ESCAVAÇÃO MANUAL PARA RESERVATÓRIO ENTERRADO (INCLUINDO ESCAVAÇÃO PARA COLOCAÇÃO DE FÔRMAS). (M3)</t>
  </si>
  <si>
    <t>Observações: Composição criada com base no SINAPI 96523. 
Os coeficientes foram mantidos inalterados sendo que a composição original era especifica para blocos e aqui é empregada para escavações de espaços similares (reservatório)</t>
  </si>
  <si>
    <t>92413 MONTAGEM E DESMONTAGEM DE FÔRMA DE PILARES RETANGULARES E ESTRUTURAS SIMILARES, PÉ-DIREITO SIMPLES, EM MADEIRA SERRADA, 4 UTILIZAÇÕES. AF_09/2020 (M2)</t>
  </si>
  <si>
    <t>92269</t>
  </si>
  <si>
    <t>FABRICAÇÃO DE FÔRMA PARA PILARES E ESTRUTURAS SIMILARES, EM MADEIRA SERRADA, E=25 MM. AF_09/2020</t>
  </si>
  <si>
    <t>103684 CONCRETAGEM DE RESERVATÓRIOS, FCK=25 MPA, COM USO DE BOMBA - LANÇAMENTO, ADENSAMENTO E ACABAMENTO. AF_02/2022_PS (M3)</t>
  </si>
  <si>
    <t>92915 ARMAÇÃO DE ESTRUTURAS DIVERSAS DE CONCRETO ARMADO, EXCETO VIGAS, PILARES, LAJES E FUNDAÇÕES, UTILIZANDO AÇO CA-60 DE 5,0 MM - MONTAGEM. AF_06/2022 (KG)</t>
  </si>
  <si>
    <t>92916 ARMAÇÃO DE ESTRUTURAS DIVERSAS DE CONCRETO ARMADO, EXCETO VIGAS, PILARES, LAJES E FUNDAÇÕES, UTILIZANDO AÇO CA-50 DE 6,3 MM - MONTAGEM. AF_06/2022 (KG)</t>
  </si>
  <si>
    <t>92917 ARMAÇÃO DE ESTRUTURAS DIVERSAS DE CONCRETO ARMADO, EXCETO VIGAS, PILARES, LAJES E FUNDAÇÕES, UTILIZANDO AÇO CA-50 DE 8,0 MM - MONTAGEM. AF_06/2022 (KG)</t>
  </si>
  <si>
    <t>92919 ARMAÇÃO DE ESTRUTURAS DIVERSAS DE CONCRETO ARMADO, EXCETO VIGAS, PILARES, LAJES E FUNDAÇÕES, UTILIZANDO AÇO CA-50 DE 10,0 MM - MONTAGEM. AF_06/2022 (KG)</t>
  </si>
  <si>
    <t>97084 COMPACTAÇÃO MECÂNICA DE SOLO PARA EXECUÇÃO DE RADIER, PISO DE CONCRETO OU LAJE SOBRE SOLO, COM COMPACTADOR DE SOLOS TIPO PLACA VIBRATÓRIA. AF_09/2021 (M2)</t>
  </si>
  <si>
    <t>91277</t>
  </si>
  <si>
    <t>PLACA VIBRATÓRIA REVERSÍVEL COM MOTOR 4 TEMPOS A GASOLINA, FORÇA CENTRÍFUGA DE 25 KN (2500 KGF), POTÊNCIA 5,5 CV - CHP DIURNO. AF_08/2015</t>
  </si>
  <si>
    <t>97087 CAMADA SEPARADORA PARA EXECUÇÃO DE RADIER, PISO DE CONCRETO OU LAJE SOBRE SOLO, EM LONA PLÁSTICA. AF_09/2021 (M2)</t>
  </si>
  <si>
    <t>00042408</t>
  </si>
  <si>
    <t>LONA PLASTICA EXTRA FORTE PRETA, E = 200 MICRA</t>
  </si>
  <si>
    <t>97086 FABRICAÇÃO, MONTAGEM E DESMONTAGEM DE FORMA PARA RADIER, PISO DE CONCRETO OU LAJE SOBRE SOLO, EM MADEIRA SERRADA, 4 UTILIZAÇÕES. AF_09/2021 (M2)</t>
  </si>
  <si>
    <t>97096 CONCRETAGEM DE RADIER, PISO DE CONCRETO OU LAJE SOBRE SOLO, FCK 30 MPA - LANÇAMENTO, ADENSAMENTO E ACABAMENTO. AF_09/2021 (M3)</t>
  </si>
  <si>
    <t>92772 ARMAÇÃO DE LAJE DE ESTRUTURA CONVENCIONAL DE CONCRETO ARMADO UTILIZANDO AÇO CA-50 DE 12,5 MM - MONTAGEM. AF_06/2022 (KG)</t>
  </si>
  <si>
    <t>97092 ARMAÇÃO PARA EXECUÇÃO DE RADIER, PISO DE CONCRETO OU LAJE SOBRE SOLO, COM USO DE TELA Q-196. AF_09/2021 (KG)</t>
  </si>
  <si>
    <t>00007156</t>
  </si>
  <si>
    <t>TELA DE ACO SOLDADA NERVURADA, CA-60, Q-196, (3,11 KG/M2), DIAMETRO DO FIO = 5,0 MM, LARGURA = 2,45 M, ESPACAMENTO DA MALHA = 10 X 10 CM</t>
  </si>
  <si>
    <t>00042407</t>
  </si>
  <si>
    <t>TRELICA NERVURADA (ESPACADOR), ALTURA = 120,0 MM, DIAMETRO DOS BANZOS INFERIORES E SUPERIOR = 6,0 MM, DIAMETRO DA DIAGONAL = 4,2 MM</t>
  </si>
  <si>
    <t>103356 ALVENARIA DE VEDAÇÃO DE BLOCOS CERÂMICOS FURADOS NA HORIZONTAL DE 9X19X29 CM (ESPESSURA 9 CM) E ARGAMASSA DE ASSENTAMENTO COM PREPARO EM BETONEIRA. AF_12/2021 (M2)</t>
  </si>
  <si>
    <t>00007268</t>
  </si>
  <si>
    <t>BLOCO CERAMICO / TIJOLO VAZADO PARA ALVENARIA DE VEDACAO, 8 FUROS NA HORIZONTAL DE 9 X 19 X 29 CM (L X A X C)</t>
  </si>
  <si>
    <t>00037395</t>
  </si>
  <si>
    <t>PINO DE ACO COM FURO, HASTE = 27 MM (ACAO DIRETA)</t>
  </si>
  <si>
    <t>00034557</t>
  </si>
  <si>
    <t>TELA DE ACO SOLDADA GALVANIZADA/ZINCADA PARA ALVENARIA, FIO D = *1,20 A 1,70* MM, MALHA 15 X 15 MM, (C X L) *50 X 7,5* CM</t>
  </si>
  <si>
    <t>87292</t>
  </si>
  <si>
    <t>ARGAMASSA TRAÇO 1:2:8 (EM VOLUME DE CIMENTO, CAL E AREIA MÉDIA ÚMIDA) PARA EMBOÇO/MASSA ÚNICA/ASSENTAMENTO DE ALVENARIA DE VEDAÇÃO, PREPARO MECÂNICO COM BETONEIRA 400 L. AF_08/2019</t>
  </si>
  <si>
    <t>101159 ALVENARIA DE VEDAÇÃO DE BLOCOS CERÂMICOS MACIÇOS DE 5X10X20CM (ESPESSURA 10CM) E ARGAMASSA DE ASSENTAMENTO COM PREPARO EM BETONEIRA. AF_05/2020 (M2)</t>
  </si>
  <si>
    <t>00007258</t>
  </si>
  <si>
    <t>TIJOLO CERAMICO MACICO COMUM DE *5 X 10 X 20* CM (L X A X C)</t>
  </si>
  <si>
    <t>UFSB-92557534 DIVISÓRIA EM GRANITO CINZA POLIDO, ESP = 3CM, ASSENTADO COM ARGAMASSA COLANTE AC III-E (M2)</t>
  </si>
  <si>
    <t>00037596</t>
  </si>
  <si>
    <t>ARGAMASSA COLANTE TIPO AC III E</t>
  </si>
  <si>
    <t>00044476</t>
  </si>
  <si>
    <t>DIVISORIA EM GRANITO, COM DUAS FACES POLIDAS, TIPO ANDORINHA/ QUARTZ/ CASTELO/ CORUMBA OU OUTROS EQUIVALENTES DA REGIAO, E= *3,0* CM</t>
  </si>
  <si>
    <t>88274</t>
  </si>
  <si>
    <t>MARMORISTA/GRANITEIRO COM ENCARGOS COMPLEMENTARES</t>
  </si>
  <si>
    <t>Observações: Composição criada com base no SINAPI 102255 adequando-se ao uso em locais diferente de banheiros.</t>
  </si>
  <si>
    <t>96360 PAREDE COM SISTEMA EM CHAPAS DE GESSO PARA DRYWALL, USO INTERNO, COM DUAS FACES SIMPLES E ESTRUTURA METÁLICA COM GUIAS DUPLAS, SEM VÃOS. AF_07/2023_PS (M2)</t>
  </si>
  <si>
    <t>00039431</t>
  </si>
  <si>
    <t>FITA DE PAPEL MICROPERFURADO, 50 X 150 MM, PARA TRATAMENTO DE JUNTAS DE CHAPA DE GESSO PARA DRYWALL</t>
  </si>
  <si>
    <t>00039432</t>
  </si>
  <si>
    <t>FITA DE PAPEL REFORCADA COM LAMINA DE METAL PARA REFORCO DE CANTOS DE CHAPA DE GESSO PARA DRYWALL</t>
  </si>
  <si>
    <t>00039434</t>
  </si>
  <si>
    <t>MASSA DE REJUNTE EM PO PARA DRYWALL, A BASE DE GESSO, SECAGEM RAPIDA, PARA TRATAMENTO DE JUNTAS DE CHAPA DE GESSO (NECESSITA ADICAO DE AGUA)</t>
  </si>
  <si>
    <t>00039435</t>
  </si>
  <si>
    <t>PARAFUSO DRY WALL, EM ACO FOSFATIZADO, CABECA TROMBETA E PONTA AGULHA (TA), COMPRIMENTO 25 MM</t>
  </si>
  <si>
    <t>00039443</t>
  </si>
  <si>
    <t>PARAFUSO DRY WALL, EM ACO ZINCADO, CABECA LENTILHA E PONTA BROCA (LB), LARGURA 4,2 MM, COMPRIMENTO 13 MM</t>
  </si>
  <si>
    <t>00039419</t>
  </si>
  <si>
    <t>PERFIL GUIA, FORMATO U, EM ACO ZINCADO, PARA ESTRUTURA PAREDE DRYWALL, E = 0,5 MM, 70 X 3000 MM (L X C)</t>
  </si>
  <si>
    <t>00039422</t>
  </si>
  <si>
    <t>PERFIL MONTANTE, FORMATO C, EM ACO ZINCADO, PARA ESTRUTURA PAREDE DRYWALL, E = 0,5 MM, 70 X 3000 MM (L X C)</t>
  </si>
  <si>
    <t>00037586</t>
  </si>
  <si>
    <t>PINO DE ACO COM ARRUELA CONICA, DIAMETRO ARRUELA = *23* MM E COMP HASTE = *27* MM (ACAO INDIRETA)</t>
  </si>
  <si>
    <t>00039413</t>
  </si>
  <si>
    <t>PLACA / CHAPA DE GESSO ACARTONADO, STANDARD (ST), COR BRANCA, E = 12,5 MM, 1200 X 2400 MM (L X C)</t>
  </si>
  <si>
    <t>UFSB-56607158 ALÇAPÃO OU TAMPA DE INSPEÇÃO EM CHAPA METÁLICA - INCLUSIVE PINTURA - FORNECIMENTO E INSTALAÇÃO (m2)</t>
  </si>
  <si>
    <t>00000370</t>
  </si>
  <si>
    <t>AREIA MEDIA - POSTO JAZIDA/FORNECEDOR (RETIRADO NA JAZIDA, SEM TRANSPORTE)</t>
  </si>
  <si>
    <t>00001337</t>
  </si>
  <si>
    <t>CHAPA DE ACO XADREZ PARA PISOS, E = 1/4" (6,30 MM) 54,53 KG/M2</t>
  </si>
  <si>
    <t>00001379</t>
  </si>
  <si>
    <t>CIMENTO PORTLAND COMPOSTO CP II-32</t>
  </si>
  <si>
    <t>100734</t>
  </si>
  <si>
    <t>PINTURA COM TINTA ACRÍLICA DE FUNDO APLICADA A ROLO OU PINCEL SOBRE SUPERFÍCIES METÁLICAS (EXCETO PERFIL) EXECUTADO EM OBRA (POR DEMÃO). AF_01/2020</t>
  </si>
  <si>
    <t>100758</t>
  </si>
  <si>
    <t>PINTURA COM TINTA ALQUÍDICA DE ACABAMENTO (ESMALTE SINTÉTICO ACETINADO) APLICADA A ROLO OU PINCEL SOBRE SUPERFÍCIES METÁLICAS (EXCETO PERFIL) EXECUTADO EM OBRA (02 DEMÃOS). AF_01/2020</t>
  </si>
  <si>
    <t xml:space="preserve">Observações: Composição criada com base no ORSE 01845 com a substituição pelos insumos do SINAPI </t>
  </si>
  <si>
    <t>UFSB-67054145 P1 - PORTA DE MADEIRA PARA PINTURA, SEMI-OCA MÉDIA, 80X210CM, ESPESSURA DE 3,5CM, INCLUSO DOBRADIÇAS, FECHADURAS E ACABAMENTO - FORNECIMENTO E INSTALAÇÃO (UN)</t>
  </si>
  <si>
    <t>00002432</t>
  </si>
  <si>
    <t>DOBRADICA EM ACO/FERRO, 3 1/2" X 3", E= 1,9 A 2 MM, COM ANEL, CROMADO OU ZINCADO, TAMPA BOLA, COM PARAFUSOS</t>
  </si>
  <si>
    <t>00003081</t>
  </si>
  <si>
    <t>FECHADURA ESPELHO PARA PORTA EXTERNA, EM ACO INOX (MAQUINA, TESTA E CONTRA-TESTA) E EM ZAMAC (MACANETA, LINGUETA E TRINCOS) COM ACABAMENTO CROMADO, MAQUINA DE 55 MM, INCLUINDO CHAVE TIPO CILINDRO</t>
  </si>
  <si>
    <t>00011055</t>
  </si>
  <si>
    <t>PARAFUSO ROSCA SOBERBA ZINCADO CABECA CHATA FENDA SIMPLES 3,5 X 25 MM (1 ")</t>
  </si>
  <si>
    <t>00010555</t>
  </si>
  <si>
    <t>PORTA DE MADEIRA, FOLHA MEDIA (NBR 15930) DE 800 X 2100 MM, DE 35 MM A 40 MM DE ESPESSURA, NUCLEO SEMI-SOLIDO (SARRAFEADO), CAPA LISA EM HDF, ACABAMENTO EM PRIMER PARA PINTURA</t>
  </si>
  <si>
    <t>88261</t>
  </si>
  <si>
    <t>CARPINTEIRO DE ESQUADRIA COM ENCARGOS COMPLEMENTARES</t>
  </si>
  <si>
    <t>102201</t>
  </si>
  <si>
    <t>APLICAÇÃO MASSA ACRÍLICA PARA MADEIRA, PARA PINTURA COM TINTA DE ACABAMENTO (PIGMENTADA). AF_01/2021</t>
  </si>
  <si>
    <t>102219</t>
  </si>
  <si>
    <t>PINTURA TINTA DE ACABAMENTO (PIGMENTADA) ESMALTE SINTÉTICO ACETINADO EM MADEIRA, 2 DEMÃOS. AF_01/2021</t>
  </si>
  <si>
    <t>Observações: Composição criada com base no SINAPI 90823 incluindo fechadura e acabamento.</t>
  </si>
  <si>
    <t>UFSB-40713367 P2 - PORTA DE MADEIRA PARA PINTURA, SEMI-OCA MÉDIA, 90X210CM, ESPESSURA DE 3,5CM, INCLUSO DOBRADIÇAS, FECHADURAS E ACABAMENTO - FORNECIMENTO E INSTALAÇÃO (UN)</t>
  </si>
  <si>
    <t>00010556</t>
  </si>
  <si>
    <t>PORTA DE MADEIRA, FOLHA MEDIA (NBR 15930) DE 900 X 2100 MM, DE 35 MM A 40 MM DE ESPESSURA, NUCLEO SEMI-SOLIDO (SARRAFEADO), CAPA LISA EM HDF, ACABAMENTO EM PRIMER PARA PINTURA</t>
  </si>
  <si>
    <t>UFSB-87035080 P3 - PORTA DE MADEIRA PARA PINTURA, SEMI-OCA MÉDIA, 90X210CM, ESPESSURA DE 3,5CM, INCLUSO BARRAS DE ABERTURA, CHAPA DE PROTEÇÃO, DOBRADIÇAS, FECHADURAS E ACABAMENTO - FORNECIMENTO E INSTALAÇÃO (UN)</t>
  </si>
  <si>
    <t>00036204</t>
  </si>
  <si>
    <t>BARRA DE APOIO RETA, EM ACO INOX POLIDO, COMPRIMENTO 60CM, DIAMETRO MINIMO 3 CM</t>
  </si>
  <si>
    <t>00012759</t>
  </si>
  <si>
    <t>CHAPA ACO INOX AISI 304 NUMERO 9 (E = 4 MM), ACABAMENTO NUMERO 1 (LAMINADO A QUENTE, FOSCO)</t>
  </si>
  <si>
    <t>Observações: Composição criada com base no SINAPI 90823 incluindo fechadura, acabamento, chapa de proteção e barra</t>
  </si>
  <si>
    <t>UFSB-27012580 P4 - PORTA EM ALUMÍNIO DE ABRIR TIPO VENEZIANA COM GUARNIÇÃO COR BRONZE - 90X210 - FORNECIMENTO E INSTALAÇÃO. (UN)</t>
  </si>
  <si>
    <t>Observações: Composição criada com base no SINAPI 91341 com a adequação para o tamanho da porta.</t>
  </si>
  <si>
    <t>UFSB-13645393 P5 - PORTA EM ALUMÍNIO DE ABRIR TIPO VENEZIANA COM GUARNIÇÃO COR BRONZE - 160X210 - FORNECIMENTO E INSTALAÇÃO. (UN)</t>
  </si>
  <si>
    <t>UFSB-72614914 P6 - PORTA EM ALUMÍNIO DE ABRIR TIPO VENEZIANA COM GUARNIÇÃO COR BRONZE - 80X160 - FORNECIMENTO E INSTALAÇÃO. (UN)</t>
  </si>
  <si>
    <t>UFSB-57474630 P7 - PORTA EM ALUMÍNIO DE ABRIR TIPO VENEZIANA COM GUARNIÇÃO COR BRONZE - 80X210 - FORNECIMENTO E INSTALAÇÃO. (UN)</t>
  </si>
  <si>
    <t>UFSB-59988856 P8-PORTA EM ALUMÍNIO E VIDRO DE ABRIR COM GUARNIÇÃO COR BRONZE FORNECIMENTO E INSTALAÇÃO.LAÇÃO. AF_12/2019 (M2)</t>
  </si>
  <si>
    <t>I12795</t>
  </si>
  <si>
    <t>Porta em alumínio, cor N/P/B, tipo moldura-vidro, inclusive caixilho, dobradiças ou roldanas e fechadura, exclusive vidro</t>
  </si>
  <si>
    <t>100470</t>
  </si>
  <si>
    <t>ARGAMASSA TRAÇO 1:3 (EM VOLUME DE CIMENTO E AREIA MÉDIA ÚMIDA), PREPARO MECÂNICO COM MISTURADOR DE EIXO HORIZONTAL DE 600 KG. AF_08/2019</t>
  </si>
  <si>
    <t>102179</t>
  </si>
  <si>
    <t>INSTALAÇÃO DE VIDRO TEMPERADO, E = 6 MM, ENCAIXADO EM PERFIL U. AF_01/2021_PS</t>
  </si>
  <si>
    <t>Observações: Composição criada com base no ORSE 11946 usando-se os insumos SINAPI.</t>
  </si>
  <si>
    <t>UFSB-25912505 P9-PORTA EM ALUMÍNIO E VIDRO - 95x240cm - DE ABRIR COM BARRA ANTIPANICO, GUARNIÇÃO COR BRONZE FORNECIMENTO E INSTALAÇÃO. - FORNECIMENTO E INSTALAÇÃO. AF_12/2019 (UN)</t>
  </si>
  <si>
    <t>00039623</t>
  </si>
  <si>
    <t>BARRA ANTIPANICO SIMPLES, PARA PORTA DE VIDRO, COR CINZA</t>
  </si>
  <si>
    <t xml:space="preserve">Observações: Composição criada com base no ORSE 11946 usando-se os insumos SINAPI.
Trata-se de composição especifica e unitária em razão da barra antipanico. Os coeficientes foram ajustados da seguinte forma:
I12795 - Porta em alumínio, cor N/P/B, tipo moldura-vidro, inclusive caixilho, dobradiças ou roldanas e fechadura, exclusive vidro			
Base: 1m2
Área da porta: 2,28m2
Coeficiente final: 2,28m2
88309 - PEDREIRO COM ENCARGOS COMPLEMENTARES			
Base: 1h/m2
Área da porta: 2,28m2
Coeficiente final: 2,28h/m2
88316 - SERVENTE COM ENCARGOS COMPLEMENTARES			
Base: 1	h/m2
Área da porta: 2,28m2
Coeficiente final: 2,28h/m2
100470 - ARGAMASSA TRAÇO 1:3 (EM VOLUME DE CIMENTO E AREIA MÉDIA ÚMIDA), PREPARO MECÂNICO COM			
Base: 0,003m3/m2
Área da porta: 2,28m2
Coeficiente final: 0,00684m3
</t>
  </si>
  <si>
    <t>UFSB-20597249 P10-PORTA EM ALUMINIO BRONZE COM VENEZIANA E VIDRO ABRIR - 04 FOLHAS - 50% VENEZIANA E 50% VIDRO TEMPERADO 6mm - COM GUARNIÇÃO E FIXAÇÃO. (M2)</t>
  </si>
  <si>
    <t>I12796</t>
  </si>
  <si>
    <t>Porta em alumínio, cor N/P/B, tipo veneziana (até 50%) e vidro (até 50%), de abrir ou correr, completa, inclusive caixilhos, dobradiças ou roldanas, fechadura exclusive vidro</t>
  </si>
  <si>
    <t>Observações: Composição criada com base no ORSE 11947 adequando-se aos insumos do SINAPI</t>
  </si>
  <si>
    <t>UFSB-25264690 P11 - PORTA DE ENROLAR MANUAL COMPLETA, PERFIL MEIA CANA CEGA, EM ACO GALVANIZADO COM PINTURA ELETROSTATICA, CHAPA NUMERO 24" - FORNECIMENTO E INSTALAÇÃO (M2)</t>
  </si>
  <si>
    <t>00037518</t>
  </si>
  <si>
    <t>PORTA DE ENROLAR MANUAL COMPLETA, PERFIL MEIA CANA CEGA, EM ACO GALVANIZADO COM PINTURA ELETROSTATICA, CHAPA NUMERO 24" (SEM INSTALACAO)</t>
  </si>
  <si>
    <t>88627</t>
  </si>
  <si>
    <t>ARGAMASSA TRAÇO 1:0,5:4,5 (EM VOLUME DE CIMENTO, CAL E AREIA MÉDIA ÚMIDA) PARA ASSENTAMENTO DE ALVENARIA, PREPARO MANUAL. AF_08/2019</t>
  </si>
  <si>
    <t>Observações: Composição criada com base no SINAPI 100701 adequando-se o insumo para o de porta de enrolar.</t>
  </si>
  <si>
    <t>UFSB-47894254 J1-JANELA DE ALUMÍNIO BRONZE TIPO MAXIM-AR, COM VIDRO TEMPERADO 6,00MM, BATENTE, ACABAMENTO BRILHANTE E FERRAGENS. FORNECIMENTO E INSTALAÇÃO. (M2)</t>
  </si>
  <si>
    <t>I12789</t>
  </si>
  <si>
    <t>Janela em alumínio, cor N/P/B, tipo moldura-vidro, max-ar, exclusive vidro</t>
  </si>
  <si>
    <t>100489</t>
  </si>
  <si>
    <t>ARGAMASSA TRAÇO 1:3 (EM VOLUME DE CIMENTO E AREIA MÉDIA ÚMIDA), PREPARO MECÂNICO COM BETONEIRA 600 L. AF_08/2019</t>
  </si>
  <si>
    <t>Observações: Composição criada com base no ORSE 11940 adequando-se as dimensões da esquadria e utilizando os insumos do SINAPI</t>
  </si>
  <si>
    <t>UFSB-07929094 J2-JANELA DE ALUMÍNIO BRONZE DE CORRER COM 4 FOLHAS COM VIDRO TEMPERADO 6,00MM, BATENTE, ACABAMENTO BRILHANTE E FERRAGENS. FORNECIMENTO E INSTALAÇÃO. (M2)</t>
  </si>
  <si>
    <t>I12790</t>
  </si>
  <si>
    <t>Janela em alumínio, cor N/P/B, tipo moldura-vidro, de correr, 1F+1M, linha 25, exclusive vidro</t>
  </si>
  <si>
    <t>Observações: Composição criada com base no ORSE 11941 adequando-se as dimensões da esquadria e utilizando os insumos do SINAPI</t>
  </si>
  <si>
    <t>UFSB-49038788 J3-JANELA DE ALUMÍNIO BRONZE, BASCULANTE (HORIZONTAL OU VERTICAL) COM VIDRO TEMPERADO 6,00MM, INCLUSIVE BATENTE, ACABAMENTO BRILHANTE E FERRAGENS. FORNECIMENTO E INSTALAÇÃO. (M2)</t>
  </si>
  <si>
    <t>I12794</t>
  </si>
  <si>
    <t>Basculante em alumínio, cor N/P/B, tipo convencional ou pivotante, com comando, exclusive vidro</t>
  </si>
  <si>
    <t>Observações: Composição criada com base no ORSE 11945 adequando-se as dimensões da esquadria e utilizando os insumos do SINAPI</t>
  </si>
  <si>
    <t>UFSB-24718759 J5-JANELA DE ALUMÍNIO BRONZE FIXA, COM VIDRO TEMPERADO 6,00MM, BATENTE, ACABAMENTO BRILHANTE E FERRAGENS. FORNECIMENTO E INSTALAÇÃO (M2)</t>
  </si>
  <si>
    <t>I14327</t>
  </si>
  <si>
    <t>Janela em alumínio do tipo moldura, fixa, cor natural, linha 25. Exclusive vidro</t>
  </si>
  <si>
    <t>UFSB-10400875 J7 - JANELA GUILHOTINA DE ALUMÍNIO COM VIDRO COR BRONZE COM VIDRO TEMPERADO 6,00MM, BATENTE, ACABAMENTO BRILHANTE E FERRAGENS. FORNECIMENTO E INSTALAÇÃO. (M2)</t>
  </si>
  <si>
    <t>I12793</t>
  </si>
  <si>
    <t>Janela em alumínio, cor N/P/B, moldura-vidro, tipo guilhotina, exclusive vidro</t>
  </si>
  <si>
    <t>Observações: Composição criada com base no SINAPI 94570 para adequar a dimensão da esquadria.</t>
  </si>
  <si>
    <t>105023 VERGA MOLDADA IN LOCO EM CONCRETO, ESPESSURA DE *15* CM. AF_03/2024 (PORTAS) (M)</t>
  </si>
  <si>
    <t>94964</t>
  </si>
  <si>
    <t>CONCRETO FCK = 20MPA, TRAÇO 1:2,7:3 (EM MASSA SECA DE CIMENTO/ AREIA MÉDIA/ BRITA 1) - PREPARO MECÂNICO COM BETONEIRA 400 L. AF_05/2021</t>
  </si>
  <si>
    <t>92270</t>
  </si>
  <si>
    <t>FABRICAÇÃO DE FÔRMA PARA VIGAS, COM MADEIRA SERRADA, E = 25 MM. AF_09/2020</t>
  </si>
  <si>
    <t>105029 CONTRAVERGA MOLDADA IN LOCO EM CONCRETO, ESPESSURA DE *15* CM. AF_03/2024 (M)</t>
  </si>
  <si>
    <t>101965 PEITORIL LINEAR EM GRANITO OU MÁRMORE, L = 15CM, COMPRIMENTO DE ATÉ 2M, ASSENTADO COM ARGAMASSA 1:6 COM ADITIVO. AF_11/2020 (M)</t>
  </si>
  <si>
    <t>00034747</t>
  </si>
  <si>
    <t>PEITORIL EM MARMORE, POLIDO, BRANCO COMUM, L= *15* CM, E= *2,0* CM, COM PINGADEIRA</t>
  </si>
  <si>
    <t>87283</t>
  </si>
  <si>
    <t>ARGAMASSA TRAÇO 1:6 (EM VOLUME DE CIMENTO E AREIA MÉDIA ÚMIDA) COM ADIÇÃO DE PLASTIFICANTE PARA EMBOÇO/MASSA ÚNICA/ASSENTAMENTO DE ALVENARIA DE VEDAÇÃO, PREPARO MECÂNICO COM BETONEIRA 400 L. AF_08/2019</t>
  </si>
  <si>
    <t>98689 SOLEIRA EM GRANITO, LARGURA 15 CM, ESPESSURA 2,0 CM. AF_09/2020 (M)</t>
  </si>
  <si>
    <t>00037595</t>
  </si>
  <si>
    <t>ARGAMASSA COLANTE TIPO AC III</t>
  </si>
  <si>
    <t>00020232</t>
  </si>
  <si>
    <t>SOLEIRA EM GRANITO, POLIDO, TIPO ANDORINHA/ QUARTZ/ CASTELO/ CORUMBA OU OUTROS EQUIVALENTES DA REGIAO, L= *15* CM, E= *2,0* CM</t>
  </si>
  <si>
    <t>94216 TELHAMENTO COM TELHA METÁLICA TERMOACÚSTICA E = 30 MM, COM ATÉ 2 ÁGUAS, INCLUSO IÇAMENTO. AF_07/2019 (M2)</t>
  </si>
  <si>
    <t>00011029</t>
  </si>
  <si>
    <t>HASTE RETA PARA GANCHO DE FERRO GALVANIZADO, COM ROSCA 1/4" X 30 CM PARA FIXACAO DE TELHA METALICA, INCLUI PORCA E ARRUELAS DE VEDACAO</t>
  </si>
  <si>
    <t>00040740</t>
  </si>
  <si>
    <t>TELHA GALVALUME COM ISOLAMENTO TERMOACUSTICO EM ESPUMA RIGIDA DE POLIURETANO (PU) INJETADO, ESPESSURA DE 30 MM, DENSIDADE DE 35 KG/M3, REVESTIMENTO EM TELHA TRAPEZOIDAL NAS DUAS FACES COM ESPESSURA DE 0,50 MM CADA, ACABAMENTO NATURAL (NAO INCLUI ACESSORIOS DE FIXACAO)</t>
  </si>
  <si>
    <t>88323</t>
  </si>
  <si>
    <t>TELHADISTA COM ENCARGOS COMPLEMENTARES</t>
  </si>
  <si>
    <t>92543 TRAMA DE MADEIRA COMPOSTA POR TERÇAS PARA TELHADOS DE ATÉ 2 ÁGUAS PARA TELHA ONDULADA DE FIBROCIMENTO, METÁLICA, PLÁSTICA OU TERMOACÚSTICA, INCLUSO TRANSPORTE VERTICAL. AF_07/2019 (M2)</t>
  </si>
  <si>
    <t>00040568</t>
  </si>
  <si>
    <t>PREGO DE ACO POLIDO COM CABECA 22 X 48 (4 1/4 X 5)</t>
  </si>
  <si>
    <t>00004425</t>
  </si>
  <si>
    <t>VIGA NAO APARELHADA *6 X 12* CM, EM MACARANDUBA/MASSARANDUBA, ANGELIM OU EQUIVALENTE DA REGIAO - BRUTA</t>
  </si>
  <si>
    <t>101966 CHAPIM SOBRE MUROS LINEARES, EM GRANITO OU MÁRMORE, L = 25 CM, ASSENTADO COM ARGAMASSA 1:6 COM ADITIVO. AF_11/2020 (M)</t>
  </si>
  <si>
    <t>00004825</t>
  </si>
  <si>
    <t>PEITORIL/ SOLEIRA EM MARMORE, POLIDO, BRANCO COMUM, L= *25* CM, E= *3* CM, CORTE RETO</t>
  </si>
  <si>
    <t>JCA-21218222 ELETRODUTO/CONDULETE DE PVC RIGIDO, LISO, COR CINZA, DE 3/4", PARA INSTALACOES APARENTES (NBR 5410) - FORNECIMENTO E INSTALAÇÃO. (M)</t>
  </si>
  <si>
    <t>00039253</t>
  </si>
  <si>
    <t>ELETRODUTO/CONDULETE DE PVC RIGIDO, LISO, COR CINZA, DE 3/4", PARA INSTALACOES APARENTES (NBR 5410)</t>
  </si>
  <si>
    <t>88247</t>
  </si>
  <si>
    <t>AUXILIAR DE ELETRICISTA COM ENCARGOS COMPLEMENTARES</t>
  </si>
  <si>
    <t>88264</t>
  </si>
  <si>
    <t>ELETRICISTA COM ENCARGOS COMPLEMENTARES</t>
  </si>
  <si>
    <t>Observações: Composição criada com base no SINAPI 91871 substituindo o eletroduto comum pelo cinza.</t>
  </si>
  <si>
    <t>91871 ELETRODUTO RÍGIDO ROSCÁVEL, PVC, DN 25 MM (3/4"), PARA CIRCUITOS TERMINAIS, INSTALADO EM PAREDE - FORNECIMENTO E INSTALAÇÃO. AF_03/2023 (M)</t>
  </si>
  <si>
    <t>00002674</t>
  </si>
  <si>
    <t>ELETRODUTO DE PVC RIGIDO ROSCAVEL DE 3/4 ", SEM LUVA</t>
  </si>
  <si>
    <t>JCA-08614994 ELETRODUTO/CONDULETE DE PVC RIGIDO, LISO, COR CINZA, DE 1", PARA INSTALACOES APARENTES (NBR 5410) - FORNECIMENTO E INSTALAÇÃO. (M)</t>
  </si>
  <si>
    <t>00039255</t>
  </si>
  <si>
    <t>ELETRODUTO/CONDULETE DE PVC RIGIDO, LISO, COR CINZA, DE 1", PARA INSTALACOES APARENTES (NBR 5410)</t>
  </si>
  <si>
    <t>Observações: Composição criada com base no SINAPI 91872 substituindo o eletroduto comum pelo cinza.</t>
  </si>
  <si>
    <t>91869 ELETRODUTO RÍGIDO ROSCÁVEL, PVC, DN 40 MM (1 1/4"), PARA CIRCUITOS TERMINAIS, INSTALADO EM LAJE - FORNECIMENTO E INSTALAÇÃO. AF_03/2023 (M)</t>
  </si>
  <si>
    <t>00002684</t>
  </si>
  <si>
    <t>ELETRODUTO DE PVC RIGIDO ROSCAVEL DE 1 1/4 ", SEM LUVA</t>
  </si>
  <si>
    <t>93008 ELETRODUTO RÍGIDO ROSCÁVEL, PVC, DN 50 MM (1 1/2"), PARA REDE ENTERRADA DE DISTRIBUIÇÃO DE ENERGIA ELÉTRICA - FORNECIMENTO E INSTALAÇÃO. AF_12/2021 (M)</t>
  </si>
  <si>
    <t>00002680</t>
  </si>
  <si>
    <t>ELETRODUTO DE PVC RIGIDO ROSCAVEL DE 1 1/2 ", SEM LUVA</t>
  </si>
  <si>
    <t>S07891 Eletroduto em ferro galvanizado pesado sem costura 1 1/4" x 3m (un)</t>
  </si>
  <si>
    <t>I03974</t>
  </si>
  <si>
    <t>S11773 Eletroduto em ferro galvanizado pesado sem costura 1" x 3m (un)</t>
  </si>
  <si>
    <t>S10552</t>
  </si>
  <si>
    <t>Encargos Complementares - Eletricista</t>
  </si>
  <si>
    <t>h</t>
  </si>
  <si>
    <t>S10549</t>
  </si>
  <si>
    <t>Encargos Complementares - Servente</t>
  </si>
  <si>
    <t>I03973</t>
  </si>
  <si>
    <t>93009 ELETRODUTO RÍGIDO ROSCÁVEL, PVC, DN 60 MM (2"), PARA REDE ENTERRADA DE DISTRIBUIÇÃO DE ENERGIA ELÉTRICA - FORNECIMENTO E INSTALAÇÃO. AF_12/2021 (M)</t>
  </si>
  <si>
    <t>00002681</t>
  </si>
  <si>
    <t>ELETRODUTO DE PVC RIGIDO ROSCAVEL DE 2 ", SEM LUVA</t>
  </si>
  <si>
    <t>91879 LUVA PARA ELETRODUTO, PVC, ROSCÁVEL, DN 25 MM (3/4"), PARA CIRCUITOS TERMINAIS, INSTALADA EM LAJE - FORNECIMENTO E INSTALAÇÃO. AF_03/2023 (UN)</t>
  </si>
  <si>
    <t>00001891</t>
  </si>
  <si>
    <t>LUVA EM PVC RIGIDO ROSCAVEL, DE 3/4", PARA ELETRODUTO</t>
  </si>
  <si>
    <t>91884 LUVA PARA ELETRODUTO, PVC, ROSCÁVEL, DN 25 MM (3/4"), PARA CIRCUITOS TERMINAIS, INSTALADA EM PAREDE - FORNECIMENTO E INSTALAÇÃO. AF_03/2023 (UN)</t>
  </si>
  <si>
    <t>91880 LUVA PARA ELETRODUTO, PVC, ROSCÁVEL, DN 32 MM (1"), PARA CIRCUITOS TERMINAIS, INSTALADA EM LAJE - FORNECIMENTO E INSTALAÇÃO. AF_03/2023 (UN)</t>
  </si>
  <si>
    <t>00001892</t>
  </si>
  <si>
    <t>LUVA EM PVC RIGIDO ROSCAVEL, DE 1", PARA ELETRODUTO</t>
  </si>
  <si>
    <t>91881 LUVA PARA ELETRODUTO, PVC, ROSCÁVEL, DN 40 MM (1 1/4"), PARA CIRCUITOS TERMINAIS, INSTALADA EM LAJE - FORNECIMENTO E INSTALAÇÃO. AF_03/2023 (UN)</t>
  </si>
  <si>
    <t>00001902</t>
  </si>
  <si>
    <t>LUVA EM PVC RIGIDO ROSCAVEL, DE 1 1/4", PARA ELETRODUTO</t>
  </si>
  <si>
    <t>93013 LUVA PARA ELETRODUTO, PVC, ROSCÁVEL, DN 50 MM (1 1/2"), PARA REDE ENTERRADA DE DISTRIBUIÇÃO DE ENERGIA ELÉTRICA - FORNECIMENTO E INSTALAÇÃO. AF_12/2021 (UN)</t>
  </si>
  <si>
    <t>00001893</t>
  </si>
  <si>
    <t>LUVA EM PVC RIGIDO ROSCAVEL, DE 1 1/2", PARA ELETRODUTO</t>
  </si>
  <si>
    <t>UFSB-50306222 LUVA DE EMENDA PARA ELETRODUTO, AÇO GALVANIZADO, DN 32 MM (1 1/4''), APARENTE - FORNECIMENTO E INSTALAÇÃO. (UN)</t>
  </si>
  <si>
    <t>UFSB-27440928</t>
  </si>
  <si>
    <t>LUVA DE EMENDA PARA ELETRODUTO, AÇO GALVANIZADO, DN 32 MM (1 1/4'')</t>
  </si>
  <si>
    <t>Observações: Composição criada com base no SINAPI 104449 fazendo-se as adequações de insumo necessárias.</t>
  </si>
  <si>
    <t>S13364 Luva de emenda para eletroduto, aço galvanizado, dn 25 mm (1"), aparente, instalada em teto - fornecimento e instalaçâo (un)</t>
  </si>
  <si>
    <t>I01420</t>
  </si>
  <si>
    <t>Luva ferro galvanizado d=1 "</t>
  </si>
  <si>
    <t>93014 LUVA PARA ELETRODUTO, PVC, ROSCÁVEL, DN 60 MM (2"), PARA REDE ENTERRADA DE DISTRIBUIÇÃO DE ENERGIA ELÉTRICA - FORNECIMENTO E INSTALAÇÃO. AF_12/2021 (UN)</t>
  </si>
  <si>
    <t>00001894</t>
  </si>
  <si>
    <t>LUVA EM PVC RIGIDO ROSCAVEL, DE 2", PARA ELETRODUTO</t>
  </si>
  <si>
    <t>91890 CURVA 90 GRAUS PARA ELETRODUTO, PVC, ROSCÁVEL, DN 25 MM (3/4"), PARA CIRCUITOS TERMINAIS, INSTALADA EM FORRO - FORNECIMENTO E INSTALAÇÃO. AF_03/2023 (UN)</t>
  </si>
  <si>
    <t>00001879</t>
  </si>
  <si>
    <t>CURVA 90 GRAUS, LONGA, DE PVC RIGIDO ROSCAVEL, DE 3/4", PARA ELETRODUTO</t>
  </si>
  <si>
    <t>91902 CURVA 90 GRAUS PARA ELETRODUTO, PVC, ROSCÁVEL, DN 25 MM (3/4"), PARA CIRCUITOS TERMINAIS, INSTALADA EM LAJE - FORNECIMENTO E INSTALAÇÃO. AF_03/2023 (UN)</t>
  </si>
  <si>
    <t>91914 CURVA 90 GRAUS PARA ELETRODUTO, PVC, ROSCÁVEL, DN 25 MM (3/4"), PARA CIRCUITOS TERMINAIS, INSTALADA EM PAREDE - FORNECIMENTO E INSTALAÇÃO. AF_03/2023 (UN)</t>
  </si>
  <si>
    <t>91920 CURVA 90 GRAUS PARA ELETRODUTO, PVC, ROSCÁVEL, DN 40 MM (1 1/4"), PARA CIRCUITOS TERMINAIS, INSTALADA EM PAREDE - FORNECIMENTO E INSTALAÇÃO. AF_03/2023 (UN)</t>
  </si>
  <si>
    <t>00001874</t>
  </si>
  <si>
    <t>CURVA 90 GRAUS, LONGA, DE PVC RIGIDO ROSCAVEL, DE 1 1/4", PARA ELETRODUTO</t>
  </si>
  <si>
    <t>93018 CURVA 90 GRAUS PARA ELETRODUTO, PVC, ROSCÁVEL, DN 50 MM (1 1/2"), PARA REDE ENTERRADA DE DISTRIBUIÇÃO DE ENERGIA ELÉTRICA - FORNECIMENTO E INSTALAÇÃO. AF_12/2021 (UN)</t>
  </si>
  <si>
    <t>00001875</t>
  </si>
  <si>
    <t>CURVA 90 GRAUS, LONGA, DE PVC RIGIDO ROSCAVEL, DE 1 1/2", PARA ELETRODUTO</t>
  </si>
  <si>
    <t>104402 CONDULETE DE PVC, TIPO C, PARA ELETRODUTO DE PVC SOLDÁVEL DN 25 MM (3/4''), APARENTE - FORNECIMENTO E INSTALAÇÃO. AF_10/2022 (UN)</t>
  </si>
  <si>
    <t>00011950</t>
  </si>
  <si>
    <t>BUCHA DE NYLON SEM ABA S6, COM PARAFUSO DE 4,20 X 40 MM EM ACO ZINCADO COM ROSCA SOBERBA, CABECA CHATA E FENDA PHILLIPS</t>
  </si>
  <si>
    <t>00039331</t>
  </si>
  <si>
    <t>CONDULETE EM PVC, TIPO "C", SEM TAMPA, DE 3/4"</t>
  </si>
  <si>
    <t>104396 CONDULETE DE PVC, TIPO E, PARA ELETRODUTO DE PVC SOLDÁVEL DN 25 MM (3/4''), APARENTE - FORNECIMENTO E INSTALAÇÃO. AF_10/2022 (UN)</t>
  </si>
  <si>
    <t>00039334</t>
  </si>
  <si>
    <t>CONDULETE EM PVC, TIPO "E", SEM TAMPA, DE 3/4"</t>
  </si>
  <si>
    <t>104399 CONDULETE DE PVC, TIPO LR, PARA ELETRODUTO DE PVC SOLDÁVEL DN 25 MM (3/4''), APARENTE - FORNECIMENTO E INSTALAÇÃO. AF_10/2022 (UN)</t>
  </si>
  <si>
    <t>00039337</t>
  </si>
  <si>
    <t>CONDULETE EM PVC, TIPO "LR", SEM TAMPA, DE 3/4"</t>
  </si>
  <si>
    <t>104404 CONDULETE DE PVC, TIPO T, PARA ELETRODUTO DE PVC SOLDÁVEL DN 25 MM (3/4''), APARENTE - FORNECIMENTO E INSTALAÇÃO. AF_10/2022 (UN)</t>
  </si>
  <si>
    <t>00039340</t>
  </si>
  <si>
    <t>CONDULETE EM PVC, TIPO "T", SEM TAMPA, DE 3/4"</t>
  </si>
  <si>
    <t>95817 CONDULETE DE PVC, TIPO X, PARA ELETRODUTO DE PVC SOLDÁVEL DN 25 MM (3/4"), APARENTE - FORNECIMENTO E INSTALAÇÃO. AF_10/2022 (UN)</t>
  </si>
  <si>
    <t>00039344</t>
  </si>
  <si>
    <t>CONDULETE EM PVC, TIPO "X", SEM TAMPA, DE 3/4"</t>
  </si>
  <si>
    <t>104785 FIXAÇÃO DE ELETRODUTOS, DIÂMETROS MENORES OU IGUAIS A 40 MM, COM ABRAÇADEIRA METÁLICA RÍGIDA TIPO D COM PARAFUSO DE FIXAÇÃO 1 1/4", FIXADA DIRETAMENTE NA LAJE OU PAREDE. AF_09/2023 (M)</t>
  </si>
  <si>
    <t>00000395</t>
  </si>
  <si>
    <t>ABRACADEIRA EM ACO PARA AMARRACAO DE ELETRODUTOS, TIPO D, COM 1 1/4" E PARAFUSO DE FIXACAO</t>
  </si>
  <si>
    <t>00004350</t>
  </si>
  <si>
    <t>BUCHA DE NYLON, DIAMETRO DO FURO 8 MM, COMPRIMENTO 40 MM, COM PARAFUSO DE ROSCA SOBERBA, CABECA CHATA, FENDA SIMPLES, 4,8 X 50 MM</t>
  </si>
  <si>
    <t>104403 CONDULETE DE PVC, TIPO C, PARA ELETRODUTO DE PVC SOLDÁVEL DN 32 MM (1''), APARENTE - FORNECIMENTO E INSTALAÇÃO. AF_10/2022 (UN)</t>
  </si>
  <si>
    <t>00039332</t>
  </si>
  <si>
    <t>CONDULETE EM PVC, TIPO "C", SEM TAMPA, DE 1"</t>
  </si>
  <si>
    <t>104405 CONDULETE DE PVC, TIPO T, PARA ELETRODUTO DE PVC SOLDÁVEL DN 32 MM (1''), APARENTE - FORNECIMENTO E INSTALAÇÃO. AF_10/2022 (UN)</t>
  </si>
  <si>
    <t>00039341</t>
  </si>
  <si>
    <t>CONDULETE EM PVC, TIPO "T", SEM TAMPA, DE 1"</t>
  </si>
  <si>
    <t>UFSB-51672392 ELETROCALHA LISA OU PERFURADA EM AÇO GALVANIZADO, LARGURA 50MM E ALTURA 50MM, 3 METROS, INCLUSIVE EMENDA E FIXAÇÃO - FORNECIMENTO E INSTALAÇÃO. (UN)</t>
  </si>
  <si>
    <t>UFSB-78135514</t>
  </si>
  <si>
    <t>ELETROCALHA PERFURADA 50x50x3000</t>
  </si>
  <si>
    <t>3M</t>
  </si>
  <si>
    <t>I00887</t>
  </si>
  <si>
    <t>Emenda interna 50 x 50 mm com base lisa para eletrocalha metálica (ref. vl 3.01-21-50/50 ge valemam ou similar)</t>
  </si>
  <si>
    <t>96562</t>
  </si>
  <si>
    <t>SUPORTE PARA ELETROCALHA LISA OU PERFURADA EM AÇO GALVANIZADO, LARGURA 400 MM, EM PERFILADO COM COMPRIMENTO DE 45 CM FIXADO EM LAJE, POR METRO DE ELETROCALHA FIXADA. AF_09/2023</t>
  </si>
  <si>
    <t>Observações: Composição criada com base no SINAPI 97236 fazendo-se as seguintes adequações:
Como o insumo cotado foi de vara (3m) os insumos tiveram seu coeficiente ajustado da seguinte forma:
ELETROCALHA 50 X 50 MM - 0,99100000 -&gt; 1 (uma vara)
88247	AUXILIAR DE ELETRICISTA - 0,06260000 -&gt; 0,1878
88264	ELETRICISTA - 0,06260000 -&gt; 0,1878
97249	EMENDA PARA ELETROCALHA, LISA - 0,33300000 -&gt; 1,00 (uma emenda por vara)
Obs: para emenda usou-se o insumo ORSE I00887 por já estar precificado.
96562 - SUPORTE PARA ELETROCALHA LISA - 1,00000000 -&gt; 3,00 (um suporte por metro)</t>
  </si>
  <si>
    <t>S08689 Curva horizontal 50 x 50 mm para eletrocalha metálica, com ângulo 90° (ref.: mopa ou similar) (un)</t>
  </si>
  <si>
    <t>I08946</t>
  </si>
  <si>
    <t>Curva horizontal 50 x 50 mm para eletrocalha metálica, com ângulo 90°</t>
  </si>
  <si>
    <t>S07880 Curva de inversão 50 x 50 mm para eletrocalha metálica (ref.: mopa ou similar) (un)</t>
  </si>
  <si>
    <t>I04013</t>
  </si>
  <si>
    <t>UFSB-41859581 PERFILADO PERFURADO 38 X 38 MM, CHAPA 22- FORNECIMENTO E INSTALAÇÃO (UN)</t>
  </si>
  <si>
    <t>00039028</t>
  </si>
  <si>
    <t>PERFILADO PERFURADO SIMPLES 38 X 38 MM, CHAPA 22</t>
  </si>
  <si>
    <t>Observações: COPIA ORSE - SE - 2019/09  (REF: 11/2019)20521</t>
  </si>
  <si>
    <t>S12556 Junção interna tipo "L" para perfilado, ( ref.: Mopa ou similar) (un)</t>
  </si>
  <si>
    <t>I03630</t>
  </si>
  <si>
    <t>Junção interna tipo "L" para perfilado, ref. Mopa ou similar</t>
  </si>
  <si>
    <t>S12557 Junção interna tipo "T" para perfilado, ( ref.: Mopa ou similar) (un)</t>
  </si>
  <si>
    <t>I03628</t>
  </si>
  <si>
    <t>Junção interna tipo "T" para perfilado, ref. Mopa ou simila</t>
  </si>
  <si>
    <t>S11443 Gancho curto 38x38mm para luminária (un)</t>
  </si>
  <si>
    <t>I12393</t>
  </si>
  <si>
    <t>S07384 Fixação de eletrocalhas com vergalhão (Tirante) com rosca total ø 1/4"x1000mm (marvitec ref. 1431 ou similar) (m)</t>
  </si>
  <si>
    <t>I02234</t>
  </si>
  <si>
    <t>Vergalhão (Tirante) com rosca total ø 1/4"x1000mm (marvitec ref. 1431 ou similar)</t>
  </si>
  <si>
    <t>91992 TOMADA ALTA DE EMBUTIR (1 MÓDULO), 2P+T 10 A, INCLUINDO SUPORTE E PLACA - FORNECIMENTO E INSTALAÇÃO. AF_03/2023 (UN)</t>
  </si>
  <si>
    <t>91946</t>
  </si>
  <si>
    <t>SUPORTE PARAFUSADO COM PLACA DE ENCAIXE 4" X 2" MÉDIO (1,30 M DO PISO) PARA PONTO ELÉTRICO - FORNECIMENTO E INSTALAÇÃO. AF_03/2023</t>
  </si>
  <si>
    <t>91990</t>
  </si>
  <si>
    <t>TOMADA ALTA DE EMBUTIR (1 MÓDULO), 2P+T 10 A, SEM SUPORTE E SEM PLACA - FORNECIMENTO E INSTALAÇÃO. AF_03/2023</t>
  </si>
  <si>
    <t>92000 TOMADA BAIXA DE EMBUTIR (1 MÓDULO), 2P+T 10 A, INCLUINDO SUPORTE E PLACA - FORNECIMENTO E INSTALAÇÃO. AF_03/2023 (UN)</t>
  </si>
  <si>
    <t>91998</t>
  </si>
  <si>
    <t>TOMADA BAIXA DE EMBUTIR (1 MÓDULO), 2P+T 10 A, SEM SUPORTE E SEM PLACA - FORNECIMENTO E INSTALAÇÃO. AF_03/2023</t>
  </si>
  <si>
    <t>92001 TOMADA BAIXA DE EMBUTIR (1 MÓDULO), 2P+T 20 A, INCLUINDO SUPORTE E PLACA - FORNECIMENTO E INSTALAÇÃO. AF_03/2023 (UN)</t>
  </si>
  <si>
    <t>91999</t>
  </si>
  <si>
    <t>TOMADA BAIXA DE EMBUTIR (1 MÓDULO), 2P+T 20 A, SEM SUPORTE E SEM PLACA - FORNECIMENTO E INSTALAÇÃO. AF_03/2023</t>
  </si>
  <si>
    <t>92008 TOMADA BAIXA DE EMBUTIR (2 MÓDULOS), 2P+T 10 A, INCLUINDO SUPORTE E PLACA - FORNECIMENTO E INSTALAÇÃO. AF_03/2023 (UN)</t>
  </si>
  <si>
    <t>92006</t>
  </si>
  <si>
    <t>TOMADA BAIXA DE EMBUTIR (2 MÓDULOS), 2P+T 10 A, SEM SUPORTE E SEM PLACA - FORNECIMENTO E INSTALAÇÃO. AF_03/2023</t>
  </si>
  <si>
    <t>UFSB-00886077 TOMADA DE SOBREPOR (1 MÓDULO) TIPO 2P+T 10A COM CAIXA METÁLICA, INSTALADA EM PERFILADO - FORNECIMENTO E INSTALAÇÃO. (UN)</t>
  </si>
  <si>
    <t>95801</t>
  </si>
  <si>
    <t>CONDULETE DE ALUMÍNIO, TIPO X, PARA ELETRODUTO DE AÇO GALVANIZADO DN 20 MM (3/4''), APARENTE - FORNECIMENTO E INSTALAÇÃO. AF_10/2022</t>
  </si>
  <si>
    <t>Observações: Composição criada com base no SINAPI 92000 fazendo-se as adequações de local de instalação.</t>
  </si>
  <si>
    <t>91996 TOMADA MÉDIA DE EMBUTIR (1 MÓDULO), 2P+T 10 A, INCLUINDO SUPORTE E PLACA - FORNECIMENTO E INSTALAÇÃO. AF_03/2023 (UN)</t>
  </si>
  <si>
    <t>91994</t>
  </si>
  <si>
    <t>TOMADA MÉDIA DE EMBUTIR (1 MÓDULO), 2P+T 10 A, SEM SUPORTE E SEM PLACA - FORNECIMENTO E INSTALAÇÃO. AF_03/2023</t>
  </si>
  <si>
    <t>92004 TOMADA MÉDIA DE EMBUTIR (2 MÓDULOS), 2P+T 10 A, INCLUINDO SUPORTE E PLACA - FORNECIMENTO E INSTALAÇÃO. AF_03/2023 (UN)</t>
  </si>
  <si>
    <t>92002</t>
  </si>
  <si>
    <t>TOMADA MÉDIA DE EMBUTIR (2 MÓDULOS), 2P+T 10 A, SEM SUPORTE E SEM PLACA - FORNECIMENTO E INSTALAÇÃO. AF_03/2023</t>
  </si>
  <si>
    <t>91961 INTERRUPTOR PARALELO (2 MÓDULOS), 10A/250V, INCLUINDO SUPORTE E PLACA - FORNECIMENTO E INSTALAÇÃO. AF_03/2023 (UN)</t>
  </si>
  <si>
    <t>91960</t>
  </si>
  <si>
    <t>INTERRUPTOR PARALELO (2 MÓDULOS), 10A/250V, SEM SUPORTE E SEM PLACA - FORNECIMENTO E INSTALAÇÃO. AF_03/2023</t>
  </si>
  <si>
    <t>92023 INTERRUPTOR SIMPLES (1 MÓDULO) COM 1 TOMADA DE EMBUTIR 2P+T 10 A, INCLUINDO SUPORTE E PLACA - FORNECIMENTO E INSTALAÇÃO. AF_03/2023 (UN)</t>
  </si>
  <si>
    <t>92022</t>
  </si>
  <si>
    <t>INTERRUPTOR SIMPLES (1 MÓDULO) COM 1 TOMADA DE EMBUTIR 2P+T 10 A, SEM SUPORTE E SEM PLACA - FORNECIMENTO E INSTALAÇÃO. AF_03/2023</t>
  </si>
  <si>
    <t>91953 INTERRUPTOR SIMPLES (1 MÓDULO), 10A/250V, INCLUINDO SUPORTE E PLACA - FORNECIMENTO E INSTALAÇÃO. AF_03/2023 (UN)</t>
  </si>
  <si>
    <t>91952</t>
  </si>
  <si>
    <t>INTERRUPTOR SIMPLES (1 MÓDULO), 10A/250V, SEM SUPORTE E SEM PLACA - FORNECIMENTO E INSTALAÇÃO. AF_03/2023</t>
  </si>
  <si>
    <t>91926 CABO DE COBRE FLEXÍVEL ISOLADO, 2,5 MM², ANTI-CHAMA 450/750 V, PARA CIRCUITOS TERMINAIS - FORNECIMENTO E INSTALAÇÃO. AF_03/2023 (M)</t>
  </si>
  <si>
    <t>00001014</t>
  </si>
  <si>
    <t>CABO DE COBRE, FLEXIVEL, CLASSE 4 OU 5, ISOLACAO EM PVC/A, ANTICHAMA BWF-B, 1 CONDUTOR, 450/750 V, SECAO NOMINAL 2,5 MM2</t>
  </si>
  <si>
    <t>00021127</t>
  </si>
  <si>
    <t>FITA ISOLANTE ADESIVA ANTICHAMA, USO ATE 750 V, EM ROLO DE 19 MM X 5 M</t>
  </si>
  <si>
    <t>91928 CABO DE COBRE FLEXÍVEL ISOLADO, 4 MM², ANTI-CHAMA 450/750 V, PARA CIRCUITOS TERMINAIS - FORNECIMENTO E INSTALAÇÃO. AF_03/2023 (M)</t>
  </si>
  <si>
    <t>00000981</t>
  </si>
  <si>
    <t>CABO DE COBRE, FLEXIVEL, CLASSE 4 OU 5, ISOLACAO EM PVC/A, ANTICHAMA BWF-B, 1 CONDUTOR, 450/750 V, SECAO NOMINAL 4 MM2</t>
  </si>
  <si>
    <t>91930 CABO DE COBRE FLEXÍVEL ISOLADO, 6 MM², ANTI-CHAMA 450/750 V, PARA CIRCUITOS TERMINAIS - FORNECIMENTO E INSTALAÇÃO. AF_03/2023 (M)</t>
  </si>
  <si>
    <t>00000982</t>
  </si>
  <si>
    <t>CABO DE COBRE, FLEXIVEL, CLASSE 4 OU 5, ISOLACAO EM PVC/A, ANTICHAMA BWF-B, 1 CONDUTOR, 450/750 V, SECAO NOMINAL 6 MM2</t>
  </si>
  <si>
    <t>92982 CABO DE COBRE FLEXÍVEL ISOLADO, 16 MM², ANTI-CHAMA 0,6/1,0 KV, PARA DISTRIBUIÇÃO - FORNECIMENTO E INSTALAÇÃO. AF_10/2020 (M)</t>
  </si>
  <si>
    <t>00000995</t>
  </si>
  <si>
    <t>CABO DE COBRE, FLEXIVEL, CLASSE 4 OU 5, ISOLACAO EM PVC/A, ANTICHAMA BWF-B, COBERTURA PVC-ST1, ANTICHAMA BWF-B, 1 CONDUTOR, 0,6/1 KV, SECAO NOMINAL 16 MM2</t>
  </si>
  <si>
    <t>101562 CABO DE COBRE FLEXÍVEL ISOLADO, 25 MM², 0,6/1,0 KV, PARA REDE AÉREA DE DISTRIBUIÇÃO DE ENERGIA ELÉTRICA DE BAIXA TENSÃO - FORNECIMENTO E INSTALAÇÃO. AF_07/2020 (M)</t>
  </si>
  <si>
    <t>00000996</t>
  </si>
  <si>
    <t>CABO DE COBRE, FLEXIVEL, CLASSE 4 OU 5, ISOLACAO EM PVC/A, ANTICHAMA BWF-B, COBERTURA PVC-ST1, ANTICHAMA BWF-B, 1 CONDUTOR, 0,6/1 KV, SECAO NOMINAL 25 MM2</t>
  </si>
  <si>
    <t>91939 CAIXA RETANGULAR 4" X 2" ALTA (2,00 M DO PISO), PVC, INSTALADA EM PAREDE - FORNECIMENTO E INSTALAÇÃO. AF_03/2023 (UN)</t>
  </si>
  <si>
    <t>00001872</t>
  </si>
  <si>
    <t>CAIXA DE PASSAGEM, EM PVC, DE 4" X 2", PARA ELETRODUTO FLEXIVEL CORRUGADO</t>
  </si>
  <si>
    <t>88629</t>
  </si>
  <si>
    <t>ARGAMASSA TRAÇO 1:3 (EM VOLUME DE CIMENTO E AREIA MÉDIA ÚMIDA), PREPARO MANUAL. AF_08/2019</t>
  </si>
  <si>
    <t>91940 CAIXA RETANGULAR 4" X 2" MÉDIA (1,30 M DO PISO), PVC, INSTALADA EM PAREDE - FORNECIMENTO E INSTALAÇÃO. AF_03/2023 (UN)</t>
  </si>
  <si>
    <t>91941 CAIXA RETANGULAR 4" X 2" BAIXA (0,30 M DO PISO), PVC, INSTALADA EM PAREDE - FORNECIMENTO E INSTALAÇÃO. AF_03/2023 (UN)</t>
  </si>
  <si>
    <t>97886 CAIXA ENTERRADA ELÉTRICA RETANGULAR, EM ALVENARIA COM TIJOLOS CERÂMICOS MACIÇOS, FUNDO COM BRITA, DIMENSÕES INTERNAS: 0,3X0,3X0,3 M. AF_12/2020 (UN)</t>
  </si>
  <si>
    <t>100475</t>
  </si>
  <si>
    <t>ARGAMASSA TRAÇO 1:3 (EM VOLUME DE CIMENTO E AREIA MÉDIA ÚMIDA) COM ADIÇÃO DE IMPERMEABILIZANTE, PREPARO MECÂNICO COM BETONEIRA 400 L. AF_08/2019</t>
  </si>
  <si>
    <t>87316</t>
  </si>
  <si>
    <t>ARGAMASSA TRAÇO 1:4 (EM VOLUME DE CIMENTO E AREIA GROSSA ÚMIDA) PARA CHAPISCO CONVENCIONAL, PREPARO MECÂNICO COM BETONEIRA 400 L. AF_08/2019</t>
  </si>
  <si>
    <t>97734</t>
  </si>
  <si>
    <t>PEÇA RETANGULAR PRÉ-MOLDADA, VOLUME DE CONCRETO DE 10 A 30 LITROS, TAXA DE AÇO APROXIMADA DE 30KG/M³. AF_03/2024</t>
  </si>
  <si>
    <t>101619</t>
  </si>
  <si>
    <t>PREPARO DE FUNDO DE VALA COM LARGURA MENOR QUE 1,5 M, COM CAMADA DE BRITA, LANÇAMENTO MANUAL. AF_08/2020</t>
  </si>
  <si>
    <t>JCA.EL-033/PRÓPRIA CAIXA DE PASSAGEM METALICA, DE SOBREPOR, COM TAMPA APARAFUSADA, DIMENSOES 15 X 15 X *10* CM (UN)</t>
  </si>
  <si>
    <t>00020254</t>
  </si>
  <si>
    <t>Observações:  COPIA SINAPI - CE - 2024/02 COM DESONERAÇÃO (REF: 03/2024) 41269</t>
  </si>
  <si>
    <t>UFSB-14784560 PROJETOR DE LED FLUXO LUMINOSO 7430Im, DE SOBREPOR, IP 65, POTÊNCIA DE 100w (UN)</t>
  </si>
  <si>
    <t>UFSB-I-04401555</t>
  </si>
  <si>
    <t>Observações: Composição criada com base no SINAPI 100903 adequando-se o tipo de luminária e inserindo-se as lâmpadas.</t>
  </si>
  <si>
    <t>UFSB-36193281 LUMINÁRIA DE SOBPEPOR, COM DIFUSOR LEITOSO EM ACRÍCILO, CORPO EM CHAPA DE AÇO FINA, PINTURA ELETROSTÁTICA NA COR BRANCA, COMPRIMENTO DE 120cm. (UN)</t>
  </si>
  <si>
    <t>UFSB-92275893</t>
  </si>
  <si>
    <t>LUMINÁRIA DE SOBPEPOR, COM DIFUSOR LEITOSO EM ACRÍCILO, CORPO EM CHAPA DE AÇO FINA, PINTURA ELETROSTÁTICA NA COR BRANCA, COMPRIMENTO DE 120cm</t>
  </si>
  <si>
    <t>100903</t>
  </si>
  <si>
    <t>LÂMPADA TUBULAR LED DE 18/20 W, COM SOQUETE, BASE G13 - FORNECIMENTO E INSTALAÇÃO. AF_09/2024_PS</t>
  </si>
  <si>
    <t>UFSB-84265496 LUMINÁRIA DE EMBUTIR, COM DIFUSOR LEITOSO EM ACRÍCILO, CORPO EM CHAPA DE AÇO FINA, PINTURA ELETROSTÁTICA NA COR BRANCA, COMPRIMENTO DE 120cm (UN)</t>
  </si>
  <si>
    <t>UFSB-33660191</t>
  </si>
  <si>
    <t>UFSB-01293829 LUMINÁRIA, DE SOBREPOR, TIPO PLAFON QUADRADO 30x30cm, EM ALUMÍNIO COM ACABAMENTO BRANCO E COBERTURA EM ACRÍLICO, COM LED DE 24W (UN)</t>
  </si>
  <si>
    <t>UFSB-I-53355718</t>
  </si>
  <si>
    <t>LÂMPADA LED 24W ESPIGA MILHO 3U E27</t>
  </si>
  <si>
    <t>UFSB-95279306</t>
  </si>
  <si>
    <t>LUMINÁRIA,  DE SOBREPOR, TIPO PLAFON QUADRADO 30x30cm, EM ALUMÍNIO COM ACABAMENTO BRANCO E COBERTURA EM ACRÍLICO, COM LED DE 24W</t>
  </si>
  <si>
    <t>UFSB-80713555 LUMINÁRIA HERMÉTICA COM DUAS LÂMPADAS DE 32W, COM GRAU DE PROTEÇÃO IP65, CORPO EM FIBRA DE VIDRO BLINDADA. (UN)</t>
  </si>
  <si>
    <t>UFSB-33737414</t>
  </si>
  <si>
    <t>LÂMPADA LED 32W</t>
  </si>
  <si>
    <t>UFSB-63796483</t>
  </si>
  <si>
    <t>LUMINÁRIA HERMÉTICA, COM GRAU DE PROTEÇÃO IP65, CORPO EM FIBRA DE VIDRO BLINDADA</t>
  </si>
  <si>
    <t>93654 DISJUNTOR MONOPOLAR TIPO DIN, CORRENTE NOMINAL DE 16A - FORNECIMENTO E INSTALAÇÃO. AF_10/2020 (UN)</t>
  </si>
  <si>
    <t>00034653</t>
  </si>
  <si>
    <t>DISJUNTOR TERMOMAGNETICO PARA TRILHO DIN (IEC), MONOPOLAR, 6 - 32 A</t>
  </si>
  <si>
    <t>00001570</t>
  </si>
  <si>
    <t>TERMINAL A COMPRESSAO EM COBRE ESTANHADO PARA CABO 2,5 MM2, 1 FURO E 1 COMPRESSAO, PARA PARAFUSO DE FIXACAO M5</t>
  </si>
  <si>
    <t>93658 DISJUNTOR MONOPOLAR TIPO DIN, CORRENTE NOMINAL DE 40A - FORNECIMENTO E INSTALAÇÃO. AF_10/2020 (UN)</t>
  </si>
  <si>
    <t>00034686</t>
  </si>
  <si>
    <t>DISJUNTOR TERMOMAGNETICO PARA TRILHO DIN (IEC), MONOPOLAR, 40 - 50 A</t>
  </si>
  <si>
    <t>00001574</t>
  </si>
  <si>
    <t>TERMINAL A COMPRESSAO EM COBRE ESTANHADO PARA CABO 10 MM2, 1 FURO E 1 COMPRESSAO, PARA PARAFUSO DE FIXACAO M6</t>
  </si>
  <si>
    <t>UFSB-09029803 DISJUNTOR BIPOLAR DR 25 A, DISPOSITIVO RESIDUAL DIFERENCIAL, TIPO AC, 30MA (UN)</t>
  </si>
  <si>
    <t>UFSB-I-84520938</t>
  </si>
  <si>
    <t>Observações: Composição criada com base no SINAPI 93673 adequando-se o tipo de equipamento</t>
  </si>
  <si>
    <t>93656 DISJUNTOR MONOPOLAR TIPO DIN, CORRENTE NOMINAL DE 25A - FORNECIMENTO E INSTALAÇÃO. AF_10/2020 (UN)</t>
  </si>
  <si>
    <t>00001571</t>
  </si>
  <si>
    <t>TERMINAL A COMPRESSAO EM COBRE ESTANHADO PARA CABO 4 MM2, 1 FURO E 1 COMPRESSAO, PARA PARAFUSO DE FIXACAO M5</t>
  </si>
  <si>
    <t>UFSB-85154872 DISPOSITIVO DE PROTEÇÃO CONTRA SURTO DE TENSÃO DPS 45KA - 275V (UN)</t>
  </si>
  <si>
    <t>UFSB-I-53470693</t>
  </si>
  <si>
    <t>UFSB-63042520 MEDIDOR DE GRANDEZAS ELÉTRICAS PAC3200 (UN)</t>
  </si>
  <si>
    <t>UFSB-48598001</t>
  </si>
  <si>
    <t>Observações:  COPIA SINAPI - CE - 2024/07 SEM DESONERAÇÃO (REF: 08/2024) 43338</t>
  </si>
  <si>
    <t>93673 DISJUNTOR TRIPOLAR TIPO DIN, CORRENTE NOMINAL DE 50A - FORNECIMENTO E INSTALAÇÃO. AF_10/2020 (UN)</t>
  </si>
  <si>
    <t>00034709</t>
  </si>
  <si>
    <t>DISJUNTOR TERMOMAGNETICO PARA TRILHO DIN (IEC), TRIPOLAR, 10 - 50 A</t>
  </si>
  <si>
    <t>00001575</t>
  </si>
  <si>
    <t>TERMINAL A COMPRESSAO EM COBRE ESTANHADO PARA CABO 16 MM2, 1 FURO E 1 COMPRESSAO, PARA PARAFUSO DE FIXACAO M6</t>
  </si>
  <si>
    <t>UFSB-75305765 FUSÍVEL 1A (UN)</t>
  </si>
  <si>
    <t>UFSB-50421173</t>
  </si>
  <si>
    <t>Observações: Composição criada com base no SINAPI 93667 fazendo-se as adequações necessárias nos insumos.</t>
  </si>
  <si>
    <t>UFSB-35847889 TRANSFORMADOR DE CORRENTE 600/5, Y-Y (UN)</t>
  </si>
  <si>
    <t>UFSB-61474893</t>
  </si>
  <si>
    <t>TRANSFORMADOR DE CORRENTE 60/5, Y-Y</t>
  </si>
  <si>
    <t>UFSB-69748819 QUADRO DE DISTRIBUICAO COM BARRAMENTO TRIFASICO, DE SOBREPOR, EM CHAPA DE ACO GALVANIZADO, PARA 42 DISJUNTORES DIN, 100A (UN)</t>
  </si>
  <si>
    <t>00039760</t>
  </si>
  <si>
    <t>QUADRO DE DISTRIBUICAO COM BARRAMENTO TRIFASICO, DE SOBREPOR, EM CHAPA DE ACO GALVANIZADO, PARA *42* DISJUNTORES DIN, 100 A</t>
  </si>
  <si>
    <t>Observações: Composição criada com base no SINAPI 101878 adequando-se o componente e utilizando a MO do SINAPI</t>
  </si>
  <si>
    <t>101894 DISJUNTOR TRIPOLAR TIPO NEMA, CORRENTE NOMINAL DE 60 ATÉ 100A - FORNECIMENTO E INSTALAÇÃO. AF_10/2020 (UN)</t>
  </si>
  <si>
    <t>00002373</t>
  </si>
  <si>
    <t>DISJUNTOR TIPO NEMA, TRIPOLAR 60 ATE 100 A, TENSAO MAXIMA DE 415 V</t>
  </si>
  <si>
    <t>00001576</t>
  </si>
  <si>
    <t>TERMINAL A COMPRESSAO EM COBRE ESTANHADO PARA CABO 25 MM2, 1 FURO E 1 COMPRESSAO, PARA PARAFUSO DE FIXACAO M8</t>
  </si>
  <si>
    <t>UFSB-40561574 QUADRO DE DISTRIBUIÇÃO DE ENERGIA EM CHAPA DE AÇO GALVANIZADO, DE SOBREPOR, COM BARRAMENTO TRIFÁSICO, PARA 36 DISJUNTORES DIN 100A - FORNECIMENTO E INSTALAÇÃO. AF_10/2020 (UN)</t>
  </si>
  <si>
    <t>00039759</t>
  </si>
  <si>
    <t>QUADRO DE DISTRIBUICAO COM BARRAMENTO TRIFASICO, DE SOBREPOR, EM CHAPA DE ACO GALVANIZADO, PARA 36 DISJUNTORES DIN, 100 A</t>
  </si>
  <si>
    <t>Observações: Composição criada com base no SINAPI 101878 adequando-se os insumos necessários</t>
  </si>
  <si>
    <t>91867 ELETRODUTO RÍGIDO ROSCÁVEL, PVC, DN 25 MM (3/4"), PARA CIRCUITOS TERMINAIS, INSTALADO EM LAJE - FORNECIMENTO E INSTALAÇÃO. AF_03/2023 (M)</t>
  </si>
  <si>
    <t>91868 ELETRODUTO RÍGIDO ROSCÁVEL, PVC, DN 32 MM (1"), PARA CIRCUITOS TERMINAIS, INSTALADO EM LAJE - FORNECIMENTO E INSTALAÇÃO. AF_03/2023 (M)</t>
  </si>
  <si>
    <t>00002685</t>
  </si>
  <si>
    <t>ELETRODUTO DE PVC RIGIDO ROSCAVEL DE 1 ", SEM LUVA</t>
  </si>
  <si>
    <t>91872 ELETRODUTO RÍGIDO ROSCÁVEL, PVC, DN 32 MM (1"), PARA CIRCUITOS TERMINAIS, INSTALADO EM PAREDE - FORNECIMENTO E INSTALAÇÃO. AF_03/2023 (M)</t>
  </si>
  <si>
    <t>91875 LUVA PARA ELETRODUTO, PVC, ROSCÁVEL, DN 25 MM (3/4"), PARA CIRCUITOS TERMINAIS, INSTALADA EM FORRO - FORNECIMENTO E INSTALAÇÃO. AF_03/2023 (UN)</t>
  </si>
  <si>
    <t>91876 LUVA PARA ELETRODUTO, PVC, ROSCÁVEL, DN 32 MM (1"), PARA CIRCUITOS TERMINAIS, INSTALADA EM FORRO - FORNECIMENTO E INSTALAÇÃO. AF_03/2023 (UN)</t>
  </si>
  <si>
    <t>91885 LUVA PARA ELETRODUTO, PVC, ROSCÁVEL, DN 32 MM (1"), PARA CIRCUITOS TERMINAIS, INSTALADA EM PAREDE - FORNECIMENTO E INSTALAÇÃO. AF_03/2023 (UN)</t>
  </si>
  <si>
    <t>91917 CURVA 90 GRAUS PARA ELETRODUTO, PVC, ROSCÁVEL, DN 32 MM (1"), PARA CIRCUITOS TERMINAIS, INSTALADA EM PAREDE - FORNECIMENTO E INSTALAÇÃO. AF_03/2023 (UN)</t>
  </si>
  <si>
    <t>00001884</t>
  </si>
  <si>
    <t>CURVA 90 GRAUS, LONGA, DE PVC RIGIDO ROSCAVEL, DE 1", PARA ELETRODUTO</t>
  </si>
  <si>
    <t>104400 CONDULETE DE PVC, TIPO LR, PARA ELETRODUTO DE PVC SOLDÁVEL DN 32 MM (1''), APARENTE - FORNECIMENTO E INSTALAÇÃO. AF_10/2022 (UN)</t>
  </si>
  <si>
    <t>00039338</t>
  </si>
  <si>
    <t>CONDULETE EM PVC, TIPO "LR", SEM TAMPA, DE 1"</t>
  </si>
  <si>
    <t>UFSB-44536886 TOMADA DUPLA, DE EMBUTIR, TIPO RJ-45, CATEGORIA 6, INSTALADA EM CAIXA DE PVC 4"x2". (UN)</t>
  </si>
  <si>
    <t>UFSB-95445769</t>
  </si>
  <si>
    <t>MODULO PARA TOMADA DE LOGICA RJ45</t>
  </si>
  <si>
    <t>Observações:  COPIA SINAPI - CE - 2024/07 COM DESONERAÇÃO (REF: 08/2024) 43337</t>
  </si>
  <si>
    <t>UFSB-04264243 TOMADA, DE EMBUTIR, TIPO RJ-45, CATEGORIA 6, INSTALADA EM CAIXA DE PVC 4"x2". (UN)</t>
  </si>
  <si>
    <t>98297 CABO ELETRÔNICO CATEGORIA 6, INSTALADO EM EDIFICAÇÃO INSTITUCIONAL - FORNECIMENTO E INSTALAÇÃO. AF_11/2019 (M)</t>
  </si>
  <si>
    <t>00039599</t>
  </si>
  <si>
    <t>CABO DE REDE, PAR TRANCADO UTP, 4 PARES, CATEGORIA 6 (CAT 6), ISOLAMENTO PVC (LSZH)</t>
  </si>
  <si>
    <t>UFSB-85150195 CABO DE FIBRA ÓTICA DE 4 VIAS (M)</t>
  </si>
  <si>
    <t>UFSB-82790453</t>
  </si>
  <si>
    <t>Observações: Composição criada com base no SINAPI 98297 adequando-se os insumos para as cotações efetuadas.</t>
  </si>
  <si>
    <t>101795 CAIXA ENTERRADA PARA INSTALAÇÕES TELEFÔNICAS TIPO R1, EM ALVENARIA COM BLOCOS DE CONCRETO, DIMENSÕES INTERNAS: 0,35X0,60X0,60 M, EXCLUINDO TAMPÃO. AF_12/2020 (UN)</t>
  </si>
  <si>
    <t>5679</t>
  </si>
  <si>
    <t>RETROESCAVADEIRA SOBRE RODAS COM CARREGADEIRA, TRAÇÃO 4X4, POTÊNCIA LÍQ. 88 HP, CAÇAMBA CARREG. CAP. MÍN. 1 M3, CAÇAMBA RETRO CAP. 0,26 M3, PESO OPERACIONAL MÍN. 6.674 KG, PROFUNDIDADE ESCAVAÇÃO MÁX. 4,37 M - CHI DIURNO. AF_06/2014</t>
  </si>
  <si>
    <t>5678</t>
  </si>
  <si>
    <t>RETROESCAVADEIRA SOBRE RODAS COM CARREGADEIRA, TRAÇÃO 4X4, POTÊNCIA LÍQ. 88 HP, CAÇAMBA CARREG. CAP. MÍN. 1 M3, CAÇAMBA RETRO CAP. 0,26 M3, PESO OPERACIONAL MÍN. 6.674 KG, PROFUNDIDADE ESCAVAÇÃO MÁX. 4,37 M - CHP DIURNO. AF_06/2014</t>
  </si>
  <si>
    <t>00025067</t>
  </si>
  <si>
    <t>BLOCO DE CONCRETO ESTRUTURAL 19 X 19 X 39 CM, FBK 4,5 MPA (NBR 6136)</t>
  </si>
  <si>
    <t>00000660</t>
  </si>
  <si>
    <t>CANALETA DE CONCRETO 19 X 19 X 19 CM (CLASSE C - NBR 6136)</t>
  </si>
  <si>
    <t>88628</t>
  </si>
  <si>
    <t>ARGAMASSA TRAÇO 1:3 (EM VOLUME DE CIMENTO E AREIA MÉDIA ÚMIDA), PREPARO MECÂNICO COM BETONEIRA 400 L. AF_08/2019</t>
  </si>
  <si>
    <t>89998</t>
  </si>
  <si>
    <t>ARMAÇÃO DE CINTA DE ALVENARIA ESTRUTURAL; DIÂMETRO DE 10,0 MM. AF_09/2021</t>
  </si>
  <si>
    <t>94970</t>
  </si>
  <si>
    <t>CONCRETO FCK = 20MPA, TRAÇO 1:2,7:3 (EM MASSA SECA DE CIMENTO/ AREIA MÉDIA/ BRITA 1) - PREPARO MECÂNICO COM BETONEIRA 600 L. AF_05/2021</t>
  </si>
  <si>
    <t>89995</t>
  </si>
  <si>
    <t>GRAUTEAMENTO DE CINTA SUPERIOR OU DE VERGA EM ALVENARIA ESTRUTURAL. AF_09/2021</t>
  </si>
  <si>
    <t>97735</t>
  </si>
  <si>
    <t>PEÇA RETANGULAR PRÉ-MOLDADA, VOLUME DE CONCRETO DE 30 A 100 LITROS, TAXA DE AÇO APROXIMADA DE 30KG/M³. AF_03/2024</t>
  </si>
  <si>
    <t>101616</t>
  </si>
  <si>
    <t>PREPARO DE FUNDO DE VALA COM LARGURA MENOR QUE 1,5 M (ACERTO DO SOLO NATURAL). AF_08/2020</t>
  </si>
  <si>
    <t>101798 TAMPA PARA CAIXA TIPO R1, EM FERRO FUNDIDO, DIMENSÕES INTERNAS: 0,40 X 0,60 M - FORNECIMENTO E INSTALAÇÃO. AF_12/2020 (UN)</t>
  </si>
  <si>
    <t>00014112</t>
  </si>
  <si>
    <t>TAMPAO FOFO SIMPLES COM BASE / REQUADRO, CLASSE A15 CARGA MAX. 1,5 T, 400 X 600 MM (COM INSCRICAO EM RELEVO DO TIPO DE REDE)</t>
  </si>
  <si>
    <t>91944 CAIXA RETANGULAR 4" X 4" BAIXA (0,30 M DO PISO), PVC, INSTALADA EM PAREDE - FORNECIMENTO E INSTALAÇÃO. AF_03/2023 (UN)</t>
  </si>
  <si>
    <t>00001873</t>
  </si>
  <si>
    <t>CAIXA DE PASSAGEM, EM PVC, DE 4" X 4", PARA ELETRODUTO FLEXIVEL CORRUGADO</t>
  </si>
  <si>
    <t>UFSB-60981391 RÉGUA (FILTRO DE LINHA) COM 8 TOMADAS (UN)</t>
  </si>
  <si>
    <t>UFSB-74571617</t>
  </si>
  <si>
    <t>Observações: Composição criada com base no SINAPI 91981 fazendo-se as adequações necessárias nos insumos</t>
  </si>
  <si>
    <t>98302 PATCH PANEL 24 PORTAS, CATEGORIA 6 - FORNECIMENTO E INSTALAÇÃO. AF_11/2019 (UN)</t>
  </si>
  <si>
    <t>00039596</t>
  </si>
  <si>
    <t>PATCH PANEL, 24 PORTAS, CATEGORIA 6, COM RACKS DE 19" DE LARGURA E 1 U DE ALTURA</t>
  </si>
  <si>
    <t>UFSB-91076503 ORGANIZADOR DE CABOS PARA RACK (UN)</t>
  </si>
  <si>
    <t>UFSB-90308102</t>
  </si>
  <si>
    <t>Observações: Composição criada com base no ORSE S11417 de onde se extraiu os itens e coeficiente de M.O. usando insumos cotados ou SINAPI</t>
  </si>
  <si>
    <t>JCA-95374027 KIT VENTILAÇÃO PARA RACK 19". (UN)</t>
  </si>
  <si>
    <t>UFSB-51323174</t>
  </si>
  <si>
    <t>KIT DE VENTILAÇÃO PARA RACK</t>
  </si>
  <si>
    <t>Observações: Composição criada com base no ORSE S11417 fazendo-se a substituição dos insumos pelos do SINAPI ou cotação.</t>
  </si>
  <si>
    <t>UFSB-44305022 PATCH CORD (CABO DE REDE), CATEGORIA 6 (CAT 6) UTP, 4 PARES, EXTENSAO DE 1,50 M. (UN)</t>
  </si>
  <si>
    <t>00039606</t>
  </si>
  <si>
    <t>PATCH CORD (CABO DE REDE), CATEGORIA 6 (CAT 6) UTP, 23 AWG, 4 PARES, EXTENSAO DE 1,50 M</t>
  </si>
  <si>
    <t>Observações: Composição criada com base no SINAPI 98297 fazendo-se a substituição dos insumos conforme projeto.</t>
  </si>
  <si>
    <t>UFSB-31419976 PATCH CORD (CABO DE REDE), CATEGORIA 6 (CAT 6) UTP, 4 PARES, EXTENSAO DE 2,50 M. (UN)</t>
  </si>
  <si>
    <t>00039607</t>
  </si>
  <si>
    <t>PATCH CORD (CABO DE REDE), CATEGORIA 6 (CAT 6) UTP, 23 AWG, 4 PARES, EXTENSAO DE 2,50 M</t>
  </si>
  <si>
    <t>Observações: Composição criada com base no SINAPI 98297 adequando-se os insumos</t>
  </si>
  <si>
    <t>UFSB-42190952 CERTIFICAÇÃO DE REDE CABEAMENTO ESTRUTURADO (UN)</t>
  </si>
  <si>
    <t>I10322</t>
  </si>
  <si>
    <t>Certificação de rede cabeamento estruturado (ref: obra Sergipetec)</t>
  </si>
  <si>
    <t>Observações: Composição criada com base no SINAPI 98297 fazendo-se a substituição do insumo de material pelo adequado para o projeto.</t>
  </si>
  <si>
    <t>UFSB-23502935 DISTRIBUIDOR INTERNO ÓPTICO 12 FIBRAS - D.I.O (UN)</t>
  </si>
  <si>
    <t>UFSB-23166824</t>
  </si>
  <si>
    <t>Observações: Composição criada com base no SINAPI 98302 adequando-se os insumos aos cotados e mantendo a M.O. do SINAPI.</t>
  </si>
  <si>
    <t>UFSB-59251326 SWITCH 24 PORTAS (UN)</t>
  </si>
  <si>
    <t>UFSB-29392709</t>
  </si>
  <si>
    <t>Observações: Composição criada com base no SINAPI 98302 de onde se extraiu o valor de M.O. (por similaridade no esforço do serviço) e substitui-se o insumo pelo insumo cotado.</t>
  </si>
  <si>
    <t>UFSB-42767078 FORNECIMENTO E INSTALAÇÃO DE RACK DE PAREDE 16U'' (UN)</t>
  </si>
  <si>
    <t>UFSB-81455647</t>
  </si>
  <si>
    <t>RACK DE PAREDE 16U''</t>
  </si>
  <si>
    <t>UFSB-38941484 GRAVADOR DIGITAL DE VÍDEO NVD 3316 - 16 CANAIS. (UN)</t>
  </si>
  <si>
    <t>UFSB-26902056</t>
  </si>
  <si>
    <t>UFSB-66650243 FRENTE FALSA PARA RACK (UN)</t>
  </si>
  <si>
    <t>UFSB-67929963</t>
  </si>
  <si>
    <t>Observações:  COPIA ORSE - SE - 2024/01  (REF: 03/2024) 41357</t>
  </si>
  <si>
    <t>89356 TUBO, PVC, SOLDÁVEL, DE 25MM, INSTALADO EM RAMAL OU SUB-RAMAL DE ÁGUA - FORNECIMENTO E INSTALAÇÃO. AF_06/2022 (M)</t>
  </si>
  <si>
    <t>00038383</t>
  </si>
  <si>
    <t>LIXA D'AGUA EM FOLHA, GRAO 100</t>
  </si>
  <si>
    <t>00009868</t>
  </si>
  <si>
    <t>TUBO PVC, SOLDAVEL, DE 25 MM, AGUA FRIA (NBR-5648)</t>
  </si>
  <si>
    <t>88248</t>
  </si>
  <si>
    <t>AUXILIAR DE ENCANADOR OU BOMBEIRO HIDRÁULICO COM ENCARGOS COMPLEMENTARES</t>
  </si>
  <si>
    <t>88267</t>
  </si>
  <si>
    <t>ENCANADOR OU BOMBEIRO HIDRÁULICO COM ENCARGOS COMPLEMENTARES</t>
  </si>
  <si>
    <t>89402 TUBO, PVC, SOLDÁVEL, DE 25MM, INSTALADO EM RAMAL DE DISTRIBUIÇÃO DE ÁGUA - FORNECIMENTO E INSTALAÇÃO. AF_06/2022 (M)</t>
  </si>
  <si>
    <t>89403 TUBO, PVC, SOLDÁVEL, DE 32MM, INSTALADO EM RAMAL DE DISTRIBUIÇÃO DE ÁGUA - FORNECIMENTO E INSTALAÇÃO. AF_06/2022 (M)</t>
  </si>
  <si>
    <t>00009869</t>
  </si>
  <si>
    <t>TUBO PVC, SOLDAVEL, DE 32 MM, AGUA FRIA (NBR-5648)</t>
  </si>
  <si>
    <t>94651 TUBO, PVC, SOLDÁVEL, DE 50MM, INSTALADO EM RESERVAÇÃO PREDIAL DE ÁGUA - FORNECIMENTO E INSTALAÇÃO. AF_04/2024 (M)</t>
  </si>
  <si>
    <t>00009875</t>
  </si>
  <si>
    <t>TUBO PVC, SOLDAVEL, DE 50 MM, AGUA FRIA (NBR-5648)</t>
  </si>
  <si>
    <t>94652 TUBO, PVC, SOLDÁVEL, DE 60MM, INSTALADO EM RESERVAÇÃO PREDIAL DE ÁGUA - FORNECIMENTO E INSTALAÇÃO. AF_04/2024 (M)</t>
  </si>
  <si>
    <t>00009873</t>
  </si>
  <si>
    <t>TUBO PVC, SOLDAVEL, DE 60 MM, AGUA FRIA (NBR-5648)</t>
  </si>
  <si>
    <t>94703 ADAPTADOR COM FLANGE E ANEL DE VEDAÇÃO, PVC, SOLDÁVEL, DN 25 MM X 3/4", INSTALADO EM RESERVAÇÃO PREDIAL DE ÁGUA - FORNECIMENTO E INSTALAÇÃO. AF_04/2024 (UN)</t>
  </si>
  <si>
    <t>00000096</t>
  </si>
  <si>
    <t>ADAPTADOR PVC SOLDAVEL, COM FLANGE E ANEL DE VEDACAO, 25 MM X 3/4", PARA CAIXA D'AGUA</t>
  </si>
  <si>
    <t>00000122</t>
  </si>
  <si>
    <t>ADESIVO PLASTICO PARA PVC, FRASCO COM *850* GR</t>
  </si>
  <si>
    <t>00020083</t>
  </si>
  <si>
    <t>SOLUCAO PREPARADORA / LIMPADORA PARA PVC, FRASCO COM 1000 CM3</t>
  </si>
  <si>
    <t>UFSB-27919823 ADAPTADOR COM FLANGES LIVRES, PVC, SOLDÁVEL LONGO, DN 50 MM X 1.1/2 , INSTALADO EM RESERVAÇÃO DE ÁGUA DE EDIFICAÇÃO QUE POSSUA RESERVATÓRIO DE FIBRA/FIBROCIMENTO FORNECIMENTO E INSTALAÇÃO. AF_06/2016 (UN)</t>
  </si>
  <si>
    <t>UFSB-I-03882572</t>
  </si>
  <si>
    <t>ADAPTADOR COM FLANGES LIVRES, PVC, SOLDÁVEL LONGO, DN 50 MM X 1.1/2</t>
  </si>
  <si>
    <t>Observações: Composição criada com base no SINAPI 89383 atualizando o insumo pela cotação e adequando a M.O.</t>
  </si>
  <si>
    <t>UFSB-65249339 ADAPTADOR COM FLANGES LIVRES, PVC, SOLDÁVEL LONGO, DN 60 MM X 2 , INSTALADO EM RESERVAÇÃO DE ÁGUA DE EDIFICAÇÃO QUE POSSUA RESERVATÓRIO DE FIBRA/FIBROCIMENTO FORNECIMENTO E INSTALAÇÃO. AF_06/2016 (UN)</t>
  </si>
  <si>
    <t>UFSB-I-52452625</t>
  </si>
  <si>
    <t>ADAPTADOR COM FLANGES LIVRES, PVC, SOLDÁVEL LONGO, DN 60 MM X 2</t>
  </si>
  <si>
    <t>89383 ADAPTADOR CURTO COM BOLSA E ROSCA PARA REGISTRO, PVC, SOLDÁVEL, DN 25MM X 3/4 , INSTALADO EM RAMAL OU SUB-RAMAL DE ÁGUA - FORNECIMENTO E INSTALAÇÃO. AF_06/2022 (UN)</t>
  </si>
  <si>
    <t>00000065</t>
  </si>
  <si>
    <t>ADAPTADOR PVC SOLDAVEL CURTO COM BOLSA E ROSCA, 25 MM X 3/4", PARA AGUA FRIA</t>
  </si>
  <si>
    <t>94658 ADAPTADOR CURTO COM BOLSA E ROSCA PARA REGISTRO, PVC, SOLDÁVEL, DN 32 MM X 1", INSTALADO EM RESERVAÇÃO PREDIAL DE ÁGUA - FORNECIMENTO E INSTALAÇÃO. AF_04/2024 (UN)</t>
  </si>
  <si>
    <t>00000108</t>
  </si>
  <si>
    <t>ADAPTADOR PVC SOLDAVEL CURTO COM BOLSA E ROSCA, 32 MM X 1", PARA AGUA FRIA</t>
  </si>
  <si>
    <t>00003148</t>
  </si>
  <si>
    <t>FITA VEDA ROSCA EM ROLOS DE 18 MM X 50 M (L X C)</t>
  </si>
  <si>
    <t>103953 BUCHA DE REDUÇÃO, CURTA, PVC, SOLDÁVEL, DN 32 X 25 MM, INSTALADO EM RAMAL DE DISTRIBUIÇÃO DE ÁGUA - FORNECIMENTO E INSTALAÇÃO. AF_06/2022 (UN)</t>
  </si>
  <si>
    <t>00000829</t>
  </si>
  <si>
    <t>BUCHA DE REDUCAO DE PVC, SOLDAVEL, CURTA, COM 32 X 25 MM, PARA AGUA FRIA PREDIAL</t>
  </si>
  <si>
    <t>103971 BUCHA DE REDUÇÃO, LONGA, PVC, SOLDÁVEL, DN 60 X 50 MM, INSTALADO EM PRUMADA DE ÁGUA - FORNECIMENTO E INSTALAÇÃO. AF_06/2022 (UN)</t>
  </si>
  <si>
    <t>00000822</t>
  </si>
  <si>
    <t>BUCHA DE REDUCAO DE PVC, SOLDAVEL, LONGA, COM 60 X 50 MM, PARA AGUA FRIA PREDIAL</t>
  </si>
  <si>
    <t>103966 BUCHA DE REDUÇÃO, LONGA, PVC, SOLDÁVEL, DN 50 X 25 MM, INSTALADO EM PRUMADA DE ÁGUA - FORNECIMENTO E INSTALAÇÃO. AF_06/2022 (UN)</t>
  </si>
  <si>
    <t>00000813</t>
  </si>
  <si>
    <t>BUCHA DE REDUCAO DE PVC, SOLDAVEL, LONGA, COM 50 X 25 MM, PARA AGUA FRIA PREDIAL</t>
  </si>
  <si>
    <t>103968 BUCHA DE REDUÇÃO, LONGA, PVC, SOLDÁVEL, DN 60 X 25 MM, INSTALADO EM PRUMADA DE ÁGUA - FORNECIMENTO E INSTALAÇÃO. AF_06/2022 (UN)</t>
  </si>
  <si>
    <t>00000816</t>
  </si>
  <si>
    <t>BUCHA DE REDUCAO DE PVC, SOLDAVEL, LONGA, COM 60 X 25 MM, PARA AGUA FRIA PREDIAL</t>
  </si>
  <si>
    <t>103969 BUCHA DE REDUÇÃO, LONGA, PVC, SOLDÁVEL, DN 60 X 32 MM, INSTALADO EM PRUMADA DE ÁGUA - FORNECIMENTO E INSTALAÇÃO. AF_06/2022 (UN)</t>
  </si>
  <si>
    <t>00000814</t>
  </si>
  <si>
    <t>BUCHA DE REDUCAO DE PVC, SOLDAVEL, LONGA, COM 60 X 32 MM, PARA AGUA FRIA PREDIAL</t>
  </si>
  <si>
    <t>89384 CURVA DE TRANSPOSIÇÃO, PVC, SOLDÁVEL, DN 25MM, INSTALADO EM RAMAL OU SUB-RAMAL DE ÁGUA FORNECIMENTO E INSTALAÇÃO. AF_06/2022 (UN)</t>
  </si>
  <si>
    <t>00038025</t>
  </si>
  <si>
    <t>CURVA DE TRANSPOSICAO, PVC, SOLDAVEL, 25 MM, COR MARROM, PARA AGUA FRIA PREDIAL</t>
  </si>
  <si>
    <t>90373 JOELHO 90 GRAUS COM BUCHA DE LATÃO, PVC, SOLDÁVEL, DN 25MM, X 1/2 INSTALADO EM RAMAL OU SUB-RAMAL DE ÁGUA - FORNECIMENTO E INSTALAÇÃO. AF_06/2022 (UN)</t>
  </si>
  <si>
    <t>00020147</t>
  </si>
  <si>
    <t>JOELHO PVC, SOLDAVEL, COM BUCHA DE LATAO, 90 GRAUS, 25 MM X 1/2", PARA AGUA FRIA PREDIAL</t>
  </si>
  <si>
    <t>89481 JOELHO 90 GRAUS, PVC, SOLDÁVEL, DN 25MM, INSTALADO EM PRUMADA DE ÁGUA - FORNECIMENTO E INSTALAÇÃO. AF_06/2022 (UN)</t>
  </si>
  <si>
    <t>00003529</t>
  </si>
  <si>
    <t>JOELHO PVC, SOLDAVEL, 90 GRAUS, 25 MM, COR MARROM, PARA AGUA FRIA PREDIAL</t>
  </si>
  <si>
    <t>89413 JOELHO 90 GRAUS, PVC, SOLDÁVEL, DN 32MM, INSTALADO EM RAMAL DE DISTRIBUIÇÃO DE ÁGUA - FORNECIMENTO E INSTALAÇÃO. AF_06/2022 (UN)</t>
  </si>
  <si>
    <t>00003536</t>
  </si>
  <si>
    <t>JOELHO PVC, SOLDAVEL, 90 GRAUS, 32 MM, COR MARROM, PARA AGUA FRIA PREDIAL</t>
  </si>
  <si>
    <t>89501 JOELHO 90 GRAUS, PVC, SOLDÁVEL, DN 50MM, INSTALADO EM PRUMADA DE ÁGUA - FORNECIMENTO E INSTALAÇÃO. AF_06/2022 (UN)</t>
  </si>
  <si>
    <t>00003540</t>
  </si>
  <si>
    <t>JOELHO PVC, SOLDAVEL, 90 GRAUS, 50 MM, COR MARROM, PARA AGUA FRIA PREDIAL</t>
  </si>
  <si>
    <t>89505 JOELHO 90 GRAUS, PVC, SOLDÁVEL, DN 60MM, INSTALADO EM PRUMADA DE ÁGUA - FORNECIMENTO E INSTALAÇÃO. AF_06/2022 (UN)</t>
  </si>
  <si>
    <t>00003539</t>
  </si>
  <si>
    <t>JOELHO PVC, SOLDAVEL, 90 GRAUS, 60 MM, COR MARROM, PARA AGUA FRIA PREDIAL</t>
  </si>
  <si>
    <t>89385 LUVA SOLDÁVEL E COM ROSCA, PVC, SOLDÁVEL, DN 25MM X 3/4 , INSTALADO EM RAMAL OU SUB-RAMAL DE ÁGUA - FORNECIMENTO E INSTALAÇÃO. AF_06/2022 (UN)</t>
  </si>
  <si>
    <t>00003906</t>
  </si>
  <si>
    <t>LUVA SOLDAVEL COM ROSCA, PVC, 25 MM X 3/4", PARA AGUA FRIA PREDIAL</t>
  </si>
  <si>
    <t>104348 TERMINAL DE VENTILAÇÃO, PVC, SÉRIE NORMAL, ESGOTO PREDIAL, DN 50 MM, JUNTA SOLDÁVEL, FORNECIDO E INSTALADO EM PRUMADA DE ESGOTO SANITÁRIO OU VENTILAÇÃO. AF_08/2022 (UN)</t>
  </si>
  <si>
    <t>00039319</t>
  </si>
  <si>
    <t>TERMINAL DE VENTILACAO, 50 MM, SERIE NORMAL, ESGOTO PREDIAL</t>
  </si>
  <si>
    <t>89399 TÊ COM BUCHA DE LATÃO NA BOLSA CENTRAL, PVC, SOLDÁVEL, DN 32MM X 3/4 , INSTALADO EM RAMAL OU SUB-RAMAL DE ÁGUA - FORNECIMENTO E INSTALAÇÃO. AF_06/2022 (UN)</t>
  </si>
  <si>
    <t>00007114</t>
  </si>
  <si>
    <t>TE PVC, SOLDAVEL, COM BUCHA DE LATAO NA BOLSA CENTRAL, 90 GRAUS, 32 MM X 3/4", PARA AGUA FRIA PREDIAL</t>
  </si>
  <si>
    <t>89395 TE, PVC, SOLDÁVEL, DN 25MM, INSTALADO EM RAMAL OU SUB-RAMAL DE ÁGUA - FORNECIMENTO E INSTALAÇÃO. AF_06/2022 (UN)</t>
  </si>
  <si>
    <t>00007139</t>
  </si>
  <si>
    <t>TE SOLDAVEL, PVC, 90 GRAUS, 25 MM, PARA AGUA FRIA PREDIAL (NBR 5648)</t>
  </si>
  <si>
    <t>89398 TE, PVC, SOLDÁVEL, DN 32MM, INSTALADO EM RAMAL OU SUB-RAMAL DE ÁGUA - FORNECIMENTO E INSTALAÇÃO. AF_06/2022 (UN)</t>
  </si>
  <si>
    <t>00007140</t>
  </si>
  <si>
    <t>TE SOLDAVEL, PVC, 90 GRAUS, 32 MM, PARA AGUA FRIA PREDIAL (NBR 5648)</t>
  </si>
  <si>
    <t>89625 TE, PVC, SOLDÁVEL, DN 50MM, INSTALADO EM PRUMADA DE ÁGUA - FORNECIMENTO E INSTALAÇÃO. AF_06/2022 (UN)</t>
  </si>
  <si>
    <t>00007142</t>
  </si>
  <si>
    <t>TE SOLDAVEL, PVC, 90 GRAUS,50 MM, PARA AGUA FRIA PREDIAL (NBR 5648)</t>
  </si>
  <si>
    <t>89628 TE, PVC, SOLDÁVEL, DN 60MM, INSTALADO EM PRUMADA DE ÁGUA - FORNECIMENTO E INSTALAÇÃO. AF_06/2022 (UN)</t>
  </si>
  <si>
    <t>00007143</t>
  </si>
  <si>
    <t>TE SOLDAVEL, PVC, 90 GRAUS, 60 MM, PARA AGUA FRIA PREDIAL (NBR 5648)</t>
  </si>
  <si>
    <t>89382 UNIÃO, PVC, SOLDÁVEL, DN 25MM, INSTALADO EM RAMAL OU SUB-RAMAL DE ÁGUA - FORNECIMENTO E INSTALAÇÃO. AF_06/2022 (UN)</t>
  </si>
  <si>
    <t>00009906</t>
  </si>
  <si>
    <t>UNIAO PVC, SOLDAVEL, 25 MM, PARA AGUA FRIA PREDIAL</t>
  </si>
  <si>
    <t>89390 UNIÃO, PVC, SOLDÁVEL, DN 32MM, INSTALADO EM RAMAL OU SUB-RAMAL DE ÁGUA - FORNECIMENTO E INSTALAÇÃO. AF_06/2022 (UN)</t>
  </si>
  <si>
    <t>00009895</t>
  </si>
  <si>
    <t>UNIAO PVC, SOLDAVEL, 32 MM, PARA AGUA FRIA PREDIAL</t>
  </si>
  <si>
    <t>94495 REGISTRO DE GAVETA BRUTO, LATÃO, ROSCÁVEL, 1" - FORNECIMENTO E INSTALAÇÃO. AF_08/2021 (UN)</t>
  </si>
  <si>
    <t>00006019</t>
  </si>
  <si>
    <t>REGISTRO GAVETA BRUTO EM LATAO FORJADO, BITOLA 1" (REF 1509)</t>
  </si>
  <si>
    <t>94496 REGISTRO DE GAVETA BRUTO, LATÃO, ROSCÁVEL, 1 1/4" - FORNECIMENTO E INSTALAÇÃO. AF_08/2021 (UN)</t>
  </si>
  <si>
    <t>00006017</t>
  </si>
  <si>
    <t>REGISTRO GAVETA BRUTO EM LATAO FORJADO, BITOLA 1 1/4" (REF 1509)</t>
  </si>
  <si>
    <t>89353 REGISTRO DE GAVETA BRUTO, LATÃO, ROSCÁVEL, 3/4" - FORNECIMENTO E INSTALAÇÃO. AF_08/2021 (UN)</t>
  </si>
  <si>
    <t>00006016</t>
  </si>
  <si>
    <t>REGISTRO GAVETA BRUTO EM LATAO FORJADO, BITOLA 3/4" (REF 1509)</t>
  </si>
  <si>
    <t>89351 REGISTRO DE PRESSÃO BRUTO, LATÃO, ROSCÁVEL, 3/4'' - FORNECIMENTO E INSTALAÇÃO. AF_08/2021 (UN)</t>
  </si>
  <si>
    <t>00011753</t>
  </si>
  <si>
    <t>REGISTRO PRESSAO BRUTO EM LATAO FORJADO, BITOLA 3/4" (REF 1400)</t>
  </si>
  <si>
    <t>95250 VÁLVULA DE ESFERA BRUTA, BRONZE, ROSCÁVEL, 1'' - FORNECIMENTO E INSTALAÇÃO. AF_08/2021 (UN)</t>
  </si>
  <si>
    <t>00011746</t>
  </si>
  <si>
    <t>VALVULA DE ESFERA BRUTA EM BRONZE, BITOLA 1" (REF 1552-B)</t>
  </si>
  <si>
    <t>95252 VÁLVULA DE ESFERA BRUTA, BRONZE, ROSCÁVEL, 1 1/2'' - FORNECIMENTO E INSTALAÇÃO. AF_08/2021 (UN)</t>
  </si>
  <si>
    <t>00011751</t>
  </si>
  <si>
    <t>VALVULA DE ESFERA BRUTA EM BRONZE, BITOLA 1 1/2" (REF 1552-B)</t>
  </si>
  <si>
    <t>95253 VÁLVULA DE ESFERA BRUTA, BRONZE, ROSCÁVEL, 2'' - FORNECIMENTO E INSTALAÇÃO. AF_08/2021 (UN)</t>
  </si>
  <si>
    <t>00011747</t>
  </si>
  <si>
    <t>VALVULA DE ESFERA BRUTA EM BRONZE, BITOLA 2" (REF 1552-B)</t>
  </si>
  <si>
    <t>95249 VÁLVULA DE ESFERA BRUTA, BRONZE, ROSCÁVEL, 3/4'' - FORNECIMENTO E INSTALAÇÃO. AF_08/2021 (UN)</t>
  </si>
  <si>
    <t>00011749</t>
  </si>
  <si>
    <t>VALVULA DE ESFERA BRUTA EM BRONZE, BITOLA 3/4" (REF 1552-B)</t>
  </si>
  <si>
    <t>99628 VÁLVULA DE RETENÇÃO VERTICAL, DE BRONZE, ROSCÁVEL, 3/4" - FORNECIMENTO E INSTALAÇÃO. AF_08/2021 (UN)</t>
  </si>
  <si>
    <t>00010413</t>
  </si>
  <si>
    <t>VALVULA DE RETENCAO VERTICAL, DE BRONZE (PN-16), 3/4", 200 PSI, EXTREMIDADES COM ROSCA</t>
  </si>
  <si>
    <t>UFSB-14627323 VÁLVULA SOLENOIDE DN25 - FORNECIMENTO E INSTALAÇÃO (UN)</t>
  </si>
  <si>
    <t>UFSB-I-48274589</t>
  </si>
  <si>
    <t>VÁLVULA SOLENOIDE DN25</t>
  </si>
  <si>
    <t>Observações: Composição criada com base no SINAPI 95644 fazendo-se as adequações necessárias nos insumos</t>
  </si>
  <si>
    <t>102111 BOMBA CENTRÍFUGA, MONOFÁSICA, 0,5 CV OU 0,49 HP, HM 6 A 20 M, Q 1,2 A 8,3 M3/H - FORNECIMENTO E INSTALAÇÃO. AF_12/2020 (UN)</t>
  </si>
  <si>
    <t>00000731</t>
  </si>
  <si>
    <t>BOMBA CENTRIFUGA MOTOR ELETRICO MONOFASICO 0,49 HP BOCAIS 1" X 3/4", DIAMETRO DO ROTOR 110 MM, HM/Q: 6 M / 8,3 M3/H A 20 M / 1,2 M3/H</t>
  </si>
  <si>
    <t>00039996</t>
  </si>
  <si>
    <t>VERGALHAO ZINCADO ROSCA TOTAL, 1/4" (6,3 MM)</t>
  </si>
  <si>
    <t>102617 CAIXA D´ÁGUA EM POLIÉSTER REFORÇADO COM FIBRA DE VIDRO, 5000 LITROS - FORNECIMENTO E INSTALAÇÃO. AF_06/2021 (UN)</t>
  </si>
  <si>
    <t>00037105</t>
  </si>
  <si>
    <t>CAIXA D'AGUA / RESERVATORIO EM POLIESTER REFORCADO COM FIBRA DE VIDRO, 5000 LITROS, COM TAMPA</t>
  </si>
  <si>
    <t>102137 CHAVE DE BOIA AUTOMÁTICA SUPERIOR/INFERIOR 15A/250V - FORNECIMENTO E INSTALAÇÃO. AF_12/2020 (UN)</t>
  </si>
  <si>
    <t>00007588</t>
  </si>
  <si>
    <t>AUTOMATICO DE BOIA SUPERIOR / INFERIOR, *15* A / 250 V</t>
  </si>
  <si>
    <t>UFSB-95976733 FILTRO FLUTUANTE DE SUCÇÃO GROSSO (SAGF), COM VÁLVULA DE RETENÇÃO, COM MANGUEIRA DE 3 M , COM BICO PARA MANGUEIRA DE 2" (UN)</t>
  </si>
  <si>
    <t>UFSB-I-61428189</t>
  </si>
  <si>
    <t>FILTRO FLUTUANTE DE SUCÇÃO GROSSO (SAGF), COM VÁLVULA DE RETENÇÃO, COM MANGUEIRA DE 3 M , COM BICO PARA MANGUEIRA DE 2“</t>
  </si>
  <si>
    <t>Observações: Composição criada com base no SINAPI 102111 substituindo-se o insumo pelo cotado para o serviço;</t>
  </si>
  <si>
    <t>95635 KIT CAVALETE PARA MEDIÇÃO DE ÁGUA - ENTRADA PRINCIPAL, EM PVC 25 MM (3/4") - FORNECIMENTO E INSTALAÇÃO (EXCLUSIVE HIDRÔMETRO). AF_03/2024 (UN)</t>
  </si>
  <si>
    <t>00003729</t>
  </si>
  <si>
    <t>KIT CAVALETE, PVC, COM REGISTRO, PARA HIDROMETRO, BITOLAS 1/2" OU 3/4" - COMPLETO</t>
  </si>
  <si>
    <t>94796 TORNEIRA DE BOIA PARA CAIXA D'ÁGUA, ROSCÁVEL, 3/4" - FORNECIMENTO E INSTALAÇÃO. AF_08/2021 (UN)</t>
  </si>
  <si>
    <t>00011830</t>
  </si>
  <si>
    <t>TORNEIRA DE BOIA CONVENCIONAL PARA CAIXA D'AGUA, AGUA FRIA, 3/4", COM HASTE E TORNEIRA METALICOS E BALAO PLASTICO</t>
  </si>
  <si>
    <t>89711 TUBO PVC, SERIE NORMAL, ESGOTO PREDIAL, DN 40 MM, FORNECIDO E INSTALADO EM RAMAL DE DESCARGA OU RAMAL DE ESGOTO SANITÁRIO. AF_08/2022 (M)</t>
  </si>
  <si>
    <t>00009835</t>
  </si>
  <si>
    <t>TUBO PVC SERIE NORMAL, DN 40 MM, PARA ESGOTO PREDIAL (NBR 5688)</t>
  </si>
  <si>
    <t>89712 TUBO PVC, SERIE NORMAL, ESGOTO PREDIAL, DN 50 MM, FORNECIDO E INSTALADO EM RAMAL DE DESCARGA OU RAMAL DE ESGOTO SANITÁRIO. AF_08/2022 (M)</t>
  </si>
  <si>
    <t>00009838</t>
  </si>
  <si>
    <t>TUBO PVC SERIE NORMAL, DN 50 MM, PARA ESGOTO PREDIAL (NBR 5688)</t>
  </si>
  <si>
    <t>89798 TUBO PVC, SERIE NORMAL, ESGOTO PREDIAL, DN 50 MM, FORNECIDO E INSTALADO EM PRUMADA DE ESGOTO SANITÁRIO OU VENTILAÇÃO. AF_08/2022 (M)</t>
  </si>
  <si>
    <t>89713 TUBO PVC, SERIE NORMAL, ESGOTO PREDIAL, DN 75 MM, FORNECIDO E INSTALADO EM RAMAL DE DESCARGA OU RAMAL DE ESGOTO SANITÁRIO. AF_08/2022 (M)</t>
  </si>
  <si>
    <t>00009837</t>
  </si>
  <si>
    <t>TUBO PVC SERIE NORMAL, DN 75 MM, PARA ESGOTO PREDIAL (NBR 5688)</t>
  </si>
  <si>
    <t>89714 TUBO PVC, SERIE NORMAL, ESGOTO PREDIAL, DN 100 MM, FORNECIDO E INSTALADO EM RAMAL DE DESCARGA OU RAMAL DE ESGOTO SANITÁRIO. AF_08/2022 (M)</t>
  </si>
  <si>
    <t>00009836</t>
  </si>
  <si>
    <t>TUBO PVC SERIE NORMAL, DN 100 MM, PARA ESGOTO PREDIAL (NBR 5688)</t>
  </si>
  <si>
    <t>90695 TUBO DE PVC PARA REDE COLETORA DE ESGOTO DE PAREDE MACIÇA, DN 150 MM, JUNTA ELÁSTICA - FORNECIMENTO E ASSENTAMENTO. AF_01/2021 (M)</t>
  </si>
  <si>
    <t>00020078</t>
  </si>
  <si>
    <t>PASTA LUBRIFICANTE PARA TUBOS E CONEXOES COM JUNTA ELASTICA, EMBALAGEM DE *400* GR (USO EM PVC, ACO, POLIETILENO E OUTROS)</t>
  </si>
  <si>
    <t>00041936</t>
  </si>
  <si>
    <t>TUBO COLETOR DE ESGOTO, PVC, JEI, DN 150 MM (NBR 7362)</t>
  </si>
  <si>
    <t>88246</t>
  </si>
  <si>
    <t>ASSENTADOR DE TUBOS COM ENCARGOS COMPLEMENTARES</t>
  </si>
  <si>
    <t>89748 CURVA CURTA 90 GRAUS, PVC, SERIE NORMAL, ESGOTO PREDIAL, DN 100 MM, JUNTA ELÁSTICA, FORNECIDO E INSTALADO EM RAMAL DE DESCARGA OU RAMAL DE ESGOTO SANITÁRIO. AF_08/2022 (UN)</t>
  </si>
  <si>
    <t>00000301</t>
  </si>
  <si>
    <t>ANEL BORRACHA PARA TUBO ESGOTO PREDIAL, DN 100 MM (NBR 5688)</t>
  </si>
  <si>
    <t>00001966</t>
  </si>
  <si>
    <t>CURVA PVC CURTA 90 GRAUS, DN 100 MM, PARA ESGOTO PREDIAL</t>
  </si>
  <si>
    <t>89726 JOELHO 45 GRAUS, PVC, SERIE NORMAL, ESGOTO PREDIAL, DN 40 MM, JUNTA SOLDÁVEL, FORNECIDO E INSTALADO EM RAMAL DE DESCARGA OU RAMAL DE ESGOTO SANITÁRIO. AF_08/2022 (UN)</t>
  </si>
  <si>
    <t>00003516</t>
  </si>
  <si>
    <t>JOELHO PVC, SOLDAVEL, BB, 45 GRAUS, DN 40 MM, PARA ESGOTO PREDIAL</t>
  </si>
  <si>
    <t>89802 JOELHO 45 GRAUS, PVC, SERIE NORMAL, ESGOTO PREDIAL, DN 50 MM, JUNTA ELÁSTICA, FORNECIDO E INSTALADO EM PRUMADA DE ESGOTO SANITÁRIO OU VENTILAÇÃO. AF_08/2022 (UN)</t>
  </si>
  <si>
    <t>00000296</t>
  </si>
  <si>
    <t>ANEL BORRACHA PARA TUBO ESGOTO PREDIAL, DN 50 MM (NBR 5688)</t>
  </si>
  <si>
    <t>00003518</t>
  </si>
  <si>
    <t>JOELHO PVC, SOLDAVEL, PB, 45 GRAUS, DN 50 MM, PARA ESGOTO PREDIAL</t>
  </si>
  <si>
    <t>89732 JOELHO 45 GRAUS, PVC, SERIE NORMAL, ESGOTO PREDIAL, DN 50 MM, JUNTA ELÁSTICA, FORNECIDO E INSTALADO EM RAMAL DE DESCARGA OU RAMAL DE ESGOTO SANITÁRIO. AF_08/2022 (UN)</t>
  </si>
  <si>
    <t>89746 JOELHO 45 GRAUS, PVC, SERIE NORMAL, ESGOTO PREDIAL, DN 100 MM, JUNTA ELÁSTICA, FORNECIDO E INSTALADO EM RAMAL DE DESCARGA OU RAMAL DE ESGOTO SANITÁRIO. AF_08/2022 (UN)</t>
  </si>
  <si>
    <t>00003528</t>
  </si>
  <si>
    <t>JOELHO PVC, SOLDAVEL, PB, 45 GRAUS, DN 100 MM, PARA ESGOTO PREDIAL</t>
  </si>
  <si>
    <t>89724 JOELHO 90 GRAUS, PVC, SERIE NORMAL, ESGOTO PREDIAL, DN 40 MM, JUNTA SOLDÁVEL, FORNECIDO E INSTALADO EM RAMAL DE DESCARGA OU RAMAL DE ESGOTO SANITÁRIO. AF_08/2022 (UN)</t>
  </si>
  <si>
    <t>00003517</t>
  </si>
  <si>
    <t>JOELHO PVC, SOLDAVEL, BB, 90 GRAUS, SEM ANEL, DN 40 MM, PARA ESGOTO PREDIAL SECUNDARIO</t>
  </si>
  <si>
    <t>89801 JOELHO 90 GRAUS, PVC, SERIE NORMAL, ESGOTO PREDIAL, DN 50 MM, JUNTA ELÁSTICA, FORNECIDO E INSTALADO EM PRUMADA DE ESGOTO SANITÁRIO OU VENTILAÇÃO. AF_08/2022 (UN)</t>
  </si>
  <si>
    <t>00003526</t>
  </si>
  <si>
    <t>JOELHO PVC, SOLDAVEL, PB, 90 GRAUS, DN 50 MM, PARA ESGOTO PREDIAL</t>
  </si>
  <si>
    <t>89731 JOELHO 90 GRAUS, PVC, SERIE NORMAL, ESGOTO PREDIAL, DN 50 MM, JUNTA ELÁSTICA, FORNECIDO E INSTALADO EM RAMAL DE DESCARGA OU RAMAL DE ESGOTO SANITÁRIO. AF_08/2022 (UN)</t>
  </si>
  <si>
    <t>89744 JOELHO 90 GRAUS, PVC, SERIE NORMAL, ESGOTO PREDIAL, DN 100 MM, JUNTA ELÁSTICA, FORNECIDO E INSTALADO EM RAMAL DE DESCARGA OU RAMAL DE ESGOTO SANITÁRIO. AF_08/2022 (UN)</t>
  </si>
  <si>
    <t>00003520</t>
  </si>
  <si>
    <t>JOELHO PVC, SOLDAVEL, PB, 90 GRAUS, DN 100 MM, PARA ESGOTO PREDIAL</t>
  </si>
  <si>
    <t>89785 JUNÇÃO SIMPLES, PVC, SERIE NORMAL, ESGOTO PREDIAL, DN 50 X 50 MM, JUNTA ELÁSTICA, FORNECIDO E INSTALADO EM RAMAL DE DESCARGA OU RAMAL DE ESGOTO SANITÁRIO. AF_08/2022 (UN)</t>
  </si>
  <si>
    <t>00003662</t>
  </si>
  <si>
    <t>JUNCAO SIMPLES, PVC, 45 GRAUS, DN 50 X 50 MM, SERIE NORMAL PARA ESGOTO PREDIAL</t>
  </si>
  <si>
    <t>104343 JUNÇÃO DE REDUÇÃO INVERTIDA, PVC, SÉRIE NORMAL, ESGOTO PREDIAL, DN 75 X 50 MM, JUNTA ELÁSTICA, FORNECIDO E INSTALADO EM RAMAL DE DESCARGA OU RAMAL DE ESGOTO SANITÁRIO. AF_08/2022 (UN)</t>
  </si>
  <si>
    <t>00000297</t>
  </si>
  <si>
    <t>ANEL BORRACHA PARA TUBO ESGOTO PREDIAL, DN 75 MM (NBR 5688)</t>
  </si>
  <si>
    <t>00003669</t>
  </si>
  <si>
    <t>JUNCAO DE REDUCAO INVERTIDA, PVC SOLDAVEL, 75 X 50 MM, SERIE NORMAL PARA ESGOTO PREDIAL</t>
  </si>
  <si>
    <t>89567 JUNÇÃO SIMPLES, PVC, SERIE R, ÁGUA PLUVIAL, DN 100 X 100 MM, JUNTA ELÁSTICA, FORNECIDO E INSTALADO EM RAMAL DE ENCAMINHAMENTO. AF_06/2022 (UN)</t>
  </si>
  <si>
    <t>00000299</t>
  </si>
  <si>
    <t>ANEL BORRACHA, DN 100 MM, PARA TUBO SERIE REFORCADA ESGOTO PREDIAL</t>
  </si>
  <si>
    <t>00020144</t>
  </si>
  <si>
    <t>JUNCAO SIMPLES, PVC SERIE R, DN 100 X 100 MM, PARA ESGOTO PREDIAL</t>
  </si>
  <si>
    <t>89569 JUNÇÃO SIMPLES, PVC, SERIE R, ÁGUA PLUVIAL, DN 100 X 75 MM, JUNTA ELÁSTICA, FORNECIDO E INSTALADO EM RAMAL DE ENCAMINHAMENTO. AF_06/2022 (UN)</t>
  </si>
  <si>
    <t>00000298</t>
  </si>
  <si>
    <t>ANEL BORRACHA, DN 75 MM, PARA TUBO SERIE REFORCADA ESGOTO PREDIAL</t>
  </si>
  <si>
    <t>00020143</t>
  </si>
  <si>
    <t>JUNCAO SIMPLES, PVC SERIE R, DN 100 X 75 MM, PARA ESGOTO PREDIAL</t>
  </si>
  <si>
    <t>89813 LUVA SIMPLES, PVC, SERIE NORMAL, ESGOTO PREDIAL, DN 50 MM, JUNTA ELÁSTICA, FORNECIDO E INSTALADO EM PRUMADA DE ESGOTO SANITÁRIO OU VENTILAÇÃO. AF_08/2022 (UN)</t>
  </si>
  <si>
    <t>00003875</t>
  </si>
  <si>
    <t>LUVA SIMPLES, PVC, SOLDAVEL, DN 50 MM, SERIE NORMAL, PARA ESGOTO PREDIAL</t>
  </si>
  <si>
    <t>89753 LUVA SIMPLES, PVC, SERIE NORMAL, ESGOTO PREDIAL, DN 50 MM, JUNTA ELÁSTICA, FORNECIDO E INSTALADO EM RAMAL DE DESCARGA OU RAMAL DE ESGOTO SANITÁRIO. AF_08/2022 (UN)</t>
  </si>
  <si>
    <t>89774 LUVA SIMPLES, PVC, SERIE NORMAL, ESGOTO PREDIAL, DN 75 MM, JUNTA ELÁSTICA, FORNECIDO E INSTALADO EM RAMAL DE DESCARGA OU RAMAL DE ESGOTO SANITÁRIO. AF_08/2022 (UN)</t>
  </si>
  <si>
    <t>00003898</t>
  </si>
  <si>
    <t>LUVA SIMPLES, PVC, SOLDAVEL, DN 75 MM, SERIE NORMAL, PARA ESGOTO PREDIAL</t>
  </si>
  <si>
    <t>89778 LUVA SIMPLES, PVC, SERIE NORMAL, ESGOTO PREDIAL, DN 100 MM, JUNTA ELÁSTICA, FORNECIDO E INSTALADO EM RAMAL DE DESCARGA OU RAMAL DE ESGOTO SANITÁRIO. AF_08/2022 (UN)</t>
  </si>
  <si>
    <t>00003899</t>
  </si>
  <si>
    <t>LUVA SIMPLES, PVC, SOLDAVEL, DN 100 MM, SERIE NORMAL, PARA ESGOTO PREDIAL</t>
  </si>
  <si>
    <t>104344 TE, PVC, SÉRIE NORMAL, ESGOTO PREDIAL, DN 100 X 50 MM, JUNTA ELÁSTICA, FORNECIDO E INSTALADO EM RAMAL DE DESCARGA OU RAMAL DE ESGOTO SANITÁRIO. AF_08/2022 (UN)</t>
  </si>
  <si>
    <t>00011655</t>
  </si>
  <si>
    <t>TE SANITARIO DE REDUCAO, PVC, DN 100 X 50 MM, SERIE NORMAL, PARA ESGOTO PREDIAL</t>
  </si>
  <si>
    <t>89784 TE, PVC, SERIE NORMAL, ESGOTO PREDIAL, DN 50 X 50 MM, JUNTA ELÁSTICA, FORNECIDO E INSTALADO EM RAMAL DE DESCARGA OU RAMAL DE ESGOTO SANITÁRIO. AF_08/2022 (UN)</t>
  </si>
  <si>
    <t>00007097</t>
  </si>
  <si>
    <t>TE SANITARIO, PVC, DN 50 X 50 MM, SERIE NORMAL, PARA ESGOTO PREDIAL</t>
  </si>
  <si>
    <t>98107 CAIXA DE GORDURA SIMPLES (CAPACIDADE: 36 L), RETANGULAR, EM ALVENARIA COM BLOCOS DE CONCRETO, DIMENSÕES INTERNAS = 0,2X0,4 M, ALTURA INTERNA = 0,8 M. AF_12/2020 (UN)</t>
  </si>
  <si>
    <t>00000650</t>
  </si>
  <si>
    <t>BLOCO DE VEDACAO DE CONCRETO, 9 X 19 X 39 CM (CLASSE C - NBR 6136)</t>
  </si>
  <si>
    <t>97733</t>
  </si>
  <si>
    <t>PEÇA RETANGULAR PRÉ-MOLDADA, VOLUME DE CONCRETO DE ATÉ 10 LITROS, TAXA DE AÇO APROXIMADA DE 30KG/M³. AF_03/2024</t>
  </si>
  <si>
    <t>97902 CAIXA ENTERRADA HIDRÁULICA RETANGULAR EM ALVENARIA COM TIJOLOS CERÂMICOS MACIÇOS, DIMENSÕES INTERNAS: 0,6X0,6X0,6 M PARA REDE DE ESGOTO. AF_12/2020 (UN)</t>
  </si>
  <si>
    <t>104329 CAIXA SIFONADA, COM GRELHA REDONDA, PVC, DN 150 X 150 X 50 MM, JUNTA SOLDÁVEL, FORNECIDA E INSTALADA EM RAMAL DE DESCARGA OU EM RAMAL DE ESGOTO SANITÁRIO. AF_08/2022 (UN)</t>
  </si>
  <si>
    <t>00011717</t>
  </si>
  <si>
    <t>CAIXA SIFONADA, PVC, 150 X 150 X 50 MM, COM GRELHA REDONDA, BRANCA</t>
  </si>
  <si>
    <t>89512 TUBO PVC, SÉRIE R, ÁGUA PLUVIAL, DN 100 MM, FORNECIDO E INSTALADO EM RAMAL DE ENCAMINHAMENTO. AF_06/2022 (M)</t>
  </si>
  <si>
    <t>00009841</t>
  </si>
  <si>
    <t>TUBO PVC, SERIE R, DN 100 MM, PARA ESGOTO OU AGUAS PLUVIAIS PREDIAL (NBR 5688)</t>
  </si>
  <si>
    <t>89578 TUBO PVC, SÉRIE R, ÁGUA PLUVIAL, DN 100 MM, FORNECIDO E INSTALADO EM CONDUTORES VERTICAIS DE ÁGUAS PLUVIAIS. AF_06/2022 (M)</t>
  </si>
  <si>
    <t>89580 TUBO PVC, SÉRIE R, ÁGUA PLUVIAL, DN 150 MM, FORNECIDO E INSTALADO EM CONDUTORES VERTICAIS DE ÁGUAS PLUVIAIS. AF_06/2022 (M)</t>
  </si>
  <si>
    <t>00009840</t>
  </si>
  <si>
    <t>TUBO PVC, SERIE R, DN 150 MM, PARA ESGOTO OU AGUAS PLUVIAIS PREDIAL (NBR 5688)</t>
  </si>
  <si>
    <t>104166 TUBO PVC, SÉRIE R, ÁGUA PLUVIAL, DN 150 MM, FORNECIDO E INSTALADO EM RAMAL DE ENCAMINHAMENTO. AF_06/2022 (M)</t>
  </si>
  <si>
    <t>JCA-95296519 RALO FOFO SEMIESFERICO, 100 MM, PARA LAJES/ CALHAS - FORNECIMENTO E INSTALAÇÃO (UN)</t>
  </si>
  <si>
    <t>00011708</t>
  </si>
  <si>
    <t>RALO FOFO SEMIESFERICO, 100 MM, PARA LAJES/ CALHAS</t>
  </si>
  <si>
    <t>Observações: Composição criada com base no SINAPI 89709 com a troca dos insumos necessários</t>
  </si>
  <si>
    <t>94227 CALHA EM CHAPA DE AÇO GALVANIZADO NÚMERO 24, DESENVOLVIMENTO DE 33 CM, INCLUSO TRANSPORTE VERTICAL. AF_07/2019 (M)</t>
  </si>
  <si>
    <t>00040782</t>
  </si>
  <si>
    <t>CALHA QUADRADA DE CHAPA DE ACO GALVANIZADA NUM 24, CORTE 33 CM</t>
  </si>
  <si>
    <t>00005104</t>
  </si>
  <si>
    <t>REBITE DE REPUXO EM ALUMINIO VAZADO, DIAMETRO 3,2 X 8 MM DE COMPRIMENTO (1KG = 1025 UNIDADES)</t>
  </si>
  <si>
    <t>00000142</t>
  </si>
  <si>
    <t>SELANTE ELASTICO MONOCOMPONENTE A BASE DE POLIURETANO (PU) PARA JUNTAS DIVERSAS</t>
  </si>
  <si>
    <t>310ML</t>
  </si>
  <si>
    <t>00013388</t>
  </si>
  <si>
    <t>SOLDA EM BARRA DE ESTANHO-CHUMBO 50/50</t>
  </si>
  <si>
    <t>89531 JOELHO 45 GRAUS, PVC, SERIE R, ÁGUA PLUVIAL, DN 100 MM, JUNTA ELÁSTICA, FORNECIDO E INSTALADO EM RAMAL DE ENCAMINHAMENTO. AF_06/2022 (UN)</t>
  </si>
  <si>
    <t>00020151</t>
  </si>
  <si>
    <t>JOELHO, PVC SERIE R, 45 GRAUS, DN 100 MM, PARA ESGOTO PREDIAL</t>
  </si>
  <si>
    <t>89584 JOELHO 90 GRAUS, PVC, SERIE R, ÁGUA PLUVIAL, DN 100 MM, JUNTA ELÁSTICA, FORNECIDO E INSTALADO EM CONDUTORES VERTICAIS DE ÁGUAS PLUVIAIS. AF_06/2022 (UN)</t>
  </si>
  <si>
    <t>00020157</t>
  </si>
  <si>
    <t>JOELHO, PVC SERIE R, 90 GRAUS, DN 100 MM, PARA ESGOTO PREDIAL</t>
  </si>
  <si>
    <t>89590 JOELHO 90 GRAUS, PVC, SERIE R, ÁGUA PLUVIAL, DN 150 MM, JUNTA ELÁSTICA, FORNECIDO E INSTALADO EM CONDUTORES VERTICAIS DE ÁGUAS PLUVIAIS. AF_06/2022 (UN)</t>
  </si>
  <si>
    <t>00000300</t>
  </si>
  <si>
    <t>ANEL BORRACHA, DN 150 MM, PARA TUBO SERIE REFORCADA ESGOTO PREDIAL</t>
  </si>
  <si>
    <t>00020158</t>
  </si>
  <si>
    <t>JOELHO, PVC SERIE R, 90 GRAUS, DN 150 MM, PARA ESGOTO PREDIAL</t>
  </si>
  <si>
    <t>89669 LUVA SIMPLES, PVC, SERIE R, ÁGUA PLUVIAL, DN 100 MM, JUNTA ELÁSTICA, FORNECIDO E INSTALADO EM CONDUTORES VERTICAIS DE ÁGUAS PLUVIAIS. AF_06/2022 (UN)</t>
  </si>
  <si>
    <t>00020170</t>
  </si>
  <si>
    <t>LUVA SIMPLES, PVC SERIE R, 100 MM, PARA ESGOTO PREDIAL</t>
  </si>
  <si>
    <t>104170 LUVA SIMPLES, PVC, SERIE R, ÁGUA PLUVIAL, DN 150 MM, JUNTA ELÁSTICA, FORNECIDO E INSTALADO EM RAMAL DE ENCAMINHAMENTO. AF_06/2022 (UN)</t>
  </si>
  <si>
    <t>00020171</t>
  </si>
  <si>
    <t>LUVA SIMPLES, PVC SERIE R, 150 MM, PARA ESGOTO PREDIAL</t>
  </si>
  <si>
    <t>99253 CAIXA ENTERRADA HIDRÁULICA RETANGULAR EM ALVENARIA COM TIJOLOS CERÂMICOS MACIÇOS, DIMENSÕES INTERNAS: 0,6X0,6X0,6 M PARA REDE DE DRENAGEM. AF_12/2020 (UN)</t>
  </si>
  <si>
    <t>UFSB-53194523 DISPOSITIVO DE CLORAÇÃO AUTOMÁTICA PARA REDE PLUVIAL - DIAM. 200mm - FORNECIMENTO E INSTALAÇÃO (UN)</t>
  </si>
  <si>
    <t>00042686</t>
  </si>
  <si>
    <t>CAP, PVC, JE, OCRE, DN 200 MM (CONEXAO PARA TUBO COLETOR DE ESGOTO)</t>
  </si>
  <si>
    <t>104072</t>
  </si>
  <si>
    <t>TÊ, PVC OCRE, JUNTA ELÁSTICA, DN 200 MM, PARA COLETOR PREDIAL DE ESGOTO. AF_06/2022</t>
  </si>
  <si>
    <t>90696</t>
  </si>
  <si>
    <t>TUBO DE PVC PARA REDE COLETORA DE ESGOTO DE PAREDE MACIÇA, DN 200 MM, JUNTA ELÁSTICA - FORNECIMENTO E ASSENTAMENTO. AF_01/2021</t>
  </si>
  <si>
    <t>Observações: Composição criada para dispositivo de cloração a ser usado na UFSB. 
Materiais foram aferidos com base no croqui do sistema.</t>
  </si>
  <si>
    <t>UFSB-75283058 FILTRO SEPARADOR DE SÓLIDOS DE ÁGUA DE CHUVA - MODELO FILTRO VORTEX WFF150 AQUASTOCK OU EQUIVALENTE - INCLUSIVE CONJUNTO FLUTUANTE DE SUCÇÃO E CONTROLADOR AUTOMÁTICO - FORNECIMENTO E INSTALAÇÃO (UN)</t>
  </si>
  <si>
    <t>UFSB-I-02358221</t>
  </si>
  <si>
    <t>FILTRO COLETOR DE ÁGUA DE CHUVA WFF 150</t>
  </si>
  <si>
    <t>Observações: Composição criada com base no SINAPI 101803 fazendo-se a substituição do insumo de material pelo adequado para o projeto.</t>
  </si>
  <si>
    <t>98554 IMPERMEABILIZAÇÃO DE SUPERFÍCIE COM MEMBRANA À BASE DE RESINA ACRÍLICA, 3 DEMÃOS. AF_09/2023 (M2)</t>
  </si>
  <si>
    <t>00043147</t>
  </si>
  <si>
    <t>MEMBRANA IMPERMEABILIZANTE ACRILICA MONOCOMPONENTE</t>
  </si>
  <si>
    <t>88243</t>
  </si>
  <si>
    <t>AJUDANTE ESPECIALIZADO COM ENCARGOS COMPLEMENTARES</t>
  </si>
  <si>
    <t>88270</t>
  </si>
  <si>
    <t>IMPERMEABILIZADOR COM ENCARGOS COMPLEMENTARES</t>
  </si>
  <si>
    <t>98555 IMPERMEABILIZAÇÃO DE SUPERFÍCIE COM ARGAMASSA POLIMÉRICA / MEMBRANA ACRÍLICA, 3 DEMÃOS. AF_09/2023 (M2)</t>
  </si>
  <si>
    <t>00000135</t>
  </si>
  <si>
    <t>ARGAMASSA POLIMERICA IMPERMEABILIZANTE SEMIFLEXIVEL, BICOMPONENTE, A BASE DE CIMENTO E ADITIVOS</t>
  </si>
  <si>
    <t>98563 PROTEÇÃO MECÂNICA DE SUPERFÍCIE HORIZONTAL COM ARGAMASSA DE CIMENTO E AREIA, TRAÇO 1:3, E=2CM. AF_09/2023 (M2)</t>
  </si>
  <si>
    <t>00038365</t>
  </si>
  <si>
    <t>CAMADA SEPARADORA DE FILME DE POLIETILENO 20 A 25 MICRA</t>
  </si>
  <si>
    <t>87372</t>
  </si>
  <si>
    <t>ARGAMASSA TRAÇO 1:3 (EM VOLUME DE CIMENTO E AREIA MÉDIA ÚMIDA) PARA CONTRAPISO, PREPARO MANUAL. AF_08/2019</t>
  </si>
  <si>
    <t>101909 EXTINTOR DE INCÊNDIO PORTÁTIL COM CARGA DE PQS DE 6 KG, CLASSE BC - FORNECIMENTO E INSTALAÇÃO. AF_10/2020_PE (UN)</t>
  </si>
  <si>
    <t>00010892</t>
  </si>
  <si>
    <t>EXTINTOR DE INCENDIO PORTATIL COM CARGA DE PO QUIMICO SECO (PQS) DE 6 KG, CLASSE BC</t>
  </si>
  <si>
    <t>101905 EXTINTOR DE INCÊNDIO PORTÁTIL COM CARGA DE ÁGUA PRESSURIZADA DE 10 L, CLASSE A - FORNECIMENTO E INSTALAÇÃO. AF_10/2020_PE (UN)</t>
  </si>
  <si>
    <t>JCA-90210395 PLACA DE SINALIZAÇÃO DE SEGURANÇA CONTRA INCÊNDIO, FOTOLUMINESCENTE, RETANGULAR, 26 X 13 CM, EM PVC 2 MM ANTI-CHAMAS (SIMBOLOS, CORES E PICTOGRAMAS CONFORME NBR 16820) - SENTIDO DE ROTA DE FUGA (SAÍDA) (UN)</t>
  </si>
  <si>
    <t>00037539</t>
  </si>
  <si>
    <t>PLACA DE SINALIZACAO DE SEGURANCA CONTRA INCENDIO, FOTOLUMINESCENTE, RETANGULAR, *13 X 26* CM, EM PVC *2* MM ANTI-CHAMAS (SIMBOLOS, CORES E PICTOGRAMAS CONFORME NBR 16820)</t>
  </si>
  <si>
    <t>Observações: Composição criada com base no SINAPI 97049 fazendo-se a substituição do insumo de material pelo adequado para o projeto.</t>
  </si>
  <si>
    <t>JCA-87899058 PLACA DE SINALIZAÇÃO DE SEGURANÇA CONTRA INCÊNDIO, FOTOLUMINESCENTE, RETANGULAR, 26 X 13 CM, EM PVC 2 MM ANTI-CHAMAS (SIMBOLOS, CORES E PICTOGRAMAS CONFORME NBR 16820) - SENTIDO DE ROTA DE FUGA (LATERAL) (UN)</t>
  </si>
  <si>
    <t>JCA-30984289 PLACA DE SINALIZAÇÃO DE SEGURANÇA CONTRA INCÊNDIO, FOTOLUMINESCENTE, RETANGULAR, 26 X 13 CM, EM PVC 2 MM ANTI-CHAMAS (SIMBOLOS, CORES E PICTOGRAMAS CONFORME NBR 16820) - SENTIDO DE ROTA DE FUGA (EM FRENTE) (UN)</t>
  </si>
  <si>
    <t>JCA-17495860 PLACA DE SINALIZAÇÃO DE SEGURANÇA CONTRA INCÊNDIO, FOTOLUMINESCENTE, QUADRADA, 20 X 20 CM, EM PVC 2 MM ANTI-CHAMAS (SIMBOLOS, CORES E PICTOGRAMAS CONFORME NBR 16820) - PROIBIDO FUMAR (UN)</t>
  </si>
  <si>
    <t>00037556</t>
  </si>
  <si>
    <t>PLACA DE SINALIZACAO DE SEGURANCA CONTRA INCENDIO, FOTOLUMINESCENTE, QUADRADA, *20 X 20* CM, EM PVC *2* MM ANTI-CHAMAS (SIMBOLOS, CORES E PICTOGRAMAS CONFORME NBR 16820)</t>
  </si>
  <si>
    <t>87894 CHAPISCO APLICADO EM ALVENARIA (SEM PRESENÇA DE VÃOS) E ESTRUTURAS DE CONCRETO DE FACHADA, COM COLHER DE PEDREIRO. ARGAMASSA TRAÇO 1:3 COM PREPARO EM BETONEIRA 400L. AF_10/2022 (M2)</t>
  </si>
  <si>
    <t>87313</t>
  </si>
  <si>
    <t>ARGAMASSA TRAÇO 1:3 (EM VOLUME DE CIMENTO E AREIA GROSSA ÚMIDA) PARA CHAPISCO CONVENCIONAL, PREPARO MECÂNICO COM BETONEIRA 400 L. AF_08/2019</t>
  </si>
  <si>
    <t>87905 CHAPISCO APLICADO EM ALVENARIA (COM PRESENÇA DE VÃOS) E ESTRUTURAS DE CONCRETO DE FACHADA, COM COLHER DE PEDREIRO. ARGAMASSA TRAÇO 1:3 COM PREPARO EM BETONEIRA 400L. AF_10/2022 (M2)</t>
  </si>
  <si>
    <t>87879 CHAPISCO APLICADO EM ALVENARIAS E ESTRUTURAS DE CONCRETO INTERNAS, COM COLHER DE PEDREIRO. ARGAMASSA TRAÇO 1:3 COM PREPARO EM BETONEIRA 400L. AF_10/2022 (M2)</t>
  </si>
  <si>
    <t>87553 EMBOÇO, EM ARGAMASSA TRAÇO 1:2:8, PREPARO MECÂNICO, APLICADO MANUALMENTE EM PAREDES INTERNAS DE AMBIENTES COM ÁREA MAIOR QUE 10M², E = 10MM, COM TALISCAS. AF_03/2024 (M2)</t>
  </si>
  <si>
    <t>87794 EMBOÇO OU MASSA ÚNICA EM ARGAMASSA TRAÇO 1:2:8, PREPARO MANUAL, APLICADA MANUALMENTE EM PANOS CEGOS DE FACHADA (SEM PRESENÇA DE VÃOS), ESPESSURA DE 25 MM. AF_09/2022 (M2)</t>
  </si>
  <si>
    <t>00037411</t>
  </si>
  <si>
    <t>TELA DE ACO SOLDADA GALVANIZADA/ZINCADA PARA ALVENARIA, FIO D = *1,24 MM, MALHA 25 X 25 MM</t>
  </si>
  <si>
    <t>87369</t>
  </si>
  <si>
    <t>ARGAMASSA TRAÇO 1:2:8 (EM VOLUME DE CIMENTO, CAL E AREIA MÉDIA ÚMIDA) PARA EMBOÇO/MASSA ÚNICA/ASSENTAMENTO DE ALVENARIA DE VEDAÇÃO, PREPARO MANUAL. AF_08/2019</t>
  </si>
  <si>
    <t>87777 EMBOÇO OU MASSA ÚNICA EM ARGAMASSA TRAÇO 1:2:8, PREPARO MANUAL, APLICADA MANUALMENTE EM PANOS DE FACHADA COM PRESENÇA DE VÃOS, ESPESSURA DE 25 MM. AF_08/2022 (M2)</t>
  </si>
  <si>
    <t>104958 MASSA ÚNICA, EM ARGAMASSA TRAÇO 1:2:8 PREPARO MECÂNICO, APLICADA MANUALMENTE EM PAREDES INTERNAS DE AMBIENTES COM ÁREA MAIOR QUE 10M², E = 10MM, COM TALISCAS. AF_03/2024 (M2)</t>
  </si>
  <si>
    <t>104612 REVESTIMENTO CERÂMICO PARA PAREDES INTERNAS COM PLACAS TIPO ESMALTADA DE DIMENSÕES 60X60 CM APLICADAS A MEIA ALTURA DAS PAREDES. AF_02/2023_PE (M2)</t>
  </si>
  <si>
    <t>00001381</t>
  </si>
  <si>
    <t>ARGAMASSA COLANTE AC I PARA CERAMICAS</t>
  </si>
  <si>
    <t>00034357</t>
  </si>
  <si>
    <t>REJUNTE CIMENTICIO, QUALQUER COR</t>
  </si>
  <si>
    <t>00010515</t>
  </si>
  <si>
    <t>REVESTIMENTO EM CERAMICA ESMALTADA, PEI MAIOR OU IGUAL 4, FORMATO MAIOR A 2025 CM2</t>
  </si>
  <si>
    <t>88256</t>
  </si>
  <si>
    <t>AZULEJISTA OU LADRILHISTA COM ENCARGOS COMPLEMENTARES</t>
  </si>
  <si>
    <t>86904 LAVATÓRIO LOUÇA BRANCA SUSPENSO, 29,5 X 39CM OU EQUIVALENTE, PADRÃO POPULAR - FORNECIMENTO E INSTALAÇÃO. AF_01/2020 (UN)</t>
  </si>
  <si>
    <t>00010425</t>
  </si>
  <si>
    <t>LAVATORIO DE LOUCA BRANCA, SUSPENSO (SEM COLUNA), DIMENSOES *40 X 30* CM</t>
  </si>
  <si>
    <t>00004351</t>
  </si>
  <si>
    <t>PARAFUSO NIQUELADO 3 1/2" COM ACABAMENTO CROMADO PARA FIXAR PECA SANITARIA, INCLUI PORCA CEGA, ARRUELA E BUCHA DE NYLON TAMANHO S-8</t>
  </si>
  <si>
    <t>00037329</t>
  </si>
  <si>
    <t>REJUNTE EPOXI, QUALQUER COR</t>
  </si>
  <si>
    <t>86932 VASO SANITÁRIO SIFONADO COM CAIXA ACOPLADA LOUÇA BRANCA - PADRÃO MÉDIO, INCLUSO ENGATE FLEXÍVEL EM METAL CROMADO, 1/2 X 40CM - FORNECIMENTO E INSTALAÇÃO. AF_01/2020 (UN)</t>
  </si>
  <si>
    <t>86887</t>
  </si>
  <si>
    <t>ENGATE FLEXÍVEL EM INOX, 1/2 X 40CM - FORNECIMENTO E INSTALAÇÃO. AF_01/2020</t>
  </si>
  <si>
    <t>95472 VASO SANITARIO SIFONADO CONVENCIONAL PARA PCD SEM FURO FRONTAL COM LOUÇA BRANCA SEM ASSENTO, INCLUSO CONJUNTO DE LIGAÇÃO PARA BACIA SANITÁRIA AJUSTÁVEL - FORNECIMENTO E INSTALAÇÃO. AF_01/2020 (UN)</t>
  </si>
  <si>
    <t>00006142</t>
  </si>
  <si>
    <t>CONJUNTO DE LIGACAO AJUSTAVEL, PARA VASO / BACIA SANITARIA, EM PLASTICO BRANCO, COM TUBO, CANOPLA E ESPUDE</t>
  </si>
  <si>
    <t>95471</t>
  </si>
  <si>
    <t>VASO SANITARIO SIFONADO CONVENCIONAL PARA PCD SEM FURO FRONTAL COM LOUÇA BRANCA SEM ASSENTO - FORNECIMENTO E INSTALAÇÃO. AF_01/2020</t>
  </si>
  <si>
    <t>100866 BARRA DE APOIO RETA, EM ACO INOX POLIDO, COMPRIMENTO 60CM, FIXADA NA PAREDE - FORNECIMENTO E INSTALAÇÃO. AF_01/2020 (UN)</t>
  </si>
  <si>
    <t>100867 BARRA DE APOIO RETA, EM ACO INOX POLIDO, COMPRIMENTO 70 CM, FIXADA NA PAREDE - FORNECIMENTO E INSTALAÇÃO. AF_01/2020 (UN)</t>
  </si>
  <si>
    <t>00036205</t>
  </si>
  <si>
    <t>BARRA DE APOIO RETA, EM ACO INOX POLIDO, COMPRIMENTO 70CM, DIAMETRO MINIMO 3 CM</t>
  </si>
  <si>
    <t>100868 BARRA DE APOIO RETA, EM ACO INOX POLIDO, COMPRIMENTO 80 CM, FIXADA NA PAREDE - FORNECIMENTO E INSTALAÇÃO. AF_01/2020 (UN)</t>
  </si>
  <si>
    <t>00036081</t>
  </si>
  <si>
    <t>BARRA DE APOIO RETA, EM ACO INOX POLIDO, COMPRIMENTO 80CM, DIAMETRO MINIMO 3 CM</t>
  </si>
  <si>
    <t>86915 TORNEIRA CROMADA DE MESA, 1/2" OU 3/4", PARA LAVATÓRIO, PADRÃO MÉDIO - FORNECIMENTO E INSTALAÇÃO. AF_01/2020 (UN)</t>
  </si>
  <si>
    <t>00003146</t>
  </si>
  <si>
    <t>FITA VEDA ROSCA EM ROLOS DE 18 MM X 10 M (L X C)</t>
  </si>
  <si>
    <t>00036791</t>
  </si>
  <si>
    <t>TORNEIRA METALICA CROMADA DE MESA PARA LAVATORIO, BICA ALTA, COM AREJADOR (REF 1195)</t>
  </si>
  <si>
    <t>UFSB-60907844 TORNEIRA METALICA CROMADA DE MESA COM ALAVANCA PARA PCD, PARA LAVATORIO, TEMPORIZADA PRESSAO FECHAMENTO AUTOMATICO, BICA BAIXA (UN)</t>
  </si>
  <si>
    <t>UFSB-I-15271011</t>
  </si>
  <si>
    <t>Observações: Composição criada com base no SINAPI 100853 - TORNEIRA CROMADA DE MESA PARA LAVATORIO, TIPO MONOCOMANDO. AF_01/2020, com a substituição do insumo de torneira para a de fechamento automático PCD</t>
  </si>
  <si>
    <t>UFSB-72739551 DUCHA / CHUVEIRO METALICO, DE PAREDE, ARTICULAVEL, COM BRACO/CANO, SEM DESVIADOR - FORNECIMENTO E INSTALAÇÃO. A (UN)</t>
  </si>
  <si>
    <t>00038189</t>
  </si>
  <si>
    <t>DUCHA / CHUVEIRO METALICO, DE PAREDE, ARTICULAVEL, COM BRACO/CANO, SEM DESVIADOR</t>
  </si>
  <si>
    <t>Observações: Composição criada com base no SINAPI 100860 fazendo-se a troca do INSUMO pelo do SINAPI</t>
  </si>
  <si>
    <t>86913 TORNEIRA CROMADA 1/2" OU 3/4" PARA TANQUE, PADRÃO POPULAR - FORNECIMENTO E INSTALAÇÃO. AF_01/2020 (UN)</t>
  </si>
  <si>
    <t>00007604</t>
  </si>
  <si>
    <t>TORNEIRA METALICA CROMADA PARA TANQUE / JARDIM, SEM BICO, CANO LONGO, DE PAREDE, PADRAO POPULAR / USO GERAL, 1/2" OU 3/4" (REF 1126)</t>
  </si>
  <si>
    <t>100860 CHUVEIRO ELÉTRICO COMUM CORPO PLÁSTICO, TIPO DUCHA - FORNECIMENTO E INSTALAÇÃO. AF_01/2020 (UN)</t>
  </si>
  <si>
    <t>00001368</t>
  </si>
  <si>
    <t>CHUVEIRO COMUM EM PLASTICO BRANCO, COM CANO, 3 TEMPERATURAS, 5500 W (110/220 V)</t>
  </si>
  <si>
    <t>100849 ASSENTO SANITÁRIO CONVENCIONAL - FORNECIMENTO E INSTALACAO. AF_01/2020 (UN)</t>
  </si>
  <si>
    <t>00000377</t>
  </si>
  <si>
    <t>ASSENTO SANITARIO DE PLASTICO, TIPO CONVENCIONAL</t>
  </si>
  <si>
    <t>UFSB-28969522 ESPELHO CRISTAL, ESPESSURA 4 MM, SEM MOLDURA, 60x80cm, FORNECIMENTO E INSTALAÇÃO (UN)</t>
  </si>
  <si>
    <t>00004791</t>
  </si>
  <si>
    <t>ADESIVO ACRILICO DE BASE AQUOSA / COLA DE CONTATO</t>
  </si>
  <si>
    <t>00011186</t>
  </si>
  <si>
    <t>ESPELHO CRISTAL E = 4 MM</t>
  </si>
  <si>
    <t>88325</t>
  </si>
  <si>
    <t>VIDRACEIRO COM ENCARGOS COMPLEMENTARES</t>
  </si>
  <si>
    <t>Observações: Composição criada com base no SINAPI 102147 ajustando-se as composições a dimensão do espelho em projeto</t>
  </si>
  <si>
    <t>UFSB-80687123 TOALHEIRO PLASTICO TIPO DISPENSER PARA PAPEL TOALHA INTERFOLHADO, INCLUSO FIXAÇÃO. (UN)</t>
  </si>
  <si>
    <t>00037401</t>
  </si>
  <si>
    <t>TOALHEIRO PLASTICO TIPO DISPENSER PARA PAPEL TOALHA INTERFOLHADO</t>
  </si>
  <si>
    <t>Observações: Composição criada com base no SINAPI 95544 com a substituição do insumo pelo de papeleira plástica</t>
  </si>
  <si>
    <t>95547 SABONETEIRA PLASTICA TIPO DISPENSER PARA SABONETE LIQUIDO COM RESERVATORIO 800 A 1500 ML, INCLUSO FIXAÇÃO. AF_01/2020 (UN)</t>
  </si>
  <si>
    <t>00011758</t>
  </si>
  <si>
    <t>SABONETEIRA PLASTICA TIPO DISPENSER PARA SABONETE LIQUIDO COM RESERVATORIO 800 A 1500 ML</t>
  </si>
  <si>
    <t>UFSB-48044101 ALARME BANHEIRO PCD DEFICIENTE FÍSICO CONFORME NBR 9050 COM ACIONADOR, INCLUSO FIXAÇÃO. (UN)</t>
  </si>
  <si>
    <t>UFSB-I-43623116</t>
  </si>
  <si>
    <t>ALARME PNE AUDIOVISUAL COM FIO</t>
  </si>
  <si>
    <t>Observações: Composição criada com base no ORSE S11961 com a substituição do insumo pela cotação de preços.</t>
  </si>
  <si>
    <t>100875 BANCO ARTICULADO, EM ACO INOX, PARA PCD, FIXADO NA PAREDE - FORNECIMENTO E INSTALAÇÃO. AF_01/2020 (UN)</t>
  </si>
  <si>
    <t>00036215</t>
  </si>
  <si>
    <t>BANCO ARTICULADO PARA BANHO, EM ACO INOX POLIDO, 70* CM X 45* CM</t>
  </si>
  <si>
    <t>UFSB-49665253 PAPELEIRA PLASTICA TIPO DISPENSER PARA PAPEL HIGIENICO ROLAO, INCLUSO FIXAÇÃO. (UN)</t>
  </si>
  <si>
    <t>00037400</t>
  </si>
  <si>
    <t>PAPELEIRA PLASTICA TIPO DISPENSER PARA PAPEL HIGIENICO ROLAO</t>
  </si>
  <si>
    <t>RUNI-00000001 BAN.03 - BANCADA DE GRANITO BRANCO FORTALEZA, ACABAMENTO POLIDO COM 03 CUBAS DE LOUÇA (180x60cm) (UN)</t>
  </si>
  <si>
    <t>00004823</t>
  </si>
  <si>
    <t>MASSA PLASTICA PARA MARMORE/GRANITO</t>
  </si>
  <si>
    <t>UFSB-I-38021661</t>
  </si>
  <si>
    <t>TAMPO PARA BANCADA EM GRANITO BRANCO FORTALEZA, E=2CM</t>
  </si>
  <si>
    <t>00036796</t>
  </si>
  <si>
    <t>TORNEIRA METALICA CROMADA DE MESA, PARA LAVATORIO, TEMPORIZADA PRESSAO FECHAMENTO AUTOMATICO, BICA BAIXA</t>
  </si>
  <si>
    <t>Observações: Composição criada para o projeto do RUNI da UFSB em Teixeira de Freitas / Ba</t>
  </si>
  <si>
    <t>RUNI-00000002 BAN.04 - BANCADA DE GRANITO BRANCO FORTALEZA, ACABAMENTO POLIDO COM 06 CUBAS DE LOUÇA (IRREGULAR-VER PROJETO) (UN)</t>
  </si>
  <si>
    <t>00037590</t>
  </si>
  <si>
    <t>SUPORTE MAO-FRANCESA EM ACO, ABAS IGUAIS 30 CM, CAPACIDADE MINIMA 60 KG, BRANCO</t>
  </si>
  <si>
    <t>88497 EMASSAMENTO COM MASSA LÁTEX, APLICAÇÃO EM PAREDE, DUAS DEMÃOS, LIXAMENTO MANUAL. AF_04/2023 (M2)</t>
  </si>
  <si>
    <t>00003767</t>
  </si>
  <si>
    <t>LIXA EM FOLHA PARA PAREDE OU MADEIRA, NUMERO 120, COR VERMELHA</t>
  </si>
  <si>
    <t>00043626</t>
  </si>
  <si>
    <t>MASSA CORRIDA PARA SUPERFICIES DE AMBIENTES INTERNOS</t>
  </si>
  <si>
    <t>88310</t>
  </si>
  <si>
    <t>PINTOR COM ENCARGOS COMPLEMENTARES</t>
  </si>
  <si>
    <t>88485 FUNDO SELADOR ACRÍLICO, APLICAÇÃO MANUAL EM PAREDE, UMA DEMÃO. AF_04/2023 (M2)</t>
  </si>
  <si>
    <t>00006085</t>
  </si>
  <si>
    <t>SELADOR ACRILICO OPACO PREMIUM INTERIOR/EXTERIOR</t>
  </si>
  <si>
    <t>88489 PINTURA LÁTEX ACRÍLICA PREMIUM, APLICAÇÃO MANUAL EM PAREDES, DUAS DEMÃOS. AF_04/2023 (M2)</t>
  </si>
  <si>
    <t>102489 PINTURA HIDROFUGANTE COM SILICONE, APLICAÇÃO MANUAL, 2 DEMÃOS. AF_05/2021 (M2)</t>
  </si>
  <si>
    <t>00012815</t>
  </si>
  <si>
    <t>FITA CREPE ROLO DE 25 MM X 50 M</t>
  </si>
  <si>
    <t>00000151</t>
  </si>
  <si>
    <t>IMPERMEABILIZANTE INCOLOR, BASE SILICONE, PARA TRATAMENTO DE FACHADAS, TELHAS, PEDRAS E OUTRAS SUPERFICIES</t>
  </si>
  <si>
    <t>S07967 GUARDA-CORPO EM TUBO DE AÇO INOX Ø=1 1/2", DUPLO, COM MONTANTES E FECHAMENTO EM TUBO INOX Ø=1 1/2", H=96CM, C/ACABAMENTO POLIDO, P/FIXAÇÃO EM PISO (m)</t>
  </si>
  <si>
    <t>I07938</t>
  </si>
  <si>
    <t>Guarda-corpo em tubo de aço inox ø=1 1/2", duplo, montantes e fechamento em tubo 1 1/2", h= 96cm, c/acabamento polido, p/fixação em piso</t>
  </si>
  <si>
    <t>I01689</t>
  </si>
  <si>
    <t>Parafuso de fixação com bucha plástica 8 mm</t>
  </si>
  <si>
    <t>cj</t>
  </si>
  <si>
    <t>I04750S</t>
  </si>
  <si>
    <t>Pedreiro (horista)</t>
  </si>
  <si>
    <t>UFSB-64179203 FORNECIMENTO E INSTALAÇÃO DE LINHA DE VIDA COM CABO DE ACO GALVANIZADO, DIAMETRO 12,7 MM (1/2"), COM ALMA DE FIBRA 6 X 25 F (M)</t>
  </si>
  <si>
    <t>00041953</t>
  </si>
  <si>
    <t>CABO DE ACO GALVANIZADO, DIAMETRO 12,7 MM (1/2"), COM ALMA DE FIBRA 6 X 25 F</t>
  </si>
  <si>
    <t>Observações: Composição criada a partir de projeto padrão de linha de vida aferindo a M.O com base nas composições EMBASA 03.95.11</t>
  </si>
  <si>
    <t>UFSB-95391328 FORNECIMENTO E INSTALAÇÃO DE CONJUNTO DE DUAS SAPATAS/PILARETES PARA LINHA DE VIDA HORIZONTAL, INCLUSIVE ABSORVEDOR DE ENERGIA, MOSQUETÕES, GRAMPOS E SAPATILHAS. (UN)</t>
  </si>
  <si>
    <t>UFSB-I-58505008</t>
  </si>
  <si>
    <t>ABSORVEDOR DE ENERGIA PARA LINHA DE VIDA 1500 KGF</t>
  </si>
  <si>
    <t>00043054</t>
  </si>
  <si>
    <t>ACO CA-25, 10,0 MM, OU 12,5 MM, OU 16,0 MM, OU 20,0 MM, OU 25,0 MM, VERGALHAO</t>
  </si>
  <si>
    <t>00001327</t>
  </si>
  <si>
    <t>CHAPA DE ACO FINA A FRIO BITOLA MSG 24, E = 0,60 MM (4,80 KG/M2)</t>
  </si>
  <si>
    <t>UFSB-I-07358155</t>
  </si>
  <si>
    <t>GRAMPO EM AÇO INOX PARA CABO DE AÇO 1/2"</t>
  </si>
  <si>
    <t>UFSB-I-06736074</t>
  </si>
  <si>
    <t>MOSQUETÃO EM AÇO - 22KN</t>
  </si>
  <si>
    <t>00040535</t>
  </si>
  <si>
    <t>PERFIL "U" SIMPLES, EM CHAPA DOBRADA DE ACO LAMINADO, E = 2,65 MM, H = 75 MM, L = 40 MM (3,04 KG/M)</t>
  </si>
  <si>
    <t>00007581</t>
  </si>
  <si>
    <t>SAPATILHA EM ACO GALVANIZADO PARA CABOS COM DIAMETRO NOMINAL ATE 5/8"</t>
  </si>
  <si>
    <t>100723</t>
  </si>
  <si>
    <t>PINTURA COM TINTA ALQUÍDICA DE FUNDO E ACABAMENTO (ESMALTE SINTÉTICO GRAFITE) PULVERIZADA SOBRE PERFIL METÁLICO EXECUTADO EM FÁBRICA (POR DEMÃO). AF_01/2020_PE</t>
  </si>
  <si>
    <t>100725</t>
  </si>
  <si>
    <t>PINTURA COM TINTA ALQUÍDICA DE FUNDO E ACABAMENTO (ESMALTE SINTÉTICO GRAFITE) PULVERIZADA SOBRE SUPERFÍCIES METÁLICAS (EXCETO PERFIL) EXECUTADO EM OBRA (POR DEMÃO). AF_01/2020_PE</t>
  </si>
  <si>
    <t>Observações: Composição criada a partir de projeto padrão de linha de vida aferindo a M.O com base nas composições EMBASA 15.08.12 por similaridade com o objeto do projeto.</t>
  </si>
  <si>
    <t>JCA-39305597 DUTO ALUMINIZADO FLEXIVEL 125mm - FORNECIMENTO E INSTALAÇÃO (M)</t>
  </si>
  <si>
    <t>INS-52529607</t>
  </si>
  <si>
    <t>DUTO FLÉXIVEL EM ALUMINIO DE 125mm</t>
  </si>
  <si>
    <t>88250</t>
  </si>
  <si>
    <t>AUXILIAR DE MECÂNICO COM ENCARGOS COMPLEMENTARES</t>
  </si>
  <si>
    <t>100308</t>
  </si>
  <si>
    <t>MECÂNICO DE REFRIGERAÇÃO COM ENCARGOS COMPLEMENTARES</t>
  </si>
  <si>
    <t xml:space="preserve">Observações: Composição criada com base na SBC 070475 utilizando as MO do SINAPI e cotações de preço.
</t>
  </si>
  <si>
    <t>JCA-30942964 DUTO ALUMINIZADO FLEXIVEL 100mm - FORNECIMENTO E INSTALAÇÃO (M)</t>
  </si>
  <si>
    <t>I12180</t>
  </si>
  <si>
    <t>Duto flexivel de alumínio Ø 100mm</t>
  </si>
  <si>
    <t>JCA-03569057 AR-AG-225x125/0/0/FAN0M0 - GRELHA DE ALETAS FIXAS, COM REGISTRO AG, COM FUROS NAS ABAS, ANODIZADO, REGISTRO EM ACO , NCM: 76169900 (UN)</t>
  </si>
  <si>
    <t>INS-24663744</t>
  </si>
  <si>
    <t xml:space="preserve">Observações: Composição criada com base na SBC 111131 utilizando as MO do SINAPI e cotações de preço.
</t>
  </si>
  <si>
    <t>UFSB-93109132 GRELHA DE INSUFLAMENTO MODELO AT-AG 225x125 - TROX (UN)</t>
  </si>
  <si>
    <t>INS-311107</t>
  </si>
  <si>
    <t>UFSB-38237915 GRELHA DE INSUFLAMENTO MODELO AT-AG 225x125 - TROX - FORNECIMENTO E INSTALAÇÃO (UN)</t>
  </si>
  <si>
    <t>UFSB-I-55728639</t>
  </si>
  <si>
    <t>GRELHA DE DESCARGA COM ALETAS FIXAS - 150 - MULTIVAC</t>
  </si>
  <si>
    <t>91171 FIXAÇÃO DE TUBOS HORIZONTAIS DE PVC ÁGUA, PVC ESGOTO, PVC ÁGUA PLUVIAL, CPVC, PPR, COBRE OU AÇO, DIÂMETROS MAIORES QUE 40 MM E MENORES OU IGUAIS A 75 MM, COM ABRAÇADEIRA METÁLICA RÍGIDA TIPO U PERFIL 2 1/2", FIXADA EM PERFILADO EM LAJE. AF_09/2023_PS (M)</t>
  </si>
  <si>
    <t>00000394</t>
  </si>
  <si>
    <t>ABRACADEIRA EM ACO PARA AMARRACAO DE ELETRODUTOS, TIPO D, COM 1 1/2" E PARAFUSO DE FIXACAO</t>
  </si>
  <si>
    <t>97327 TUBO EM COBRE FLEXÍVEL, DN 1/4", COM ISOLAMENTO, INSTALADO EM RAMAL DE ALIMENTAÇÃO DE AR CONDICIONADO COM CONDENSADORA INDIVIDUAL FORNECIMENTO E INSTALAÇÃO. AF_12/2015 (M)</t>
  </si>
  <si>
    <t>00039738</t>
  </si>
  <si>
    <t>TUBO DE BORRACHA ELASTOMERICA FLEXIVEL, PRETA, PARA ISOLAMENTO TERMICO DE TUBULACAO, DN 1/4" (6 MM), E= 9 MM, COEFICIENTE DE CONDUTIVIDADE TERMICA 0,036W/MK, VAPOR DE AGUA MAIOR OU IGUAL A 10.000</t>
  </si>
  <si>
    <t>00039662</t>
  </si>
  <si>
    <t>TUBO DE COBRE FLEXIVEL, D = 1/4 ", E = 0,79 MM, PARA AR-CONDICIONADO/ INSTALACOES GAS RESIDENCIAIS E COMERCIAIS</t>
  </si>
  <si>
    <t>97328 TUBO EM COBRE FLEXÍVEL, DN 3/8", COM ISOLAMENTO, INSTALADO EM RAMAL DE ALIMENTAÇÃO DE AR CONDICIONADO COM CONDENSADORA INDIVIDUAL - FORNECIMENTO E INSTALAÇÃO. AF_12/2015 (M)</t>
  </si>
  <si>
    <t>00039741</t>
  </si>
  <si>
    <t>TUBO DE BORRACHA ELASTOMERICA FLEXIVEL, PRETA, PARA ISOLAMENTO TERMICO DE TUBULACAO, DN 3/8" (10 MM), E= 19 MM, COEFICIENTE DE CONDUTIVIDADE TERMICA 0,036W/MK, VAPOR DE AGUA MAIOR OU IGUAL A 10.000</t>
  </si>
  <si>
    <t>00039664</t>
  </si>
  <si>
    <t>TUBO DE COBRE FLEXIVEL, D = 3/8 ", E = 0,79 MM, PARA AR-CONDICIONADO/ INSTALACOES GAS RESIDENCIAIS E COMERCIAIS</t>
  </si>
  <si>
    <t>97329 TUBO EM COBRE FLEXÍVEL, DN 1/2", COM ISOLAMENTO, INSTALADO EM RAMAL DE ALIMENTAÇÃO DE AR CONDICIONADO COM CONDENSADORA INDIVIDUAL - FORNECIMENTO E INSTALAÇÃO. AF_12/2015 (M)</t>
  </si>
  <si>
    <t>00039737</t>
  </si>
  <si>
    <t>TUBO DE BORRACHA ELASTOMERICA FLEXIVEL, PRETA, PARA ISOLAMENTO TERMICO DE TUBULACAO, DN 1/2" (12 MM), E= 19 MM, COEFICIENTE DE CONDUTIVIDADE TERMICA 0,036W/MK, VAPOR DE AGUA MAIOR OU IGUAL A 10.000</t>
  </si>
  <si>
    <t>00039660</t>
  </si>
  <si>
    <t>TUBO DE COBRE FLEXIVEL, D = 1/2 ", E = 0,79 MM, PARA AR-CONDICIONADO/ INSTALACOES GAS RESIDENCIAIS E COMERCIAIS</t>
  </si>
  <si>
    <t>97330 TUBO EM COBRE FLEXÍVEL, DN 5/8", COM ISOLAMENTO, INSTALADO EM RAMAL DE ALIMENTAÇÃO DE AR CONDICIONADO COM CONDENSADORA INDIVIDUAL - FORNECIMENTO E INSTALAÇÃO. AF_12/2015 (M)</t>
  </si>
  <si>
    <t>00039853</t>
  </si>
  <si>
    <t>TUBO DE BORRACHA ELASTOMERICA FLEXIVEL, PRETA, PARA ISOLAMENTO TERMICO DE TUBULACAO, DN 5/8" (15 MM), E= 19 MM, COEFICIENTE DE CONDUTIVIDADE TERMICA 0,036W/MK, VAPOR DE AGUA MAIOR OU IGUAL A 10.000</t>
  </si>
  <si>
    <t>00039665</t>
  </si>
  <si>
    <t>TUBO DE COBRE FLEXIVEL, D = 5/8 ", E = 0,79 MM, PARA AR-CONDICIONADO/ INSTALACOES GAS RESIDENCIAIS E COMERCIAIS</t>
  </si>
  <si>
    <t>UFSB-12105812 TUBO EM COBRE FLEXÍVEL, DN 7/8", COM ISOLAMENTO, INSTALADO EM RAMAL DE ALIMENTAÇÃO DE AR CONDICIONADO COM CONDENSADORA INDIVIDUAL - FORNECIMENTO E INSTALAÇÃO. (M)</t>
  </si>
  <si>
    <t>00039742</t>
  </si>
  <si>
    <t>TUBO DE BORRACHA ELASTOMERICA FLEXIVEL, PRETA, PARA ISOLAMENTO TERMICO DE TUBULACAO, DN 7/8" (22 MM), E= 32 MM, COEFICIENTE DE CONDUTIVIDADE TERMICA 0,036W/MK, VAPOR DE AGUA MAIOR OU IGUAL A 10.000</t>
  </si>
  <si>
    <t>I07468</t>
  </si>
  <si>
    <t>Tubo de cobre flexível Ø 7/8" - 22,23mm, e= 1mm</t>
  </si>
  <si>
    <t>Observações: Composição criada com base no SINAPI 97330 substituindo o insumo pelo diametro indicado em projeto.</t>
  </si>
  <si>
    <t>UFSB-17848094 TUBO EM COBRE FLEXÍVEL, DN 1.1/8", COM ISOLAMENTO, INSTALADO EM RAMAL DE ALIMENTAÇÃO DE AR CONDICIONADO COM CONDENSADORA INDIVIDUAL - FORNECIMENTO E INSTALAÇÃO. (M)</t>
  </si>
  <si>
    <t>00039735</t>
  </si>
  <si>
    <t>TUBO DE BORRACHA ELASTOMERICA FLEXIVEL, PRETA, PARA ISOLAMENTO TERMICO DE TUBULACAO, DN 1 1/8" (28 MM), E= 32 MM, COEFICIENTE DE CONDUTIVIDADE TERMICA 0,036W/MK, VAPOR DE AGUA MAIOR OU IGUAL A 10.000</t>
  </si>
  <si>
    <t>I07470</t>
  </si>
  <si>
    <t>Tubo de cobre flexível Ø 1 1/8" - 28mm, e= 1mm</t>
  </si>
  <si>
    <t>103247 AR CONDICIONADO SPLIT INVERTER, HI-WALL (PAREDE), 12000 BTU/H, CICLO FRIO - FORNECIMENTO E INSTALAÇÃO. AF_11/2021_PE (UN)</t>
  </si>
  <si>
    <t>00042425</t>
  </si>
  <si>
    <t>AR CONDICIONADO SPLIT INVERTER, HI-WALL (PAREDE), 12000 BTU/H, CICLO FRIO, 60HZ, CLASSIFICACAO A (SELO PROCEL), GAS HFC, CONTROLE S/FIO</t>
  </si>
  <si>
    <t>00007568</t>
  </si>
  <si>
    <t>BUCHA DE NYLON SEM ABA S10, COM PARAFUSO DE 6,10 X 65 MM EM ACO ZINCADO COM ROSCA SOBERBA, CABECA CHATA E FENDA PHILLIPS</t>
  </si>
  <si>
    <t>00011976</t>
  </si>
  <si>
    <t>CHUMBADOR DE ACO ZINCADO, DIAMETRO 1/4" COM PARAFUSO 1/4" X 40 MM</t>
  </si>
  <si>
    <t>00013246</t>
  </si>
  <si>
    <t>PARAFUSO DE ACO ZINCADO, SEXTAVADO, COM ROSCA INTEIRA, DIAMETRO 5/16", COMPRIMENTO 3/4", COM PORCA E ARRUELA LISA LEVE</t>
  </si>
  <si>
    <t>00037591</t>
  </si>
  <si>
    <t>SUPORTE MAO-FRANCESA EM ACO, ABAS IGUAIS 40 CM, CAPACIDADE MINIMA 70 KG, BRANCO</t>
  </si>
  <si>
    <t>UFSB-04067030 AR CONDICIONADO SPLIT INVERTER, PISO TETO, 54.000 / 58.000 BTU/H, CICLO FRIO - SELO A PROCEL - INSTALAÇÃO. (UN)</t>
  </si>
  <si>
    <t>00013348</t>
  </si>
  <si>
    <t>ARRUELA EM ACO GALVANIZADO, DIAMETRO EXTERNO = 35MM, ESPESSURA = 3MM, DIAMETRO DO FURO= 18MM</t>
  </si>
  <si>
    <t>00004374</t>
  </si>
  <si>
    <t>BUCHA DE NYLON SEM ABA S10</t>
  </si>
  <si>
    <t>00013294</t>
  </si>
  <si>
    <t>PARAFUSO DE ACO ZINCADO, SEXTAVADO, COM ROSCA SOBERBA, DIAMETRO 3/8", COMPRIMENTO 80 MM</t>
  </si>
  <si>
    <t>Observações: Composição criada com base no SINAPI 103266 fazendo-se a substituição dos insumos de equipamento pelo do SINAPI</t>
  </si>
  <si>
    <t>JCA-87097223 SERVIÇOS DE INSTALAÇÃO DE CAIXA DE FILTRAGEM PARA SISTEMAS DE VENTILAÇÃO Ø125mm (UN)</t>
  </si>
  <si>
    <t>Observações: Composição criada com base na SBC 070346 utilizando as MO do SINAPI e cotações de preço.</t>
  </si>
  <si>
    <t>JCA-83977514 SERVIÇOS DE INSTALAÇÃO DE EXAUSTOR TIPO CENTRIFUGO INLINE MOD: AXC125B - 220V (UN)</t>
  </si>
  <si>
    <t>Observações: Composição criada com base na composição ORSE S11890 fazendo-se a substituição de insumos pelos do SINAPI</t>
  </si>
  <si>
    <t>JCA-86077885 SERVIÇOS DE INSTALAÇÃO DE EXAUSTOR MODELO MURO (100 A 200) (UN)</t>
  </si>
  <si>
    <t>104316 TUBO, PVC, SOLDÁVEL, DE 32MM, INSTALADO EM DRENO DE AR CONDICIONADO - FORNECIMENTO E INSTALAÇÃO. AF_08/2022 (M)</t>
  </si>
  <si>
    <t>103978 TUBO, PVC, SOLDÁVEL, DE 40MM, INSTALADO EM RAMAL DE DISTRIBUIÇÃO DE ÁGUA - FORNECIMENTO E INSTALAÇÃO. AF_06/2022 (M)</t>
  </si>
  <si>
    <t>00009874</t>
  </si>
  <si>
    <t>TUBO PVC, SOLDAVEL, DE 40 MM, AGUA FRIA (NBR-5648)</t>
  </si>
  <si>
    <t>104319 JOELHO 90 GRAUS, PVC, SOLDÁVEL, DN 32 MM, INSTALADO EM DRENO DE AR CONDICIONADO - FORNECIMENTO E INSTALAÇÃO. AF_08/2022 (UN)</t>
  </si>
  <si>
    <t>104324 TE, PVC, SOLDÁVEL, DN 32 MM, INSTALADO EM DRENO DE AR CONDICIONADO - FORNECIMENTO E INSTALAÇÃO. AF_08/2022 (UN)</t>
  </si>
  <si>
    <t>104012 TÊ DE REDUÇÃO, PVC, SOLDÁVEL, DN 40MM X 32MM, INSTALADO EM RAMAL DE DISTRIBUIÇÃO DE ÁGUA - FORNECIMENTO E INSTALAÇÃO. AF_06/2022 (UN)</t>
  </si>
  <si>
    <t>00007128</t>
  </si>
  <si>
    <t>TE DE REDUCAO, PVC, SOLDAVEL, 90 GRAUS, 40 MM X 32 MM, PARA AGUA FRIA PREDIAL</t>
  </si>
  <si>
    <t>104162 PISO EM GRANILITE, MARMORITE OU GRANITINA EM AMBIENTES INTERNOS, COM ESPESSURA DE 8 MM, INCLUSO MISTURA EM BETONEIRA, COLOCAÇÃO DAS JUNTAS, APLICAÇÃO DO PISO, 4 POLIMENTOS COM POLITRIZ, ESTUCAMENTO, SELADOR E CERA. AF_06/2022 (M2)</t>
  </si>
  <si>
    <t>89226</t>
  </si>
  <si>
    <t>BETONEIRA CAPACIDADE NOMINAL DE 600 L, CAPACIDADE DE MISTURA 360 L, MOTOR ELÉTRICO TRIFÁSICO POTÊNCIA DE 4 CV, SEM CARREGADOR - CHI DIURNO. AF_05/2023</t>
  </si>
  <si>
    <t>89225</t>
  </si>
  <si>
    <t>BETONEIRA CAPACIDADE NOMINAL DE 600 L, CAPACIDADE DE MISTURA 360 L, MOTOR ELÉTRICO TRIFÁSICO POTÊNCIA DE 4 CV, SEM CARREGADOR - CHP DIURNO. AF_05/2023</t>
  </si>
  <si>
    <t>95277</t>
  </si>
  <si>
    <t>POLIDORA DE PISO (POLITRIZ), PESO DE 100KG, DIÂMETRO 450 MM, MOTOR ELÉTRICO, POTÊNCIA 4 HP - CHI DIURNO. AF_05/2023</t>
  </si>
  <si>
    <t>95276</t>
  </si>
  <si>
    <t>POLIDORA DE PISO (POLITRIZ), PESO DE 100KG, DIÂMETRO 450 MM, MOTOR ELÉTRICO, POTÊNCIA 4 HP - CHP DIURNO. AF_05/2023</t>
  </si>
  <si>
    <t>00041967</t>
  </si>
  <si>
    <t>CERA LIQUIDA INCOLOR MULTIPISO</t>
  </si>
  <si>
    <t>00044528</t>
  </si>
  <si>
    <t>CIMENTO PORTLAND ESTRUTURAL BRANCO CPB - 32 OU CPB - 40</t>
  </si>
  <si>
    <t>00004824</t>
  </si>
  <si>
    <t>GRANILHA/ GRANA/ PEDRISCO OU AGREGADO EM MARMORE/ GRANITO/ QUARTZO E CALCARIO, PRETO, CINZA, PALHA OU BRANCO</t>
  </si>
  <si>
    <t>00003671</t>
  </si>
  <si>
    <t>JUNTA PLASTICA DE DILATACAO PARA PISOS, COR CINZA, 17 X 3 MM (ALTURA X ESPESSURA)</t>
  </si>
  <si>
    <t>87261 REVESTIMENTO CERÂMICO PARA PISO COM PLACAS TIPO PORCELANATO DE DIMENSÕES 60X60 CM APLICADA EM AMBIENTES DE ÁREA MENOR QUE 5 M². AF_02/2023_PE (M2)</t>
  </si>
  <si>
    <t>00038195</t>
  </si>
  <si>
    <t>PISO EM PORCELANATO, BORDA RETA, LISO, MONOCOLOR, ACETINADO OU POLIDO, FORMATO MAIOR QUE 2025 CM2</t>
  </si>
  <si>
    <t>87262 REVESTIMENTO CERÂMICO PARA PISO COM PLACAS TIPO PORCELANATO DE DIMENSÕES 60X60 CM APLICADA EM AMBIENTES DE ÁREA ENTRE 5 M² E 10 M². AF_02/2023_PE (M2)</t>
  </si>
  <si>
    <t>87263 REVESTIMENTO CERÂMICO PARA PISO COM PLACAS TIPO PORCELANATO DE DIMENSÕES 60X60 CM APLICADA EM AMBIENTES DE ÁREA MAIOR QUE 10 M². AF_02/2023_PE (M2)</t>
  </si>
  <si>
    <t>104658 PISO PODOTÁTIL DE ALERTA OU DIRECIONAL, DE CONCRETO, ASSENTADO SOBRE ARGAMASSA. AF_03/2024 (M2)</t>
  </si>
  <si>
    <t>00034353</t>
  </si>
  <si>
    <t>ARGAMASSA COLANTE AC II</t>
  </si>
  <si>
    <t>00036178</t>
  </si>
  <si>
    <t>PISO TATIL / PODOTATIL, LADRILHO HIDRAULICO/CONCRETO, *40 X 40* CM, E= 2,5* CM, PADRAO TATIL ALERTA OU DIRECIONAL, COR NATURAL</t>
  </si>
  <si>
    <t>94994 EXECUÇÃO DE PASSEIO (CALÇADA) OU PISO DE CONCRETO COM CONCRETO MOLDADO IN LOCO, FEITO EM OBRA, ACABAMENTO CONVENCIONAL, ESPESSURA 8 CM, ARMADO. AF_08/2022 (M2)</t>
  </si>
  <si>
    <t>UFSB-12434826 CABOS POLARIZADOS DE 2x1,5mm² (M)</t>
  </si>
  <si>
    <t>UFSB-98895765</t>
  </si>
  <si>
    <t>91936 CAIXA OCTOGONAL 4" X 4", PVC, INSTALADA EM LAJE - FORNECIMENTO E INSTALAÇÃO. AF_03/2023 (UN)</t>
  </si>
  <si>
    <t>00012001</t>
  </si>
  <si>
    <t>CAIXA OCTOGONAL DE FUNDO MOVEL, EM PVC, DE 4" X 4", PARA ELETRODUTO FLEXIVEL CORRUGADO</t>
  </si>
  <si>
    <t>91942 CAIXA RETANGULAR 4" X 4" ALTA (2,00 M DO PISO), PVC, INSTALADA EM PAREDE - FORNECIMENTO E INSTALAÇÃO. AF_03/2023 (UN)</t>
  </si>
  <si>
    <t>UFSB-24507654 FORNECIMENTO E INSTALAÇÃO DE MINI RACK DE PAREDE 19"x8ux450mm (UN)</t>
  </si>
  <si>
    <t>UFSB-00929066</t>
  </si>
  <si>
    <t>Observações: Composição criada com base no ORSE 11417 fazendo-se as substituições de M.O. pelas do SINAPI. Para materiais foram usados insumos SINAPI (quando existentes) ou cotações quando necessário.</t>
  </si>
  <si>
    <t>UFSB-69988531 BANDEJA FIXA PARA RACK 19". (UN)</t>
  </si>
  <si>
    <t>UFSB-93511182</t>
  </si>
  <si>
    <t>UFSB-45415575 BANDEJA MÓVEL PARA RACK (UN)</t>
  </si>
  <si>
    <t>UFSB-16172343</t>
  </si>
  <si>
    <t>UFSB-16995428 SONOFLETOR, TIPO CAIXA AMBIENTE, ALTO-FALANTES DE 6'', COM IMPEDÂNCIA DE 8Ω, COM POTÊNCIA RMS DE 25W. REF.: 6FR2R. FAB.: JBL OU EQUIVALENTE TÉCNICO (UN)</t>
  </si>
  <si>
    <t>UFSB-35456644</t>
  </si>
  <si>
    <t>SONOFLETOR, TIPO ARANDELA, ALTO-FALANTES DE 6'', COM IMPEDÂNCIA DE 8Ω, COM POTÊNCIA RMS DE25W. REF.: 6FR2R. FAB.: JBL OU EQUIVALENTE TÉCNICO</t>
  </si>
  <si>
    <t>JCA-80883333 PLACA DESLIZANTE EM PVC 2 mm COM ADESIVO IMPRESSO E LAMINADO + BASE EM ALUMINIO VIRADO 30 X 15 cm (UN)</t>
  </si>
  <si>
    <t>UFSB-I-45842352</t>
  </si>
  <si>
    <t>Observações: Composição criada com base no SINAPI 97049 adequando-se aos insumos cotados.</t>
  </si>
  <si>
    <t>JCA-53238907 MAPA TÁTIL EM ACRILICO CRISTAL COM ADESIVO TRANSPARENTE ESPELHADO CALÇADO DE BRANCO E SUPORTE EM ACM. (UN)</t>
  </si>
  <si>
    <t>UFSB-I-57497801</t>
  </si>
  <si>
    <t>JCA-47616389 PLACA EM AÇO INOX COM IMPRESSÃO UV PARA BRAILLE 15 x 6 cm (UN)</t>
  </si>
  <si>
    <t>UFSB-I-40185023</t>
  </si>
  <si>
    <t>S12740 Fornecimento e assentamento de barra chata de alumínio de 7/8" x 1/8" (m)</t>
  </si>
  <si>
    <t>I11095</t>
  </si>
  <si>
    <t>Barra chata de aluminio 7/8" x 1/8"</t>
  </si>
  <si>
    <t>96978 CORDOALHA DE COBRE NU 70 MM², ENTERRADA - FORNECIMENTO E INSTALAÇÃO. AF_08/2023 (M)</t>
  </si>
  <si>
    <t>00000864</t>
  </si>
  <si>
    <t>CABO DE COBRE NU 70 MM2 MEIO-DURO</t>
  </si>
  <si>
    <t>98111 CAIXA DE INSPEÇÃO PARA ATERRAMENTO, CIRCULAR, EM POLIETILENO, DIÂMETRO INTERNO = 0,3 M. AF_12/2020 (UN)</t>
  </si>
  <si>
    <t>00034643</t>
  </si>
  <si>
    <t>CAIXA DE INSPECAO PARA ATERRAMENTO E PARA RAIOS, EM POLIPROPILENO, DIAMETRO = 300 MM X ALTURA = 400 MM</t>
  </si>
  <si>
    <t>101618</t>
  </si>
  <si>
    <t>PREPARO DE FUNDO DE VALA COM LARGURA MENOR QUE 1,5 M, COM CAMADA DE AREIA, LANÇAMENTO MANUAL. AF_08/2020</t>
  </si>
  <si>
    <t>96985 HASTE DE ATERRAMENTO, DIÂMETRO 5/8", COM 3 METROS - FORNECIMENTO E INSTALAÇÃO. AF_08/2023 (UN)</t>
  </si>
  <si>
    <t>00003379</t>
  </si>
  <si>
    <t>HASTE DE ATERRAMENTO EM ACO COM 3,00 M DE COMPRIMENTO E DN = 5/8", REVESTIDA COM BAIXA CAMADA DE COBRE, SEM CONECTOR</t>
  </si>
  <si>
    <t>S07904 Clips 3/8" para haste de aterramento galvanizada ref:TEL-5238 - Rev - 02 (un)</t>
  </si>
  <si>
    <t>I07864</t>
  </si>
  <si>
    <t>Clips 3/8" , p/haste de aterramento galvanizada, ref:TEL-5238</t>
  </si>
  <si>
    <t>S08389 Clips 5/8" para haste de aterramento galvanizada ref:TEL-5238 (un)</t>
  </si>
  <si>
    <t>I08675</t>
  </si>
  <si>
    <t>Clips 5/8" , p/haste de aterramento galvanizada, ref:TEL-5238</t>
  </si>
  <si>
    <t>104754 CONECTOR SPLIT-BOLT, PARA SPDA, PARA CABOS ATÉ 70 MM2 - FORNECIMENTO E INSTALAÇÃO. AF_08/2023 (UN)</t>
  </si>
  <si>
    <t>00011855</t>
  </si>
  <si>
    <t>CONECTOR METALICO TIPO PARAFUSO FENDIDO (SPLIT BOLT), PARA CABOS ATE 70 MM2</t>
  </si>
  <si>
    <t>S10729 Fixador universal estanhado para cabos 16 a 70mm2 - fornecimento (un)</t>
  </si>
  <si>
    <t>I11514</t>
  </si>
  <si>
    <t>Fixador universal estanhado para cabos 16 a 70mm2</t>
  </si>
  <si>
    <t>S11133 Grampo estampado tipo "x", em cobre, com 04 parafusos, para cabos de cobre nu 35mm² - tel- 853 (SPDA) (un)</t>
  </si>
  <si>
    <t>I11978</t>
  </si>
  <si>
    <t>S11036 Parafuso cabeça chata em alumínio 1/4" x 7/8" - fornecimento e colocação (un)</t>
  </si>
  <si>
    <t>I11898</t>
  </si>
  <si>
    <t>Parafuso cabeça chata em alumínio 1/4" x 7/8"</t>
  </si>
  <si>
    <t>00001579 TERMINAL A COMPRESSAO EM COBRE ESTANHADO PARA CABO 70 MM2, 1 FURO E 1 COMPRESSAO, PARA PARAFUSO DE FIXACAO M10 (UN)</t>
  </si>
  <si>
    <t>JCA-79832815 BARRA REDONDA DE AÇO, Ø8MM (50MM²), RE-BAR - FORNECIMENTO E INSTALAÇÃO (M)</t>
  </si>
  <si>
    <t>92876</t>
  </si>
  <si>
    <t>CORTE E DOBRA DE AÇO CA-25, DIÂMETRO DE 8,0 MM. AF_06/2022</t>
  </si>
  <si>
    <t>Observações: Composição criada com base no SINAPI 92883 adequando-se o local de instalação.</t>
  </si>
  <si>
    <t>S11131 Fornecimento de cartucho para solda exotérmica para cabo 50 mm² (un)</t>
  </si>
  <si>
    <t>I11977</t>
  </si>
  <si>
    <t>Cartucho p/ solda exotermica nr 45</t>
  </si>
  <si>
    <t>S09902 Fornecimento de molde de solda exotérmica tipo "X" para cabo 50 mm² (un)</t>
  </si>
  <si>
    <t>I10339</t>
  </si>
  <si>
    <t>Molde de solda exotérmica tipo "X" para cabo cobre nu 50 mm²</t>
  </si>
  <si>
    <t>UFSB-24644204 CONECTOR ATERRINSERT COM DISCO EM LATÃO E ROSCA FÊMEA M12 . DISTÂNCIA ENTRE RE-BAR E FACE DA FÔRMA REGULÁVEL ENTRE 25 E 40 MM (UN)</t>
  </si>
  <si>
    <t>UFSB-05692131</t>
  </si>
  <si>
    <t>UFSB-48769803 BARRA CHATA CURVA 90° VERTICAL EM ALUMÍNIO 7/8X1/8X300MM (70MM²) COM FUROS TEL-778 SPDABARRA CHATA CURVA 90° VERTICAL EM ALUMÍNIO 7/8X1/8X300MM (70MM²) COM FUROS TEL-778 SPDA (UN)</t>
  </si>
  <si>
    <t>UFSB-43836979</t>
  </si>
  <si>
    <t>Barra Chata Curva 90° Vertical em Alumínio 7/8x1/8x300mm (70mm²) Com Furos TEL-778 SPDA</t>
  </si>
  <si>
    <t>Observações: Composição criada com base no SINAPI fazendo-se a substituição dos insumos pelos de contalçao</t>
  </si>
  <si>
    <t>UFSB-78110300 BARRA CHATA CURVA 90° HORIZONTAL EM ALUMÍNIO 7/8X1/8X300MM (70MM²) COM FUROS TEL-781 SPDA (UN)</t>
  </si>
  <si>
    <t>UFSB-37040657</t>
  </si>
  <si>
    <t>Barra Chata Curva 90° Horizontal em Alumínio 7/8x1/8x300mm (70mm²) Com Furos TEL-781 SPDA</t>
  </si>
  <si>
    <t>Observações: Composição criada com base no SINAPI 92883 adequando-se os insumos aos do SINAPI</t>
  </si>
  <si>
    <t>UFSB-69868232 PRESILHA EM LATÃO PARA FIXAÇÃO DIRETA DE CABOS, FURO Ø 8MM, LARGURA 15MM, PARA CABOS DE COBRE OU AÇO 70MM² (UN)</t>
  </si>
  <si>
    <t>UFSB-74865466</t>
  </si>
  <si>
    <t>UFSB-67298042 CAIXA DE EQUIPOTENCIALIZAÇÃO COM 5 TERMINAIS PARA USO INTERNO E EXTERNO, EM POLIPROPILENO. (UN)</t>
  </si>
  <si>
    <t>UFSB-72914754</t>
  </si>
  <si>
    <t>93358 ESCAVAÇÃO MANUAL DE VALA. AF_09/2024 (M3)</t>
  </si>
  <si>
    <t>104737 REATERRO MANUAL DE VALAS, COM PLACA VIBRATÓRIA. AF_08/2023 (M3)</t>
  </si>
  <si>
    <t>UFSB-69548528 AR CONDICIONADO SPLIT INVERTER, PISO TETO, 54.000 / 58.000 BTU/H, CICLO FRIO - SELO A PROCEL - FORNECIMENTO. (UN)</t>
  </si>
  <si>
    <t>UFSB-I-50233078</t>
  </si>
  <si>
    <t>AR CONDICIONADO ELGIN SPLIT PISO 58000BTUS ECO INVERTER FRIO</t>
  </si>
  <si>
    <t>Observações: Composição criada com base no SINAPI 103266 fazendo-se a substituição dos insumos de equipamento pelo do SINAPI.
Composição referente ao simples fornecimento do equipamento</t>
  </si>
  <si>
    <t>UFSB-45764420 FORNECIMENTO DE EXAUSTOR TIPO CENTRIFUGO INLINE MOD: AXC125B - 220V (UN)</t>
  </si>
  <si>
    <t>UFSB-I-27809478</t>
  </si>
  <si>
    <t>EXAUSTOR TIPO CENTRIFUGO INLINE MOD: AXC125B - 220V</t>
  </si>
  <si>
    <t>Observações: Composição criada para fornecimento de equipamento</t>
  </si>
  <si>
    <t>UFSB-25843611 FORNECIMENTO DE EXAUSTOR MODELO MURO 150B OU EQUIVALENTE TÉCNICO (UN)</t>
  </si>
  <si>
    <t>UFSB-I-01937753</t>
  </si>
  <si>
    <t>EXAUSTOR MODELO MURO 150B</t>
  </si>
  <si>
    <t>UFSB-42497893 FORNECIMENTO DE EXAUSTOR MODELO MURO 100 OU EQUIVALENTE TÉCNICO (UN)</t>
  </si>
  <si>
    <t>UFSB-I-91783279</t>
  </si>
  <si>
    <t>EXAUSTOR MODELO MURO 150B OU EQUIVALENTE TÉCNICO</t>
  </si>
  <si>
    <t>UFSB-43422989 FORNECIMENTO DE CAIXA DE FILTRAGEM PARA SISTEMAS DE VENTILAÇÃO Ø125mm (UN)</t>
  </si>
  <si>
    <t>UFSB-I-25640420</t>
  </si>
  <si>
    <t>CAIXA DE FILTRAGEM PARA SISTEMAS DE VENTILAÇÃO Ø125mm</t>
  </si>
  <si>
    <t>JCA-71268861 LIMPEZA GERAL DE OBRAS (M2)</t>
  </si>
  <si>
    <t>Observações: Composição criada com base no SEINFRA C1268 com utilização dos insumos do SINAPI</t>
  </si>
  <si>
    <t>88238 AJUDANTE DE ARMADOR COM ENCARGOS COMPLEMENTARES (H)</t>
  </si>
  <si>
    <t>00037370</t>
  </si>
  <si>
    <t>ALIMENTACAO - HORISTA (COLETADO CAIXA - ENCARGOS COMPLEMENTARES)</t>
  </si>
  <si>
    <t>00043489</t>
  </si>
  <si>
    <t>EPI - FAMILIA PEDREIRO - HORISTA (ENCARGOS COMPLEMENTARES - COLETADO CAIXA)</t>
  </si>
  <si>
    <t>00037372</t>
  </si>
  <si>
    <t>EXAMES - HORISTA (COLETADO CAIXA - ENCARGOS COMPLEMENTARES)</t>
  </si>
  <si>
    <t>00043465</t>
  </si>
  <si>
    <t>FERRAMENTAS - FAMILIA PEDREIRO - HORISTA (ENCARGOS COMPLEMENTARES - COLETADO CAIXA)</t>
  </si>
  <si>
    <t>00037373</t>
  </si>
  <si>
    <t>SEGURO - HORISTA (COLETADO CAIXA - ENCARGOS COMPLEMENTARES)</t>
  </si>
  <si>
    <t>00037371</t>
  </si>
  <si>
    <t>TRANSPORTE - HORISTA (COLETADO CAIXA - ENCARGOS COMPLEMENTARES)</t>
  </si>
  <si>
    <t>00006114</t>
  </si>
  <si>
    <t>AJUDANTE DE ARMADOR (HORISTA)</t>
  </si>
  <si>
    <t>95308</t>
  </si>
  <si>
    <t>CURSO DE CAPACITAÇÃO PARA AJUDANTE DE ARMADOR (ENCARGOS COMPLEMENTARES) - HORISTA</t>
  </si>
  <si>
    <t>88239 AJUDANTE DE CARPINTEIRO COM ENCARGOS COMPLEMENTARES (H)</t>
  </si>
  <si>
    <t>00043483</t>
  </si>
  <si>
    <t>EPI - FAMILIA CARPINTEIRO DE FORMAS - HORISTA (ENCARGOS COMPLEMENTARES - COLETADO CAIXA)</t>
  </si>
  <si>
    <t>00043459</t>
  </si>
  <si>
    <t>FERRAMENTAS - FAMILIA CARPINTEIRO DE FORMAS - HORISTA (ENCARGOS COMPLEMENTARES - COLETADO CAIXA)</t>
  </si>
  <si>
    <t>00006117</t>
  </si>
  <si>
    <t>CARPINTEIRO AUXILIAR (HORISTA)</t>
  </si>
  <si>
    <t>95309</t>
  </si>
  <si>
    <t>CURSO DE CAPACITAÇÃO PARA AJUDANTE DE CARPINTEIRO (ENCARGOS COMPLEMENTARES) - HORISTA</t>
  </si>
  <si>
    <t>88240 AJUDANTE DE ESTRUTURA METÁLICA COM ENCARGOS COMPLEMENTARES (H)</t>
  </si>
  <si>
    <t>00043488</t>
  </si>
  <si>
    <t>EPI - FAMILIA OPERADOR ESCAVADEIRA - HORISTA (ENCARGOS COMPLEMENTARES - COLETADO CAIXA)</t>
  </si>
  <si>
    <t>00043464</t>
  </si>
  <si>
    <t>FERRAMENTAS - FAMILIA OPERADOR ESCAVADEIRA - HORISTA (ENCARGOS COMPLEMENTARES - COLETADO CAIXA)</t>
  </si>
  <si>
    <t>00044499</t>
  </si>
  <si>
    <t>AJUDANTE DE ESTRUTURAS METALICAS (HORISTA)</t>
  </si>
  <si>
    <t>95310</t>
  </si>
  <si>
    <t>CURSO DE CAPACITAÇÃO PARA AJUDANTE DE ESTRUTURA METÁLICA (ENCARGOS COMPLEMENTARES) - HORISTA</t>
  </si>
  <si>
    <t>88243 AJUDANTE ESPECIALIZADO COM ENCARGOS COMPLEMENTARES (H)</t>
  </si>
  <si>
    <t>00043491</t>
  </si>
  <si>
    <t>EPI - FAMILIA SERVENTE - HORISTA (ENCARGOS COMPLEMENTARES - COLETADO CAIXA)</t>
  </si>
  <si>
    <t>00043467</t>
  </si>
  <si>
    <t>FERRAMENTAS - FAMILIA SERVENTE - HORISTA (ENCARGOS COMPLEMENTARES - COLETADO CAIXA)</t>
  </si>
  <si>
    <t>00000242</t>
  </si>
  <si>
    <t>AJUDANTE ESPECIALIZADO (HORISTA)</t>
  </si>
  <si>
    <t>95313</t>
  </si>
  <si>
    <t>CURSO DE CAPACITAÇÃO PARA AJUDANTE ESPECIALIZADO (ENCARGOS COMPLEMENTARES) - HORISTA</t>
  </si>
  <si>
    <t>101165 ALVENARIA DE EMBASAMENTO COM BLOCO ESTRUTURAL DE CONCRETO, DE 14X19X29CM E ARGAMASSA DE ASSENTAMENTO COM PREPARO EM BETONEIRA. AF_05/2020 (M3)</t>
  </si>
  <si>
    <t>00034566</t>
  </si>
  <si>
    <t>BLOCO DE CONCRETO ESTRUTURAL 14 X 19 X 29 CM, FBK 6 MPA (NBR 6136)</t>
  </si>
  <si>
    <t>103328 ALVENARIA DE VEDAÇÃO DE BLOCOS CERÂMICOS FURADOS NA HORIZONTAL DE 9X19X19 CM (ESPESSURA 9 CM) E ARGAMASSA DE ASSENTAMENTO COM PREPARO EM BETONEIRA. AF_12/2021 (M2)</t>
  </si>
  <si>
    <t>00007271</t>
  </si>
  <si>
    <t>BLOCO CERAMICO / TIJOLO VAZADO PARA ALVENARIA DE VEDACAO, 8 FUROS NA HORIZONTAL DE 9 X 19 X 19 CM (L X A X C)</t>
  </si>
  <si>
    <t>102201 APLICAÇÃO MASSA ACRÍLICA PARA MADEIRA, PARA PINTURA COM TINTA DE ACABAMENTO (PIGMENTADA). AF_01/2021 (M2)</t>
  </si>
  <si>
    <t>00043652</t>
  </si>
  <si>
    <t>MASSA PARA MADEIRA - INTERIOR E EXTERIOR</t>
  </si>
  <si>
    <t>87393 ARGAMASSA INDUSTRIALIZADA PARA CHAPISCO ROLADO, PREPARO COM MISTURADOR DE EIXO HORIZONTAL DE 300 KG. AF_08/2019 (M3)</t>
  </si>
  <si>
    <t>88392</t>
  </si>
  <si>
    <t>MISTURADOR DE ARGAMASSA, EIXO HORIZONTAL, CAPACIDADE DE MISTURA 300 KG, MOTOR ELÉTRICO POTÊNCIA 5 CV - CHI DIURNO. AF_05/2023</t>
  </si>
  <si>
    <t>88386</t>
  </si>
  <si>
    <t>MISTURADOR DE ARGAMASSA, EIXO HORIZONTAL, CAPACIDADE DE MISTURA 300 KG, MOTOR ELÉTRICO POTÊNCIA 5 CV - CHP DIURNO. AF_05/2023</t>
  </si>
  <si>
    <t>00037552</t>
  </si>
  <si>
    <t>ARGAMASSA INDUSTRIALIZADA PARA CHAPISCO ROLADO</t>
  </si>
  <si>
    <t>88377</t>
  </si>
  <si>
    <t>OPERADOR DE BETONEIRA ESTACIONÁRIA/MISTURADOR COM ENCARGOS COMPLEMENTARES</t>
  </si>
  <si>
    <t>88627 ARGAMASSA TRAÇO 1:0,5:4,5 (EM VOLUME DE CIMENTO, CAL E AREIA MÉDIA ÚMIDA) PARA ASSENTAMENTO DE ALVENARIA, PREPARO MANUAL. AF_08/2019 (M3)</t>
  </si>
  <si>
    <t>00001106</t>
  </si>
  <si>
    <t>CAL HIDRATADA CH-I PARA ARGAMASSAS</t>
  </si>
  <si>
    <t>87367 ARGAMASSA TRAÇO 1:1:6 (EM VOLUME DE CIMENTO, CAL E AREIA MÉDIA ÚMIDA) PARA EMBOÇO/MASSA ÚNICA/ASSENTAMENTO DE ALVENARIA DE VEDAÇÃO, PREPARO MANUAL. AF_08/2019 (M3)</t>
  </si>
  <si>
    <t>87369 ARGAMASSA TRAÇO 1:2:8 (EM VOLUME DE CIMENTO, CAL E AREIA MÉDIA ÚMIDA) PARA EMBOÇO/MASSA ÚNICA/ASSENTAMENTO DE ALVENARIA DE VEDAÇÃO, PREPARO MANUAL. AF_08/2019 (M3)</t>
  </si>
  <si>
    <t>87292 ARGAMASSA TRAÇO 1:2:8 (EM VOLUME DE CIMENTO, CAL E AREIA MÉDIA ÚMIDA) PARA EMBOÇO/MASSA ÚNICA/ASSENTAMENTO DE ALVENARIA DE VEDAÇÃO, PREPARO MECÂNICO COM BETONEIRA 400 L. AF_08/2019 (M3)</t>
  </si>
  <si>
    <t>88831</t>
  </si>
  <si>
    <t>BETONEIRA CAPACIDADE NOMINAL DE 400 L, CAPACIDADE DE MISTURA 280 L, MOTOR ELÉTRICO TRIFÁSICO POTÊNCIA DE 2 CV, SEM CARREGADOR - CHI DIURNO. AF_05/2023</t>
  </si>
  <si>
    <t>88830</t>
  </si>
  <si>
    <t>BETONEIRA CAPACIDADE NOMINAL DE 400 L, CAPACIDADE DE MISTURA 280 L, MOTOR ELÉTRICO TRIFÁSICO POTÊNCIA DE 2 CV, SEM CARREGADOR - CHP DIURNO. AF_05/2023</t>
  </si>
  <si>
    <t>87313 ARGAMASSA TRAÇO 1:3 (EM VOLUME DE CIMENTO E AREIA GROSSA ÚMIDA) PARA CHAPISCO CONVENCIONAL, PREPARO MECÂNICO COM BETONEIRA 400 L. AF_08/2019 (M3)</t>
  </si>
  <si>
    <t>00000367</t>
  </si>
  <si>
    <t>AREIA GROSSA - POSTO JAZIDA/FORNECEDOR (RETIRADO NA JAZIDA, SEM TRANSPORTE)</t>
  </si>
  <si>
    <t>100475 ARGAMASSA TRAÇO 1:3 (EM VOLUME DE CIMENTO E AREIA MÉDIA ÚMIDA) COM ADIÇÃO DE IMPERMEABILIZANTE, PREPARO MECÂNICO COM BETONEIRA 400 L. AF_08/2019 (M3)</t>
  </si>
  <si>
    <t>00000123</t>
  </si>
  <si>
    <t>ADITIVO IMPERMEABILIZANTE DE PEGA NORMAL PARA ARGAMASSAS E CONCRETOS SEM ARMACAO, LIQUIDO E ISENTO DE CLORETOS</t>
  </si>
  <si>
    <t>87372 ARGAMASSA TRAÇO 1:3 (EM VOLUME DE CIMENTO E AREIA MÉDIA ÚMIDA) PARA CONTRAPISO, PREPARO MANUAL. AF_08/2019 (M3)</t>
  </si>
  <si>
    <t>87298 ARGAMASSA TRAÇO 1:3 (EM VOLUME DE CIMENTO E AREIA MÉDIA ÚMIDA) PARA CONTRAPISO, PREPARO MECÂNICO COM BETONEIRA 400 L. AF_08/2019 (M3)</t>
  </si>
  <si>
    <t>88629 ARGAMASSA TRAÇO 1:3 (EM VOLUME DE CIMENTO E AREIA MÉDIA ÚMIDA), PREPARO MANUAL. AF_08/2019 (M3)</t>
  </si>
  <si>
    <t>88628 ARGAMASSA TRAÇO 1:3 (EM VOLUME DE CIMENTO E AREIA MÉDIA ÚMIDA), PREPARO MECÂNICO COM BETONEIRA 400 L. AF_08/2019 (M3)</t>
  </si>
  <si>
    <t>100489 ARGAMASSA TRAÇO 1:3 (EM VOLUME DE CIMENTO E AREIA MÉDIA ÚMIDA), PREPARO MECÂNICO COM BETONEIRA 600 L. AF_08/2019 (M3)</t>
  </si>
  <si>
    <t>100470 ARGAMASSA TRAÇO 1:3 (EM VOLUME DE CIMENTO E AREIA MÉDIA ÚMIDA), PREPARO MECÂNICO COM MISTURADOR DE EIXO HORIZONTAL DE 600 KG. AF_08/2019 (M3)</t>
  </si>
  <si>
    <t>88398</t>
  </si>
  <si>
    <t>MISTURADOR DE ARGAMASSA, EIXO HORIZONTAL, CAPACIDADE DE MISTURA 600 KG, MOTOR ELÉTRICO POTÊNCIA 7,5 CV - CHI DIURNO. AF_05/2023</t>
  </si>
  <si>
    <t>88393</t>
  </si>
  <si>
    <t>MISTURADOR DE ARGAMASSA, EIXO HORIZONTAL, CAPACIDADE DE MISTURA 600 KG, MOTOR ELÉTRICO POTÊNCIA 7,5 CV - CHP DIURNO. AF_05/2023</t>
  </si>
  <si>
    <t>87316 ARGAMASSA TRAÇO 1:4 (EM VOLUME DE CIMENTO E AREIA GROSSA ÚMIDA) PARA CHAPISCO CONVENCIONAL, PREPARO MECÂNICO COM BETONEIRA 400 L. AF_08/2019 (M3)</t>
  </si>
  <si>
    <t>87283 ARGAMASSA TRAÇO 1:6 (EM VOLUME DE CIMENTO E AREIA MÉDIA ÚMIDA) COM ADIÇÃO DE PLASTIFICANTE PARA EMBOÇO/MASSA ÚNICA/ASSENTAMENTO DE ALVENARIA DE VEDAÇÃO, PREPARO MECÂNICO COM BETONEIRA 400 L. AF_08/2019 (M3)</t>
  </si>
  <si>
    <t>00043617</t>
  </si>
  <si>
    <t>ADITIVO PLASTIFICANTE E ESTABILIZADOR PARA ARGAMASSAS DE ASSENTAMENTO E REBOCO, LIQUIDO E ISENTO DE CLORETOS</t>
  </si>
  <si>
    <t>88245 ARMADOR COM ENCARGOS COMPLEMENTARES (H)</t>
  </si>
  <si>
    <t>00000378</t>
  </si>
  <si>
    <t>ARMADOR (HORISTA)</t>
  </si>
  <si>
    <t>95314</t>
  </si>
  <si>
    <t>CURSO DE CAPACITAÇÃO PARA ARMADOR (ENCARGOS COMPLEMENTARES) - HORISTA</t>
  </si>
  <si>
    <t>89998 ARMAÇÃO DE CINTA DE ALVENARIA ESTRUTURAL; DIÂMETRO DE 10,0 MM. AF_09/2021 (KG)</t>
  </si>
  <si>
    <t>00000034</t>
  </si>
  <si>
    <t>ACO CA-50, 10,0 MM, VERGALHAO</t>
  </si>
  <si>
    <t>92767 ARMAÇÃO DE LAJE DE ESTRUTURA CONVENCIONAL DE CONCRETO ARMADO UTILIZANDO AÇO CA-60 DE 4,2 MM - MONTAGEM. AF_06/2022 (KG)</t>
  </si>
  <si>
    <t>92799</t>
  </si>
  <si>
    <t>CORTE E DOBRA DE AÇO CA-60, DIÂMETRO DE 4,2 MM. AF_06/2022</t>
  </si>
  <si>
    <t>97089 ARMAÇÃO PARA EXECUÇÃO DE RADIER, PISO DE CONCRETO OU LAJE SOBRE SOLO, COM USO DE TELA Q-113. AF_09/2021 (KG)</t>
  </si>
  <si>
    <t>00039507</t>
  </si>
  <si>
    <t>TELA DE ACO SOLDADA NERVURADA, CA-60, Q-113, (1,8 KG/M2), DIAMETRO DO FIO = 3,8 MM, LARGURA = 2,45 M, ESPACAMENTO DA MALHA = 10 X 10 CM</t>
  </si>
  <si>
    <t>97090 ARMAÇÃO PARA EXECUÇÃO DE RADIER, PISO DE CONCRETO OU LAJE SOBRE SOLO, COM USO DE TELA Q-138. AF_09/2021 (KG)</t>
  </si>
  <si>
    <t>00007155</t>
  </si>
  <si>
    <t>TELA DE ACO SOLDADA NERVURADA, CA-60, Q-138, (2,20 KG/M2), DIAMETRO DO FIO = 4,2 MM, LARGURA = 2,45 M, ESPACAMENTO DA MALHA = 10 X 10 CM</t>
  </si>
  <si>
    <t>88246 ASSENTADOR DE TUBOS COM ENCARGOS COMPLEMENTARES (H)</t>
  </si>
  <si>
    <t>00040331</t>
  </si>
  <si>
    <t>ASSENTADOR DE MANILHAS (HORISTA)</t>
  </si>
  <si>
    <t>95315</t>
  </si>
  <si>
    <t>CURSO DE CAPACITAÇÃO PARA ASSENTADOR DE TUBOS (ENCARGOS COMPLEMENTARES) - HORISTA</t>
  </si>
  <si>
    <t>88247 AUXILIAR DE ELETRICISTA COM ENCARGOS COMPLEMENTARES (H)</t>
  </si>
  <si>
    <t>00043484</t>
  </si>
  <si>
    <t>EPI - FAMILIA ELETRICISTA - HORISTA (ENCARGOS COMPLEMENTARES - COLETADO CAIXA)</t>
  </si>
  <si>
    <t>00043460</t>
  </si>
  <si>
    <t>FERRAMENTAS - FAMILIA ELETRICISTA - HORISTA (ENCARGOS COMPLEMENTARES - COLETADO CAIXA)</t>
  </si>
  <si>
    <t>00000247</t>
  </si>
  <si>
    <t>AJUDANTE DE ELETRICISTA (HORISTA)</t>
  </si>
  <si>
    <t>95316</t>
  </si>
  <si>
    <t>CURSO DE CAPACITAÇÃO PARA AUXILIAR DE ELETRICISTA (ENCARGOS COMPLEMENTARES) - HORISTA</t>
  </si>
  <si>
    <t>88248 AUXILIAR DE ENCANADOR OU BOMBEIRO HIDRÁULICO COM ENCARGOS COMPLEMENTARES (H)</t>
  </si>
  <si>
    <t>00043485</t>
  </si>
  <si>
    <t>EPI - FAMILIA ENCANADOR - HORISTA (ENCARGOS COMPLEMENTARES - COLETADO CAIXA)</t>
  </si>
  <si>
    <t>00043461</t>
  </si>
  <si>
    <t>FERRAMENTAS - FAMILIA ENCANADOR - HORISTA (ENCARGOS COMPLEMENTARES - COLETADO CAIXA)</t>
  </si>
  <si>
    <t>00000246</t>
  </si>
  <si>
    <t>AUXILIAR DE ENCANADOR OU BOMBEIRO HIDRAULICO (HORISTA)</t>
  </si>
  <si>
    <t>95317</t>
  </si>
  <si>
    <t>CURSO DE CAPACITAÇÃO PARA AUXILIAR DE ENCANADOR OU BOMBEIRO HIDRÁULICO (ENCARGOS COMPLEMENTARES) - HORISTA</t>
  </si>
  <si>
    <t>88250 AUXILIAR DE MECÂNICO COM ENCARGOS COMPLEMENTARES (H)</t>
  </si>
  <si>
    <t>00000251</t>
  </si>
  <si>
    <t>AUXILIAR DE MECANICO (HORISTA)</t>
  </si>
  <si>
    <t>95319</t>
  </si>
  <si>
    <t>CURSO DE CAPACITAÇÃO PARA AUXILIAR DE MECÂNICO (ENCARGOS COMPLEMENTARES) - HORISTA</t>
  </si>
  <si>
    <t>88256 AZULEJISTA OU LADRILHISTA COM ENCARGOS COMPLEMENTARES (H)</t>
  </si>
  <si>
    <t>00004760</t>
  </si>
  <si>
    <t>AZULEJISTA OU LADRILHEIRO (HORISTA)</t>
  </si>
  <si>
    <t>95324</t>
  </si>
  <si>
    <t>CURSO DE CAPACITAÇÃO PARA AZULEJISTA OU LADRILHISTA (ENCARGOS COMPLEMENTARES) - HORISTA</t>
  </si>
  <si>
    <t>86934 BANCADA DE MÁRMORE SINTÉTICO 120 X 60CM, COM CUBA INTEGRADA, INCLUSO SIFÃO TIPO FLEXÍVEL EM PVC, VÁLVULA EM PLÁSTICO CROMADO TIPO AMERICANA E TORNEIRA CROMADA LONGA, DE PAREDE, PADRÃO POPULAR - FORNECIMENTO E INSTALAÇÃO. AF_01/2020 (UN)</t>
  </si>
  <si>
    <t>86894</t>
  </si>
  <si>
    <t>BANCADA DE MÁRMORE SINTÉTICO, DE 120 X 60CM, COM CUBA INTEGRADA - FORNECIMENTO E INSTALAÇÃO. AF_01/2020</t>
  </si>
  <si>
    <t>86883</t>
  </si>
  <si>
    <t>SIFÃO DO TIPO FLEXÍVEL EM PVC 1 X 1.1/2 - FORNECIMENTO E INSTALAÇÃO. AF_01/2020</t>
  </si>
  <si>
    <t>86911</t>
  </si>
  <si>
    <t>TORNEIRA CROMADA LONGA, DE PAREDE, 1/2" OU 3/4", PARA PIA DE COZINHA, PADRÃO POPULAR - FORNECIMENTO E INSTALAÇÃO. AF_01/2020</t>
  </si>
  <si>
    <t>86880</t>
  </si>
  <si>
    <t>VÁLVULA EM PLÁSTICO CROMADO TIPO AMERICANA 3.1/2" X 1.1/2" SEM ADAPTADOR PARA PIA - FORNECIMENTO E INSTALAÇÃO. AF_01/2020</t>
  </si>
  <si>
    <t>86894 BANCADA DE MÁRMORE SINTÉTICO, DE 120 X 60CM, COM CUBA INTEGRADA - FORNECIMENTO E INSTALAÇÃO. AF_01/2020 (UN)</t>
  </si>
  <si>
    <t>00000541</t>
  </si>
  <si>
    <t>BANCADA DE MARMORE SINTETICO COM UMA CUBA, 120 X *60* CM</t>
  </si>
  <si>
    <t>88831 BETONEIRA CAPACIDADE NOMINAL DE 400 L, CAPACIDADE DE MISTURA 280 L, MOTOR ELÉTRICO TRIFÁSICO POTÊNCIA DE 2 CV, SEM CARREGADOR - CHI DIURNO. AF_05/2023 (CHI)</t>
  </si>
  <si>
    <t>88826</t>
  </si>
  <si>
    <t>BETONEIRA CAPACIDADE NOMINAL DE 400 L, CAPACIDADE DE MISTURA 280 L, MOTOR ELÉTRICO TRIFÁSICO POTÊNCIA DE 2 CV, SEM CARREGADOR - DEPRECIAÇÃO. AF_05/2023</t>
  </si>
  <si>
    <t>88827</t>
  </si>
  <si>
    <t>BETONEIRA CAPACIDADE NOMINAL DE 400 L, CAPACIDADE DE MISTURA 280 L, MOTOR ELÉTRICO TRIFÁSICO POTÊNCIA DE 2 CV, SEM CARREGADOR - JUROS. AF_05/2023</t>
  </si>
  <si>
    <t>88830 BETONEIRA CAPACIDADE NOMINAL DE 400 L, CAPACIDADE DE MISTURA 280 L, MOTOR ELÉTRICO TRIFÁSICO POTÊNCIA DE 2 CV, SEM CARREGADOR - CHP DIURNO. AF_05/2023 (CHP)</t>
  </si>
  <si>
    <t>88828</t>
  </si>
  <si>
    <t>BETONEIRA CAPACIDADE NOMINAL DE 400 L, CAPACIDADE DE MISTURA 280 L, MOTOR ELÉTRICO TRIFÁSICO POTÊNCIA DE 2 CV, SEM CARREGADOR - MANUTENÇÃO. AF_05/2023</t>
  </si>
  <si>
    <t>88829</t>
  </si>
  <si>
    <t>BETONEIRA CAPACIDADE NOMINAL DE 400 L, CAPACIDADE DE MISTURA 280 L, MOTOR ELÉTRICO TRIFÁSICO POTÊNCIA DE 2 CV, SEM CARREGADOR - MATERIAIS NA OPERAÇÃO. AF_05/2023</t>
  </si>
  <si>
    <t>88826 BETONEIRA CAPACIDADE NOMINAL DE 400 L, CAPACIDADE DE MISTURA 280 L, MOTOR ELÉTRICO TRIFÁSICO POTÊNCIA DE 2 CV, SEM CARREGADOR - DEPRECIAÇÃO. AF_05/2023 (H)</t>
  </si>
  <si>
    <t>00010535</t>
  </si>
  <si>
    <t>BETONEIRA CAPACIDADE NOMINAL 400 L, CAPACIDADE DE MISTURA 280 L, MOTOR ELETRICO TRIFASICO 220/380 V POTENCIA 2 CV, SEM CARREGADOR</t>
  </si>
  <si>
    <t>88827 BETONEIRA CAPACIDADE NOMINAL DE 400 L, CAPACIDADE DE MISTURA 280 L, MOTOR ELÉTRICO TRIFÁSICO POTÊNCIA DE 2 CV, SEM CARREGADOR - JUROS. AF_05/2023 (H)</t>
  </si>
  <si>
    <t>88828 BETONEIRA CAPACIDADE NOMINAL DE 400 L, CAPACIDADE DE MISTURA 280 L, MOTOR ELÉTRICO TRIFÁSICO POTÊNCIA DE 2 CV, SEM CARREGADOR - MANUTENÇÃO. AF_05/2023 (H)</t>
  </si>
  <si>
    <t>88829 BETONEIRA CAPACIDADE NOMINAL DE 400 L, CAPACIDADE DE MISTURA 280 L, MOTOR ELÉTRICO TRIFÁSICO POTÊNCIA DE 2 CV, SEM CARREGADOR - MATERIAIS NA OPERAÇÃO. AF_05/2023 (H)</t>
  </si>
  <si>
    <t>Especiais</t>
  </si>
  <si>
    <t>00002705</t>
  </si>
  <si>
    <t>ENERGIA ELETRICA ATE 2000 KWH INDUSTRIAL, SEM DEMANDA</t>
  </si>
  <si>
    <t>KWH</t>
  </si>
  <si>
    <t>TOTAL Especiais:</t>
  </si>
  <si>
    <t>89226 BETONEIRA CAPACIDADE NOMINAL DE 600 L, CAPACIDADE DE MISTURA 360 L, MOTOR ELÉTRICO TRIFÁSICO POTÊNCIA DE 4 CV, SEM CARREGADOR - CHI DIURNO. AF_05/2023 (CHI)</t>
  </si>
  <si>
    <t>89221</t>
  </si>
  <si>
    <t>BETONEIRA CAPACIDADE NOMINAL DE 600 L, CAPACIDADE DE MISTURA 360 L, MOTOR ELÉTRICO TRIFÁSICO POTÊNCIA DE 4 CV, SEM CARREGADOR - DEPRECIAÇÃO. AF_05/2023</t>
  </si>
  <si>
    <t>89222</t>
  </si>
  <si>
    <t>BETONEIRA CAPACIDADE NOMINAL DE 600 L, CAPACIDADE DE MISTURA 360 L, MOTOR ELÉTRICO TRIFÁSICO POTÊNCIA DE 4 CV, SEM CARREGADOR - JUROS. AF_05/2023</t>
  </si>
  <si>
    <t>89225 BETONEIRA CAPACIDADE NOMINAL DE 600 L, CAPACIDADE DE MISTURA 360 L, MOTOR ELÉTRICO TRIFÁSICO POTÊNCIA DE 4 CV, SEM CARREGADOR - CHP DIURNO. AF_05/2023 (CHP)</t>
  </si>
  <si>
    <t>89223</t>
  </si>
  <si>
    <t>BETONEIRA CAPACIDADE NOMINAL DE 600 L, CAPACIDADE DE MISTURA 360 L, MOTOR ELÉTRICO TRIFÁSICO POTÊNCIA DE 4 CV, SEM CARREGADOR - MANUTENÇÃO. AF_05/2023</t>
  </si>
  <si>
    <t>89224</t>
  </si>
  <si>
    <t>BETONEIRA CAPACIDADE NOMINAL DE 600 L, CAPACIDADE DE MISTURA 360 L, MOTOR ELÉTRICO TRIFÁSICO POTÊNCIA DE 4 CV, SEM CARREGADOR - MATERIAIS NA OPERAÇÃO. AF_05/2023</t>
  </si>
  <si>
    <t>89221 BETONEIRA CAPACIDADE NOMINAL DE 600 L, CAPACIDADE DE MISTURA 360 L, MOTOR ELÉTRICO TRIFÁSICO POTÊNCIA DE 4 CV, SEM CARREGADOR - DEPRECIAÇÃO. AF_05/2023 (H)</t>
  </si>
  <si>
    <t>00036397</t>
  </si>
  <si>
    <t>BETONEIRA, CAPACIDADE NOMINAL 600 L, CAPACIDADE DE MISTURA 360L, MOTOR ELETRICO TRIFASICO 220/380V, POTENCIA 4CV, EXCLUSO CARREGADOR</t>
  </si>
  <si>
    <t>89222 BETONEIRA CAPACIDADE NOMINAL DE 600 L, CAPACIDADE DE MISTURA 360 L, MOTOR ELÉTRICO TRIFÁSICO POTÊNCIA DE 4 CV, SEM CARREGADOR - JUROS. AF_05/2023 (H)</t>
  </si>
  <si>
    <t>89223 BETONEIRA CAPACIDADE NOMINAL DE 600 L, CAPACIDADE DE MISTURA 360 L, MOTOR ELÉTRICO TRIFÁSICO POTÊNCIA DE 4 CV, SEM CARREGADOR - MANUTENÇÃO. AF_05/2023 (H)</t>
  </si>
  <si>
    <t>89224 BETONEIRA CAPACIDADE NOMINAL DE 600 L, CAPACIDADE DE MISTURA 360 L, MOTOR ELÉTRICO TRIFÁSICO POTÊNCIA DE 4 CV, SEM CARREGADOR - MATERIAIS NA OPERAÇÃO. AF_05/2023 (H)</t>
  </si>
  <si>
    <t>91924 CABO DE COBRE FLEXÍVEL ISOLADO, 1,5 MM², ANTI-CHAMA 450/750 V, PARA CIRCUITOS TERMINAIS - FORNECIMENTO E INSTALAÇÃO. AF_03/2023 (M)</t>
  </si>
  <si>
    <t>00001013</t>
  </si>
  <si>
    <t>CABO DE COBRE, FLEXIVEL, CLASSE 4 OU 5, ISOLACAO EM PVC/A, ANTICHAMA BWF-B, 1 CONDUTOR, 450/750 V, SECAO NOMINAL 1,5 MM2</t>
  </si>
  <si>
    <t>92981 CABO DE COBRE FLEXÍVEL ISOLADO, 16 MM², ANTI-CHAMA 450/750 V, PARA DISTRIBUIÇÃO - FORNECIMENTO E INSTALAÇÃO. AF_10/2020 (M)</t>
  </si>
  <si>
    <t>00000979</t>
  </si>
  <si>
    <t>CABO DE COBRE, FLEXIVEL, CLASSE 4 OU 5, ISOLACAO EM PVC/A, ANTICHAMA BWF-B, 1 CONDUTOR, 450/750 V, SECAO NOMINAL 16 MM2</t>
  </si>
  <si>
    <t>98283 CABO TELEFÔNICO CCI-50 4 PARES, SEM BLINDAGEM, INSTALADO EM DISTRIBUIÇÃO DE EDIFICAÇÃO RESIDENCIAL - FORNECIMENTO E INSTALAÇÃO. AF_11/2019 (M)</t>
  </si>
  <si>
    <t>00011904</t>
  </si>
  <si>
    <t>CABO TELEFONICO CCI 50, 4 PARES, USO INTERNO, SEM BLINDAGEM</t>
  </si>
  <si>
    <t>98102 CAIXA DE GORDURA SIMPLES, CIRCULAR, EM CONCRETO PRÉ-MOLDADO, DIÂMETRO INTERNO = 0,4 M, ALTURA INTERNA = 0,4 M. AF_12/2020 (UN)</t>
  </si>
  <si>
    <t>00011881</t>
  </si>
  <si>
    <t>CAIXA DE GORDURA CILINDRICA EM CONCRETO SIMPLES, PRE-MOLDADA, COM DIAMETRO DE 40 CM E ALTURA DE 45 CM, COM TAMPA</t>
  </si>
  <si>
    <t>100556 CAIXA DE PASSAGEM PARA TELEFONE 15X15X10CM (SOBREPOR), FORNECIMENTO E INSTALACAO. AF_11/2019 (UN)</t>
  </si>
  <si>
    <t>97906 CAIXA ENTERRADA HIDRÁULICA RETANGULAR, EM ALVENARIA COM BLOCOS DE CONCRETO, DIMENSÕES INTERNAS: 0,6X0,6X0,6 M PARA REDE DE ESGOTO. AF_12/2020 (UN)</t>
  </si>
  <si>
    <t>91937 CAIXA OCTOGONAL 3" X 3", PVC, INSTALADA EM LAJE - FORNECIMENTO E INSTALAÇÃO. AF_03/2023 (UN)</t>
  </si>
  <si>
    <t>00001871</t>
  </si>
  <si>
    <t>CAIXA OCTOGONAL DE FUNDO MOVEL, EM PVC, DE 3" X 3", PARA ELETRODUTO FLEXIVEL CORRUGADO</t>
  </si>
  <si>
    <t>89482 CAIXA SIFONADA, PVC, DN 100 X 100 X 50 MM, FORNECIDA E INSTALADA EM RAMAIS DE ENCAMINHAMENTO DE ÁGUA PLUVIAL. AF_06/2022 (UN)</t>
  </si>
  <si>
    <t>00005103</t>
  </si>
  <si>
    <t>CAIXA SIFONADA PVC, 100 X 100 X 50 MM, COM GRELHA REDONDA, BRANCA</t>
  </si>
  <si>
    <t>91387 CAMINHÃO BASCULANTE 10 M3, TRUCADO CABINE SIMPLES, PESO BRUTO TOTAL 23.000 KG, CARGA ÚTIL MÁXIMA 15.935 KG, DISTÂNCIA ENTRE EIXOS 4,80 M, POTÊNCIA 230 CV INCLUSIVE CAÇAMBA METÁLICA - CHI DIURNO. AF_06/2014 (CHI)</t>
  </si>
  <si>
    <t>88281</t>
  </si>
  <si>
    <t>MOTORISTA DE BASCULANTE COM ENCARGOS COMPLEMENTARES</t>
  </si>
  <si>
    <t>91380</t>
  </si>
  <si>
    <t>CAMINHÃO BASCULANTE 10 M3, TRUCADO CABINE SIMPLES, PESO BRUTO TOTAL 23.000 KG, CARGA ÚTIL MÁXIMA 15.935 KG, DISTÂNCIA ENTRE EIXOS 4,80 M, POTÊNCIA 230 CV INCLUSIVE CAÇAMBA METÁLICA - DEPRECIAÇÃO. AF_06/2014</t>
  </si>
  <si>
    <t>91382</t>
  </si>
  <si>
    <t>CAMINHÃO BASCULANTE 10 M3, TRUCADO CABINE SIMPLES, PESO BRUTO TOTAL 23.000 KG, CARGA ÚTIL MÁXIMA 15.935 KG, DISTÂNCIA ENTRE EIXOS 4,80 M, POTÊNCIA 230 CV INCLUSIVE CAÇAMBA METÁLICA - IMPOSTOS E SEGUROS. AF_06/2014</t>
  </si>
  <si>
    <t>91381</t>
  </si>
  <si>
    <t>CAMINHÃO BASCULANTE 10 M3, TRUCADO CABINE SIMPLES, PESO BRUTO TOTAL 23.000 KG, CARGA ÚTIL MÁXIMA 15.935 KG, DISTÂNCIA ENTRE EIXOS 4,80 M, POTÊNCIA 230 CV INCLUSIVE CAÇAMBA METÁLICA - JUROS. AF_06/2014</t>
  </si>
  <si>
    <t>91386 CAMINHÃO BASCULANTE 10 M3, TRUCADO CABINE SIMPLES, PESO BRUTO TOTAL 23.000 KG, CARGA ÚTIL MÁXIMA 15.935 KG, DISTÂNCIA ENTRE EIXOS 4,80 M, POTÊNCIA 230 CV INCLUSIVE CAÇAMBA METÁLICA - CHP DIURNO. AF_06/2014 (CHP)</t>
  </si>
  <si>
    <t>91383</t>
  </si>
  <si>
    <t>CAMINHÃO BASCULANTE 10 M3, TRUCADO CABINE SIMPLES, PESO BRUTO TOTAL 23.000 KG, CARGA ÚTIL MÁXIMA 15.935 KG, DISTÂNCIA ENTRE EIXOS 4,80 M, POTÊNCIA 230 CV INCLUSIVE CAÇAMBA METÁLICA - MANUTENÇÃO. AF_06/2014</t>
  </si>
  <si>
    <t>91384</t>
  </si>
  <si>
    <t>CAMINHÃO BASCULANTE 10 M3, TRUCADO CABINE SIMPLES, PESO BRUTO TOTAL 23.000 KG, CARGA ÚTIL MÁXIMA 15.935 KG, DISTÂNCIA ENTRE EIXOS 4,80 M, POTÊNCIA 230 CV INCLUSIVE CAÇAMBA METÁLICA - MATERIAIS NA OPERAÇÃO. AF_06/2014</t>
  </si>
  <si>
    <t>91380 CAMINHÃO BASCULANTE 10 M3, TRUCADO CABINE SIMPLES, PESO BRUTO TOTAL 23.000 KG, CARGA ÚTIL MÁXIMA 15.935 KG, DISTÂNCIA ENTRE EIXOS 4,80 M, POTÊNCIA 230 CV INCLUSIVE CAÇAMBA METÁLICA - DEPRECIAÇÃO. AF_06/2014 (H)</t>
  </si>
  <si>
    <t>00037734</t>
  </si>
  <si>
    <t>CACAMBA METALICA BASCULANTE COM CAPACIDADE DE 10 M3 (INCLUI MONTAGEM, NAO INCLUI CAMINHAO)</t>
  </si>
  <si>
    <t>00037758</t>
  </si>
  <si>
    <t>CAMINHAO TRUCADO, PESO BRUTO TOTAL 23000 KG, CARGA UTIL MAXIMA 15285 KG, DISTANCIA ENTRE EIXOS 4,80 M, POTENCIA 326 CV (INCLUI CABINE E CHASSI, NAO INCLUI CARROCERIA)</t>
  </si>
  <si>
    <t>91382 CAMINHÃO BASCULANTE 10 M3, TRUCADO CABINE SIMPLES, PESO BRUTO TOTAL 23.000 KG, CARGA ÚTIL MÁXIMA 15.935 KG, DISTÂNCIA ENTRE EIXOS 4,80 M, POTÊNCIA 230 CV INCLUSIVE CAÇAMBA METÁLICA - IMPOSTOS E SEGUROS. AF_06/2014 (H)</t>
  </si>
  <si>
    <t>91381 CAMINHÃO BASCULANTE 10 M3, TRUCADO CABINE SIMPLES, PESO BRUTO TOTAL 23.000 KG, CARGA ÚTIL MÁXIMA 15.935 KG, DISTÂNCIA ENTRE EIXOS 4,80 M, POTÊNCIA 230 CV INCLUSIVE CAÇAMBA METÁLICA - JUROS. AF_06/2014 (H)</t>
  </si>
  <si>
    <t>91383 CAMINHÃO BASCULANTE 10 M3, TRUCADO CABINE SIMPLES, PESO BRUTO TOTAL 23.000 KG, CARGA ÚTIL MÁXIMA 15.935 KG, DISTÂNCIA ENTRE EIXOS 4,80 M, POTÊNCIA 230 CV INCLUSIVE CAÇAMBA METÁLICA - MANUTENÇÃO. AF_06/2014 (H)</t>
  </si>
  <si>
    <t>91384 CAMINHÃO BASCULANTE 10 M3, TRUCADO CABINE SIMPLES, PESO BRUTO TOTAL 23.000 KG, CARGA ÚTIL MÁXIMA 15.935 KG, DISTÂNCIA ENTRE EIXOS 4,80 M, POTÊNCIA 230 CV INCLUSIVE CAÇAMBA METÁLICA - MATERIAIS NA OPERAÇÃO. AF_06/2014 (H)</t>
  </si>
  <si>
    <t>00004221</t>
  </si>
  <si>
    <t>OLEO DIESEL COMBUSTIVEL COMUM METROPOLITANO S-10 OU S-500</t>
  </si>
  <si>
    <t>5903 CAMINHÃO PIPA 10.000 L TRUCADO, PESO BRUTO TOTAL 23.000 KG, CARGA ÚTIL MÁXIMA 15.935 KG, DISTÂNCIA ENTRE EIXOS 4,8 M, POTÊNCIA 230 CV, INCLUSIVE TANQUE DE AÇO PARA TRANSPORTE DE ÁGUA - CHI DIURNO. AF_06/2014 (CHI)</t>
  </si>
  <si>
    <t>88282</t>
  </si>
  <si>
    <t>MOTORISTA DE CAMINHÃO COM ENCARGOS COMPLEMENTARES</t>
  </si>
  <si>
    <t>91396</t>
  </si>
  <si>
    <t>CAMINHÃO PIPA 10.000 L TRUCADO, PESO BRUTO TOTAL 23.000 KG, CARGA ÚTIL MÁXIMA 15.935 KG, DISTÂNCIA ENTRE EIXOS 4,8 M, POTÊNCIA 230 CV, INCLUSIVE TANQUE DE AÇO PARA TRANSPORTE DE ÁGUA - DEPRECIAÇÃO. AF_06/2014</t>
  </si>
  <si>
    <t>91398</t>
  </si>
  <si>
    <t>CAMINHÃO PIPA 10.000 L TRUCADO, PESO BRUTO TOTAL 23.000 KG, CARGA ÚTIL MÁXIMA 15.935 KG, DISTÂNCIA ENTRE EIXOS 4,8 M, POTÊNCIA 230 CV, INCLUSIVE TANQUE DE AÇO PARA TRANSPORTE DE ÁGUA - IMPOSTOS E SEGUROS. AF_06/2014</t>
  </si>
  <si>
    <t>91397</t>
  </si>
  <si>
    <t>CAMINHÃO PIPA 10.000 L TRUCADO, PESO BRUTO TOTAL 23.000 KG, CARGA ÚTIL MÁXIMA 15.935 KG, DISTÂNCIA ENTRE EIXOS 4,8 M, POTÊNCIA 230 CV, INCLUSIVE TANQUE DE AÇO PARA TRANSPORTE DE ÁGUA - JUROS. AF_06/2014</t>
  </si>
  <si>
    <t>5901 CAMINHÃO PIPA 10.000 L TRUCADO, PESO BRUTO TOTAL 23.000 KG, CARGA ÚTIL MÁXIMA 15.935 KG, DISTÂNCIA ENTRE EIXOS 4,8 M, POTÊNCIA 230 CV, INCLUSIVE TANQUE DE AÇO PARA TRANSPORTE DE ÁGUA - CHP DIURNO. AF_06/2014 (CHP)</t>
  </si>
  <si>
    <t>5763</t>
  </si>
  <si>
    <t>CAMINHÃO PIPA 10.000 L TRUCADO, PESO BRUTO TOTAL 23.000 KG, CARGA ÚTIL MÁXIMA 15.935 KG, DISTÂNCIA ENTRE EIXOS 4,8 M, POTÊNCIA 230 CV, INCLUSIVE TANQUE DE AÇO PARA TRANSPORTE DE ÁGUA - MANUTENÇÃO. AF_06/2014</t>
  </si>
  <si>
    <t>53831</t>
  </si>
  <si>
    <t>CAMINHÃO PIPA 10.000 L TRUCADO, PESO BRUTO TOTAL 23.000 KG, CARGA ÚTIL MÁXIMA 15.935 KG, DISTÂNCIA ENTRE EIXOS 4,8 M, POTÊNCIA 230 CV, INCLUSIVE TANQUE DE AÇO PARA TRANSPORTE DE ÁGUA - MATERIAIS NA OPERAÇÃO. AF_06/2014</t>
  </si>
  <si>
    <t>91396 CAMINHÃO PIPA 10.000 L TRUCADO, PESO BRUTO TOTAL 23.000 KG, CARGA ÚTIL MÁXIMA 15.935 KG, DISTÂNCIA ENTRE EIXOS 4,8 M, POTÊNCIA 230 CV, INCLUSIVE TANQUE DE AÇO PARA TRANSPORTE DE ÁGUA - DEPRECIAÇÃO. AF_06/2014 (H)</t>
  </si>
  <si>
    <t>00037736</t>
  </si>
  <si>
    <t>TANQUE DE ACO CARBONO NAO REVESTIDO, PARA TRANSPORTE DE AGUA COM CAPACIDADE DE 10 M3, COM BOMBA CENTRIFUGA POR TOMADA DE FORCA, VAZAO MAXIMA *75* M3/H (INCLUI MONTAGEM, NAO INCLUI CAMINHAO)</t>
  </si>
  <si>
    <t>91398 CAMINHÃO PIPA 10.000 L TRUCADO, PESO BRUTO TOTAL 23.000 KG, CARGA ÚTIL MÁXIMA 15.935 KG, DISTÂNCIA ENTRE EIXOS 4,8 M, POTÊNCIA 230 CV, INCLUSIVE TANQUE DE AÇO PARA TRANSPORTE DE ÁGUA - IMPOSTOS E SEGUROS. AF_06/2014 (H)</t>
  </si>
  <si>
    <t>91397 CAMINHÃO PIPA 10.000 L TRUCADO, PESO BRUTO TOTAL 23.000 KG, CARGA ÚTIL MÁXIMA 15.935 KG, DISTÂNCIA ENTRE EIXOS 4,8 M, POTÊNCIA 230 CV, INCLUSIVE TANQUE DE AÇO PARA TRANSPORTE DE ÁGUA - JUROS. AF_06/2014 (H)</t>
  </si>
  <si>
    <t>5763 CAMINHÃO PIPA 10.000 L TRUCADO, PESO BRUTO TOTAL 23.000 KG, CARGA ÚTIL MÁXIMA 15.935 KG, DISTÂNCIA ENTRE EIXOS 4,8 M, POTÊNCIA 230 CV, INCLUSIVE TANQUE DE AÇO PARA TRANSPORTE DE ÁGUA - MANUTENÇÃO. AF_06/2014 (H)</t>
  </si>
  <si>
    <t>53831 CAMINHÃO PIPA 10.000 L TRUCADO, PESO BRUTO TOTAL 23.000 KG, CARGA ÚTIL MÁXIMA 15.935 KG, DISTÂNCIA ENTRE EIXOS 4,8 M, POTÊNCIA 230 CV, INCLUSIVE TANQUE DE AÇO PARA TRANSPORTE DE ÁGUA - MATERIAIS NA OPERAÇÃO. AF_06/2014 (H)</t>
  </si>
  <si>
    <t>5826 CAMINHÃO TOCO, PBT 16.000 KG, CARGA ÚTIL MÁX. 10.685 KG, DIST. ENTRE EIXOS 4,8 M, POTÊNCIA 189 CV, INCLUSIVE CARROCERIA FIXA ABERTA DE MADEIRA P/ TRANSPORTE GERAL DE CARGA SECA, DIMEN. APROX. 2,5 X 7,00 X 0,50 M - CHI DIURNO. AF_06/2014 (CHI)</t>
  </si>
  <si>
    <t>89264</t>
  </si>
  <si>
    <t>CAMINHÃO TOCO, PBT 16.000 KG, CARGA ÚTIL MÁX. 10.685 KG, DIST. ENTRE EIXOS 4,8 M, POTÊNCIA 189 CV, INCLUSIVE CARROCERIA FIXA ABERTA DE MADEIRA P/ TRANSPORTE GERAL DE CARGA SECA, DIMEN. APROX. 2,5 X 7,00 X 0,50 M - DEPRECIAÇÃO. AF_06/2014</t>
  </si>
  <si>
    <t>89266</t>
  </si>
  <si>
    <t>CAMINHÃO TOCO, PBT 16.000 KG, CARGA ÚTIL MÁX. 10.685 KG, DIST. ENTRE EIXOS 4,8 M, POTÊNCIA 189 CV, INCLUSIVE CARROCERIA FIXA ABERTA DE MADEIRA P/ TRANSPORTE GERAL DE CARGA SECA, DIMEN. APROX. 2,5 X 7,00 X 0,50 M - IMPOSTOS E SEGUROS. AF_06/2014</t>
  </si>
  <si>
    <t>89265</t>
  </si>
  <si>
    <t>CAMINHÃO TOCO, PBT 16.000 KG, CARGA ÚTIL MÁX. 10.685 KG, DIST. ENTRE EIXOS 4,8 M, POTÊNCIA 189 CV, INCLUSIVE CARROCERIA FIXA ABERTA DE MADEIRA P/ TRANSPORTE GERAL DE CARGA SECA, DIMEN. APROX. 2,5 X 7,00 X 0,50 M - JUROS. AF_06/2014</t>
  </si>
  <si>
    <t>5824 CAMINHÃO TOCO, PBT 16.000 KG, CARGA ÚTIL MÁX. 10.685 KG, DIST. ENTRE EIXOS 4,8 M, POTÊNCIA 189 CV, INCLUSIVE CARROCERIA FIXA ABERTA DE MADEIRA P/ TRANSPORTE GERAL DE CARGA SECA, DIMEN. APROX. 2,5 X 7,00 X 0,50 M - CHP DIURNO. AF_06/2014 (CHP)</t>
  </si>
  <si>
    <t>5705</t>
  </si>
  <si>
    <t>CAMINHÃO TOCO, PBT 16.000 KG, CARGA ÚTIL MÁX. 10.685 KG, DIST. ENTRE EIXOS 4,8 M, POTÊNCIA 189 CV, INCLUSIVE CARROCERIA FIXA ABERTA DE MADEIRA P/ TRANSPORTE GERAL DE CARGA SECA, DIMEN. APROX. 2,5 X 7,00 X 0,50 M - MANUTENÇÃO. AF_06/2014</t>
  </si>
  <si>
    <t>53797</t>
  </si>
  <si>
    <t>CAMINHÃO TOCO, PBT 16.000 KG, CARGA ÚTIL MÁX. 10.685 KG, DIST. ENTRE EIXOS 4,8 M, POTÊNCIA 189 CV, INCLUSIVE CARROCERIA FIXA ABERTA DE MADEIRA P/ TRANSPORTE GERAL DE CARGA SECA, DIMEN. APROX. 2,5 X 7,00 X 0,50 M - MATERIAIS NA OPERAÇÃO. AF_06/2014</t>
  </si>
  <si>
    <t>89264 CAMINHÃO TOCO, PBT 16.000 KG, CARGA ÚTIL MÁX. 10.685 KG, DIST. ENTRE EIXOS 4,8 M, POTÊNCIA 189 CV, INCLUSIVE CARROCERIA FIXA ABERTA DE MADEIRA P/ TRANSPORTE GERAL DE CARGA SECA, DIMEN. APROX. 2,5 X 7,00 X 0,50 M - DEPRECIAÇÃO. AF_06/2014 (H)</t>
  </si>
  <si>
    <t>00037752</t>
  </si>
  <si>
    <t>CAMINHAO TOCO, PESO BRUTO TOTAL 16000 KG, CARGA UTIL MAXIMA 11030 KG, DISTANCIA ENTRE EIXOS 5,41 M, POTENCIA 185 CV (INCLUI CABINE E CHASSI, NAO INCLUI CARROCERIA)</t>
  </si>
  <si>
    <t>00037731</t>
  </si>
  <si>
    <t>CARROCERIA FIXA ABERTA DE MADEIRA PARA TRANSPORTE GERAL DE CARGA SECA DIMENSOES APROXIMADAS 2,5 X 7,00 X 0,50 M (INCLUI MONTAGEM, NAO INCLUI CAMINHAO)</t>
  </si>
  <si>
    <t>89266 CAMINHÃO TOCO, PBT 16.000 KG, CARGA ÚTIL MÁX. 10.685 KG, DIST. ENTRE EIXOS 4,8 M, POTÊNCIA 189 CV, INCLUSIVE CARROCERIA FIXA ABERTA DE MADEIRA P/ TRANSPORTE GERAL DE CARGA SECA, DIMEN. APROX. 2,5 X 7,00 X 0,50 M - IMPOSTOS E SEGUROS. AF_06/2014 (H)</t>
  </si>
  <si>
    <t>89265 CAMINHÃO TOCO, PBT 16.000 KG, CARGA ÚTIL MÁX. 10.685 KG, DIST. ENTRE EIXOS 4,8 M, POTÊNCIA 189 CV, INCLUSIVE CARROCERIA FIXA ABERTA DE MADEIRA P/ TRANSPORTE GERAL DE CARGA SECA, DIMEN. APROX. 2,5 X 7,00 X 0,50 M - JUROS. AF_06/2014 (H)</t>
  </si>
  <si>
    <t>5705 CAMINHÃO TOCO, PBT 16.000 KG, CARGA ÚTIL MÁX. 10.685 KG, DIST. ENTRE EIXOS 4,8 M, POTÊNCIA 189 CV, INCLUSIVE CARROCERIA FIXA ABERTA DE MADEIRA P/ TRANSPORTE GERAL DE CARGA SECA, DIMEN. APROX. 2,5 X 7,00 X 0,50 M - MANUTENÇÃO. AF_06/2014 (H)</t>
  </si>
  <si>
    <t>53797 CAMINHÃO TOCO, PBT 16.000 KG, CARGA ÚTIL MÁX. 10.685 KG, DIST. ENTRE EIXOS 4,8 M, POTÊNCIA 189 CV, INCLUSIVE CARROCERIA FIXA ABERTA DE MADEIRA P/ TRANSPORTE GERAL DE CARGA SECA, DIMEN. APROX. 2,5 X 7,00 X 0,50 M - MATERIAIS NA OPERAÇÃO. AF_06/2014 (H)</t>
  </si>
  <si>
    <t>88261 CARPINTEIRO DE ESQUADRIA COM ENCARGOS COMPLEMENTARES (H)</t>
  </si>
  <si>
    <t>00001214</t>
  </si>
  <si>
    <t>CARPINTEIRO DE ESQUADRIAS (HORISTA)</t>
  </si>
  <si>
    <t>95329</t>
  </si>
  <si>
    <t>CURSO DE CAPACITAÇÃO PARA CARPINTEIRO DE ESQUADRIA (ENCARGOS COMPLEMENTARES) - HORISTA</t>
  </si>
  <si>
    <t>88262 CARPINTEIRO DE FORMAS COM ENCARGOS COMPLEMENTARES (H)</t>
  </si>
  <si>
    <t>00001213</t>
  </si>
  <si>
    <t>CARPINTEIRO DE FORMAS PARA CONCRETO (HORISTA)</t>
  </si>
  <si>
    <t>95330</t>
  </si>
  <si>
    <t>CURSO DE CAPACITAÇÃO PARA CARPINTEIRO DE FÔRMAS (ENCARGOS COMPLEMENTARES) - HORISTA</t>
  </si>
  <si>
    <t>87903 CHAPISCO APLICADO EM ALVENARIA (COM PRESENÇA DE VÃOS) E ESTRUTURAS DE CONCRETO DE FACHADA, COM ROLO PARA TEXTURA ACRÍLICA. ARGAMASSA INDUSTRIALIZADA COM PREPARO EM MISTURADOR 300 KG. AF_10/2022 (M2)</t>
  </si>
  <si>
    <t>87393</t>
  </si>
  <si>
    <t>ARGAMASSA INDUSTRIALIZADA PARA CHAPISCO ROLADO, PREPARO COM MISTURADOR DE EIXO HORIZONTAL DE 300 KG. AF_08/2019</t>
  </si>
  <si>
    <t>87885 CHAPISCO APLICADO NO TETO OU EM ALVENARIA E ESTRUTURA, COM ROLO PARA TEXTURA ACRÍLICA. ARGAMASSA INDUSTRIALIZADA COM PREPARO EM MISTURADOR 300 KG. AF_10/2022 (M2)</t>
  </si>
  <si>
    <t>90466 CHUMBAMENTO LINEAR EM ALVENARIA PARA RAMAIS/DISTRIBUIÇÃO DE INSTALAÇÕES HIDRÁULICAS COM DIÂMETROS MENORES OU IGUAIS A 40 MM. AF_09/2023 (M)</t>
  </si>
  <si>
    <t>91534 COMPACTADOR DE SOLOS DE PERCUSSÃO (SOQUETE) COM MOTOR A GASOLINA 4 TEMPOS, POTÊNCIA 4 CV - CHI DIURNO. AF_08/2015 (CHI)</t>
  </si>
  <si>
    <t>88297</t>
  </si>
  <si>
    <t>OPERADOR DE MÁQUINAS E EQUIPAMENTOS COM ENCARGOS COMPLEMENTARES</t>
  </si>
  <si>
    <t>91529</t>
  </si>
  <si>
    <t>COMPACTADOR DE SOLOS DE PERCUSSÃO (SOQUETE) COM MOTOR A GASOLINA 4 TEMPOS, POTÊNCIA 4 CV - DEPRECIAÇÃO. AF_08/2015</t>
  </si>
  <si>
    <t>91530</t>
  </si>
  <si>
    <t>COMPACTADOR DE SOLOS DE PERCUSSÃO (SOQUETE) COM MOTOR A GASOLINA 4 TEMPOS, POTÊNCIA 4 CV - JUROS. AF_08/2015</t>
  </si>
  <si>
    <t>91533 COMPACTADOR DE SOLOS DE PERCUSSÃO (SOQUETE) COM MOTOR A GASOLINA 4 TEMPOS, POTÊNCIA 4 CV - CHP DIURNO. AF_08/2015 (CHP)</t>
  </si>
  <si>
    <t>91531</t>
  </si>
  <si>
    <t>COMPACTADOR DE SOLOS DE PERCUSSÃO (SOQUETE) COM MOTOR A GASOLINA 4 TEMPOS, POTÊNCIA 4 CV - MANUTENÇÃO. AF_08/2015</t>
  </si>
  <si>
    <t>91532</t>
  </si>
  <si>
    <t>COMPACTADOR DE SOLOS DE PERCUSSÃO (SOQUETE) COM MOTOR A GASOLINA 4 TEMPOS, POTÊNCIA 4 CV - MATERIAIS NA OPERAÇÃO. AF_08/2015</t>
  </si>
  <si>
    <t>91529 COMPACTADOR DE SOLOS DE PERCUSSÃO (SOQUETE) COM MOTOR A GASOLINA 4 TEMPOS, POTÊNCIA 4 CV - DEPRECIAÇÃO. AF_08/2015 (H)</t>
  </si>
  <si>
    <t>00013458</t>
  </si>
  <si>
    <t>COMPACTADOR DE SOLOS DE PERCURSAO (SOQUETE) COM MOTOR A GASOLINA 4 TEMPOS DE 4 HP (4 CV)</t>
  </si>
  <si>
    <t>91530 COMPACTADOR DE SOLOS DE PERCUSSÃO (SOQUETE) COM MOTOR A GASOLINA 4 TEMPOS, POTÊNCIA 4 CV - JUROS. AF_08/2015 (H)</t>
  </si>
  <si>
    <t>91531 COMPACTADOR DE SOLOS DE PERCUSSÃO (SOQUETE) COM MOTOR A GASOLINA 4 TEMPOS, POTÊNCIA 4 CV - MANUTENÇÃO. AF_08/2015 (H)</t>
  </si>
  <si>
    <t>91532 COMPACTADOR DE SOLOS DE PERCUSSÃO (SOQUETE) COM MOTOR A GASOLINA 4 TEMPOS, POTÊNCIA 4 CV - MATERIAIS NA OPERAÇÃO. AF_08/2015 (H)</t>
  </si>
  <si>
    <t>00004222</t>
  </si>
  <si>
    <t>GASOLINA COMUM</t>
  </si>
  <si>
    <t>95265 COMPACTADOR DE SOLOS DE PERCUSÃO (SOQUETE) COM MOTOR A GASOLINA, POTÊNCIA 3 CV - CHI DIURNO. AF_09/2016 (CHI)</t>
  </si>
  <si>
    <t>95260</t>
  </si>
  <si>
    <t>COMPACTADOR DE SOLOS DE PERCUSÃO (SOQUETE) COM MOTOR A GASOLINA, POTÊNCIA 3 CV - DEPRECIAÇÃO. AF_09/2016</t>
  </si>
  <si>
    <t>95261</t>
  </si>
  <si>
    <t>COMPACTADOR DE SOLOS DE PERCUSÃO (SOQUETE) COM MOTOR A GASOLINA, POTÊNCIA 3 CV - JUROS. AF_09/2016</t>
  </si>
  <si>
    <t>95264 COMPACTADOR DE SOLOS DE PERCUSÃO (SOQUETE) COM MOTOR A GASOLINA, POTÊNCIA 3 CV - CHP DIURNO. AF_09/2016 (CHP)</t>
  </si>
  <si>
    <t>95262</t>
  </si>
  <si>
    <t>COMPACTADOR DE SOLOS DE PERCUSÃO (SOQUETE) COM MOTOR A GASOLINA, POTÊNCIA 3 CV - MANUTENÇÃO. AF_09/2016</t>
  </si>
  <si>
    <t>95263</t>
  </si>
  <si>
    <t>COMPACTADOR DE SOLOS DE PERCUSÃO (SOQUETE) COM MOTOR A GASOLINA, POTÊNCIA 3 CV - MATERIAIS NA OPERAÇÃO. AF_09/2016</t>
  </si>
  <si>
    <t>95260 COMPACTADOR DE SOLOS DE PERCUSÃO (SOQUETE) COM MOTOR A GASOLINA, POTÊNCIA 3 CV - DEPRECIAÇÃO. AF_09/2016 (H)</t>
  </si>
  <si>
    <t>00011281</t>
  </si>
  <si>
    <t>COMPACTADOR DE SOLO A PERCUSSAO (SOQUETE), A GASOLINA 4 TEMPOS, PESO 55 A 65 KG, FORCA DE IMPACTO 1.000 A 1.500 KGF, FREQ. 600 A 700 GOLPES P/ MINUTO, VELOCIDADE TRABALHO DE 10 A 15 M/MIN, POT. DE 2,00 A 3,00 HP</t>
  </si>
  <si>
    <t>95261 COMPACTADOR DE SOLOS DE PERCUSÃO (SOQUETE) COM MOTOR A GASOLINA, POTÊNCIA 3 CV - JUROS. AF_09/2016 (H)</t>
  </si>
  <si>
    <t>95262 COMPACTADOR DE SOLOS DE PERCUSÃO (SOQUETE) COM MOTOR A GASOLINA, POTÊNCIA 3 CV - MANUTENÇÃO. AF_09/2016 (H)</t>
  </si>
  <si>
    <t>95263 COMPACTADOR DE SOLOS DE PERCUSÃO (SOQUETE) COM MOTOR A GASOLINA, POTÊNCIA 3 CV - MATERIAIS NA OPERAÇÃO. AF_09/2016 (H)</t>
  </si>
  <si>
    <t>97083 COMPACTAÇÃO MECÂNICA DE SOLO PARA EXECUÇÃO DE RADIER, PISO DE CONCRETO OU LAJE SOBRE SOLO, COM COMPACTADOR DE SOLOS A PERCUSSÃO. AF_09/2021 (M2)</t>
  </si>
  <si>
    <t>95265</t>
  </si>
  <si>
    <t>COMPACTADOR DE SOLOS DE PERCUSÃO (SOQUETE) COM MOTOR A GASOLINA, POTÊNCIA 3 CV - CHI DIURNO. AF_09/2016</t>
  </si>
  <si>
    <t>95264</t>
  </si>
  <si>
    <t>COMPACTADOR DE SOLOS DE PERCUSÃO (SOQUETE) COM MOTOR A GASOLINA, POTÊNCIA 3 CV - CHP DIURNO. AF_09/2016</t>
  </si>
  <si>
    <t>94964 CONCRETO FCK = 20MPA, TRAÇO 1:2,7:3 (EM MASSA SECA DE CIMENTO/ AREIA MÉDIA/ BRITA 1) - PREPARO MECÂNICO COM BETONEIRA 400 L. AF_05/2021 (M3)</t>
  </si>
  <si>
    <t>00004721</t>
  </si>
  <si>
    <t>PEDRA BRITADA N. 1 (9,5 A 19 MM) POSTO PEDREIRA/FORNECEDOR, SEM FRETE</t>
  </si>
  <si>
    <t>94970 CONCRETO FCK = 20MPA, TRAÇO 1:2,7:3 (EM MASSA SECA DE CIMENTO/ AREIA MÉDIA/ BRITA 1) - PREPARO MECÂNICO COM BETONEIRA 600 L. AF_05/2021 (M3)</t>
  </si>
  <si>
    <t>94971 CONCRETO FCK = 25MPA, TRAÇO 1:2,3:2,7 (EM MASSA SECA DE CIMENTO/ AREIA MÉDIA/ BRITA 1) - PREPARO MECÂNICO COM BETONEIRA 600 L. AF_05/2021 (M3)</t>
  </si>
  <si>
    <t>94972 CONCRETO FCK = 30MPA, TRAÇO 1:2,1:2,5 (EM MASSA SECA DE CIMENTO/ AREIA MÉDIA/ BRITA 1) - PREPARO MECÂNICO COM BETONEIRA 600 L. AF_05/2021 (M3)</t>
  </si>
  <si>
    <t>94974 CONCRETO MAGRO PARA LASTRO, TRAÇO 1:4,5:4,5 (EM MASSA SECA DE CIMENTO/ AREIA MÉDIA/ BRITA 1) - PREPARO MANUAL. AF_05/2021 (M3)</t>
  </si>
  <si>
    <t>94968 CONCRETO MAGRO PARA LASTRO, TRAÇO 1:4,5:4,5 (EM MASSA SECA DE CIMENTO/ AREIA MÉDIA/ BRITA 1) - PREPARO MECÂNICO COM BETONEIRA 600 L. AF_05/2021 (M3)</t>
  </si>
  <si>
    <t>95801 CONDULETE DE ALUMÍNIO, TIPO X, PARA ELETRODUTO DE AÇO GALVANIZADO DN 20 MM (3/4''), APARENTE - FORNECIMENTO E INSTALAÇÃO. AF_10/2022 (UN)</t>
  </si>
  <si>
    <t>00002580</t>
  </si>
  <si>
    <t>CONDULETE DE ALUMINIO TIPO X, PARA ELETRODUTO ROSCAVEL DE 3/4", COM TAMPA CEGA</t>
  </si>
  <si>
    <t>95805 CONDULETE DE PVC, TIPO B, PARA ELETRODUTO DE PVC SOLDÁVEL DN 25 MM (3/4''), APARENTE - FORNECIMENTO E INSTALAÇÃO. AF_10/2022 (UN)</t>
  </si>
  <si>
    <t>00012010</t>
  </si>
  <si>
    <t>CONDULETE EM PVC, TIPO "B", SEM TAMPA, DE 1/2" OU 3/4"</t>
  </si>
  <si>
    <t>95811 CONDULETE DE PVC, TIPO LB, PARA ELETRODUTO DE PVC SOLDÁVEL DN 25 MM (3/4''), APARENTE - FORNECIMENTO E INSTALAÇÃO. AF_10/2022 (UN)</t>
  </si>
  <si>
    <t>00012016</t>
  </si>
  <si>
    <t>CONDULETE EM PVC, TIPO "LB", SEM TAMPA, DE 1/2" OU 3/4"</t>
  </si>
  <si>
    <t>92876 CORTE E DOBRA DE AÇO CA-25, DIÂMETRO DE 8,0 MM. AF_06/2022 (KG)</t>
  </si>
  <si>
    <t>00043053</t>
  </si>
  <si>
    <t>ACO CA-25, 6,3 MM OU 8,0 MM, VERGALHAO</t>
  </si>
  <si>
    <t>92803 CORTE E DOBRA DE AÇO CA-50, DIÂMETRO DE 10,0 MM. AF_06/2022 (KG)</t>
  </si>
  <si>
    <t>92804 CORTE E DOBRA DE AÇO CA-50, DIÂMETRO DE 12,5 MM. AF_06/2022 (KG)</t>
  </si>
  <si>
    <t>00043055</t>
  </si>
  <si>
    <t>ACO CA-50, 12,5 MM OU 16,0 MM, VERGALHAO</t>
  </si>
  <si>
    <t>92805 CORTE E DOBRA DE AÇO CA-50, DIÂMETRO DE 16,0 MM. AF_06/2022 (KG)</t>
  </si>
  <si>
    <t>92801 CORTE E DOBRA DE AÇO CA-50, DIÂMETRO DE 6,3 MM. AF_06/2022 (KG)</t>
  </si>
  <si>
    <t>00000032</t>
  </si>
  <si>
    <t>ACO CA-50, 6,3 MM, VERGALHAO</t>
  </si>
  <si>
    <t>92802 CORTE E DOBRA DE AÇO CA-50, DIÂMETRO DE 8,0 MM. AF_06/2022 (KG)</t>
  </si>
  <si>
    <t>00000033</t>
  </si>
  <si>
    <t>ACO CA-50, 8,0 MM, VERGALHAO</t>
  </si>
  <si>
    <t>92799 CORTE E DOBRA DE AÇO CA-60, DIÂMETRO DE 4,2 MM. AF_06/2022 (KG)</t>
  </si>
  <si>
    <t>00043059</t>
  </si>
  <si>
    <t>ACO CA-60, 4,2 MM, OU 5,0 MM, OU 6,0 MM, OU 7,0 MM, VERGALHAO</t>
  </si>
  <si>
    <t>92800 CORTE E DOBRA DE AÇO CA-60, DIÂMETRO DE 5,0 MM. AF_06/2022 (KG)</t>
  </si>
  <si>
    <t>95308 CURSO DE CAPACITAÇÃO PARA AJUDANTE DE ARMADOR (ENCARGOS COMPLEMENTARES) - HORISTA (H)</t>
  </si>
  <si>
    <t>95309 CURSO DE CAPACITAÇÃO PARA AJUDANTE DE CARPINTEIRO (ENCARGOS COMPLEMENTARES) - HORISTA (H)</t>
  </si>
  <si>
    <t>95310 CURSO DE CAPACITAÇÃO PARA AJUDANTE DE ESTRUTURA METÁLICA (ENCARGOS COMPLEMENTARES) - HORISTA (H)</t>
  </si>
  <si>
    <t>95313 CURSO DE CAPACITAÇÃO PARA AJUDANTE ESPECIALIZADO (ENCARGOS COMPLEMENTARES) - HORISTA (H)</t>
  </si>
  <si>
    <t>95413 CURSO DE CAPACITAÇÃO PARA ALMOXARIFE (ENCARGOS COMPLEMENTARES) - MENSALISTA (MES)</t>
  </si>
  <si>
    <t>95314 CURSO DE CAPACITAÇÃO PARA ARMADOR (ENCARGOS COMPLEMENTARES) - HORISTA (H)</t>
  </si>
  <si>
    <t>95315 CURSO DE CAPACITAÇÃO PARA ASSENTADOR DE TUBOS (ENCARGOS COMPLEMENTARES) - HORISTA (H)</t>
  </si>
  <si>
    <t>95316 CURSO DE CAPACITAÇÃO PARA AUXILIAR DE ELETRICISTA (ENCARGOS COMPLEMENTARES) - HORISTA (H)</t>
  </si>
  <si>
    <t>95317 CURSO DE CAPACITAÇÃO PARA AUXILIAR DE ENCANADOR OU BOMBEIRO HIDRÁULICO (ENCARGOS COMPLEMENTARES) - HORISTA (H)</t>
  </si>
  <si>
    <t>95319 CURSO DE CAPACITAÇÃO PARA AUXILIAR DE MECÂNICO (ENCARGOS COMPLEMENTARES) - HORISTA (H)</t>
  </si>
  <si>
    <t>95324 CURSO DE CAPACITAÇÃO PARA AZULEJISTA OU LADRILHISTA (ENCARGOS COMPLEMENTARES) - HORISTA (H)</t>
  </si>
  <si>
    <t>95329 CURSO DE CAPACITAÇÃO PARA CARPINTEIRO DE ESQUADRIA (ENCARGOS COMPLEMENTARES) - HORISTA (H)</t>
  </si>
  <si>
    <t>95330 CURSO DE CAPACITAÇÃO PARA CARPINTEIRO DE FÔRMAS (ENCARGOS COMPLEMENTARES) - HORISTA (H)</t>
  </si>
  <si>
    <t>95332 CURSO DE CAPACITAÇÃO PARA ELETRICISTA (ENCARGOS COMPLEMENTARES) - HORISTA (H)</t>
  </si>
  <si>
    <t>00002436</t>
  </si>
  <si>
    <t>ELETRICISTA (HORISTA)</t>
  </si>
  <si>
    <t>95335 CURSO DE CAPACITAÇÃO PARA ENCANADOR OU BOMBEIRO HIDRÁULICO (ENCARGOS COMPLEMENTARES) - HORISTA (H)</t>
  </si>
  <si>
    <t>00002696</t>
  </si>
  <si>
    <t>ENCANADOR OU BOMBEIRO HIDRAULICO (HORISTA)</t>
  </si>
  <si>
    <t>95422 CURSO DE CAPACITAÇÃO PARA ENCARREGADO GERAL DE OBRAS (ENCARGOS COMPLEMENTARES) - MENSALISTA (MES)</t>
  </si>
  <si>
    <t>95417 CURSO DE CAPACITAÇÃO PARA ENGENHEIRO CIVIL DE OBRA PLENO (ENCARGOS COMPLEMENTARES) - MENSALISTA (MES)</t>
  </si>
  <si>
    <t>95338 CURSO DE CAPACITAÇÃO PARA IMPERMEABILIZADOR (ENCARGOS COMPLEMENTARES) - HORISTA (H)</t>
  </si>
  <si>
    <t>00012873</t>
  </si>
  <si>
    <t>IMPERMEABILIZADOR (HORISTA)</t>
  </si>
  <si>
    <t>95390 CURSO DE CAPACITAÇÃO PARA JARDINEIRO (ENCARGOS COMPLEMENTARES) - HORISTA (H)</t>
  </si>
  <si>
    <t>00044503</t>
  </si>
  <si>
    <t>JARDINEIRO (HORISTA)</t>
  </si>
  <si>
    <t>95341 CURSO DE CAPACITAÇÃO PARA MARMORISTA/GRANITEIRO (ENCARGOS COMPLEMENTARES) - HORISTA (H)</t>
  </si>
  <si>
    <t>00004755</t>
  </si>
  <si>
    <t>MARMORISTA / GRANITEIRO (HORISTA)</t>
  </si>
  <si>
    <t>100298 CURSO DE CAPACITAÇÃO PARA MECÂNICO DE REFRIGERAÇÃO (ENCARGOS COMPLEMENTARES) - HORISTA (H)</t>
  </si>
  <si>
    <t>00034794</t>
  </si>
  <si>
    <t>MECANICO DE REFRIGERACAO (HORISTA)</t>
  </si>
  <si>
    <t>95344 CURSO DE CAPACITAÇÃO PARA MONTADOR DE ESTRUTURA METÁLICA (ENCARGOS COMPLEMENTARES) - HORISTA (H)</t>
  </si>
  <si>
    <t>00044497</t>
  </si>
  <si>
    <t>MONTADOR DE ESTRUTURAS METALICAS HORISTA</t>
  </si>
  <si>
    <t>95346 CURSO DE CAPACITAÇÃO PARA MOTORISTA DE BASCULANTE (ENCARGOS COMPLEMENTARES) - HORISTA (H)</t>
  </si>
  <si>
    <t>00020020</t>
  </si>
  <si>
    <t>MOTORISTA DE CAMINHAO-BASCULANTE (HORISTA)</t>
  </si>
  <si>
    <t>95347 CURSO DE CAPACITAÇÃO PARA MOTORISTA DE CAMINHÃO (ENCARGOS COMPLEMENTARES) - HORISTA (H)</t>
  </si>
  <si>
    <t>00004093</t>
  </si>
  <si>
    <t>MOTORISTA DE CAMINHAO (HORISTA)</t>
  </si>
  <si>
    <t>95389 CURSO DE CAPACITAÇÃO PARA OPERADOR DE BETONEIRA ESTACIONÁRIA/MISTURADOR (ENCARGOS COMPLEMENTARES) - HORISTA (H)</t>
  </si>
  <si>
    <t>00037666</t>
  </si>
  <si>
    <t>OPERADOR DE BETONEIRA ESTACIONARIA / MISTURADOR (HORISTA)</t>
  </si>
  <si>
    <t>95357 CURSO DE CAPACITAÇÃO PARA OPERADOR DE ESCAVADEIRA (ENCARGOS COMPLEMENTARES) - HORISTA (H)</t>
  </si>
  <si>
    <t>00004234</t>
  </si>
  <si>
    <t>OPERADOR DE ESCAVADEIRA (HORISTA)</t>
  </si>
  <si>
    <t>95358 CURSO DE CAPACITAÇÃO PARA OPERADOR DE GUINCHO (ENCARGOS COMPLEMENTARES) - HORISTA (H)</t>
  </si>
  <si>
    <t>00004253</t>
  </si>
  <si>
    <t>OPERADOR DE GUINCHO OU GUINCHEIRO (HORISTA)</t>
  </si>
  <si>
    <t>95359 CURSO DE CAPACITAÇÃO PARA OPERADOR DE GUINDASTE (ENCARGOS COMPLEMENTARES) - HORISTA (H)</t>
  </si>
  <si>
    <t>00004254</t>
  </si>
  <si>
    <t>OPERADOR DE GUINDASTE (HORISTA)</t>
  </si>
  <si>
    <t>95360 CURSO DE CAPACITAÇÃO PARA OPERADOR DE MÁQUINAS E EQUIPAMENTOS (ENCARGOS COMPLEMENTARES) - HORISTA (H)</t>
  </si>
  <si>
    <t>00004230</t>
  </si>
  <si>
    <t>OPERADOR DE MAQUINAS E TRATORES DIVERSOS - TERRAPLANAGEM (HORISTA)</t>
  </si>
  <si>
    <t>95368 CURSO DE CAPACITAÇÃO PARA OPERADOR JATO DE AREIA OU JATISTA (ENCARGOS COMPLEMENTARES) - HORISTA (H)</t>
  </si>
  <si>
    <t>00004251</t>
  </si>
  <si>
    <t>OPERADOR DE JATO ABRASIVO OU JATISTA (HORISTA)</t>
  </si>
  <si>
    <t>95371 CURSO DE CAPACITAÇÃO PARA PEDREIRO (ENCARGOS COMPLEMENTARES) - HORISTA (H)</t>
  </si>
  <si>
    <t>00004750</t>
  </si>
  <si>
    <t>PEDREIRO (HORISTA)</t>
  </si>
  <si>
    <t>95372 CURSO DE CAPACITAÇÃO PARA PINTOR (ENCARGOS COMPLEMENTARES) - HORISTA (H)</t>
  </si>
  <si>
    <t>00004783</t>
  </si>
  <si>
    <t>PINTOR (HORISTA)</t>
  </si>
  <si>
    <t>95378 CURSO DE CAPACITAÇÃO PARA SERVENTE (ENCARGOS COMPLEMENTARES) - HORISTA (H)</t>
  </si>
  <si>
    <t>00006111</t>
  </si>
  <si>
    <t>SERVENTE DE OBRAS (HORISTA)</t>
  </si>
  <si>
    <t>95379 CURSO DE CAPACITAÇÃO PARA SOLDADOR (ENCARGOS COMPLEMENTARES) - HORISTA (H)</t>
  </si>
  <si>
    <t>00006160</t>
  </si>
  <si>
    <t>SOLDADOR (HORISTA)</t>
  </si>
  <si>
    <t>95385 CURSO DE CAPACITAÇÃO PARA TELHADISTA (ENCARGOS COMPLEMENTARES) - HORISTA (H)</t>
  </si>
  <si>
    <t>00012869</t>
  </si>
  <si>
    <t>TELHADOR / TELHADISTA (HORISTA)</t>
  </si>
  <si>
    <t>95386 CURSO DE CAPACITAÇÃO PARA TRATORISTA (ENCARGOS COMPLEMENTARES) - HORISTA (H)</t>
  </si>
  <si>
    <t>95387 CURSO DE CAPACITAÇÃO PARA VIDRACEIRO (ENCARGOS COMPLEMENTARES) - HORISTA (H)</t>
  </si>
  <si>
    <t>00010489</t>
  </si>
  <si>
    <t>VIDRACEIRO (HORISTA)</t>
  </si>
  <si>
    <t>101372 CURSO DE CAPACITAÇÃO PARA VIGIA DIURNO (ENCARGOS COMPLEMENTARES) - MENSALISTA (MES)</t>
  </si>
  <si>
    <t>91911 CURVA 90 GRAUS PARA ELETRODUTO, PVC, ROSCÁVEL, DN 20 MM (1/2"), PARA CIRCUITOS TERMINAIS, INSTALADA EM PAREDE - FORNECIMENTO E INSTALAÇÃO. AF_03/2023 (UN)</t>
  </si>
  <si>
    <t>00001870</t>
  </si>
  <si>
    <t>CURVA 90 GRAUS, LONGA, DE PVC RIGIDO ROSCAVEL, DE 1/2", PARA ELETRODUTO</t>
  </si>
  <si>
    <t>101891 DISJUNTOR MONOPOLAR TIPO NEMA, CORRENTE NOMINAL DE 35 ATÉ 50A - FORNECIMENTO E INSTALAÇÃO. AF_10/2020 (UN)</t>
  </si>
  <si>
    <t>00002386</t>
  </si>
  <si>
    <t>DISJUNTOR TIPO NEMA, MONOPOLAR 35 ATE 50 A, TENSAO MAXIMA DE 240 V</t>
  </si>
  <si>
    <t>88264 ELETRICISTA COM ENCARGOS COMPLEMENTARES (H)</t>
  </si>
  <si>
    <t>95332</t>
  </si>
  <si>
    <t>CURSO DE CAPACITAÇÃO PARA ELETRICISTA (ENCARGOS COMPLEMENTARES) - HORISTA</t>
  </si>
  <si>
    <t>91862 ELETRODUTO RÍGIDO ROSCÁVEL, PVC, DN 20 MM (1/2"), PARA CIRCUITOS TERMINAIS, INSTALADO EM FORRO - FORNECIMENTO E INSTALAÇÃO. AF_03/2023 (M)</t>
  </si>
  <si>
    <t>00002673</t>
  </si>
  <si>
    <t>ELETRODUTO DE PVC RIGIDO ROSCAVEL DE 1/2 ", SEM LUVA</t>
  </si>
  <si>
    <t>91870 ELETRODUTO RÍGIDO ROSCÁVEL, PVC, DN 20 MM (1/2"), PARA CIRCUITOS TERMINAIS, INSTALADO EM PAREDE - FORNECIMENTO E INSTALAÇÃO. AF_03/2023 (M)</t>
  </si>
  <si>
    <t>91863 ELETRODUTO RÍGIDO ROSCÁVEL, PVC, DN 25 MM (3/4"), PARA CIRCUITOS TERMINAIS, INSTALADO EM FORRO - FORNECIMENTO E INSTALAÇÃO. AF_03/2023 (M)</t>
  </si>
  <si>
    <t>87546 EMBOÇO, EM ARGAMASSA TRAÇO 1:2:8, PREPARO MANUAL, APLICADO MANUALMENTE EM PAREDES INTERNAS, PARA AMBIENTES COM ÁREA MENOR QUE 5M², E = 10MM, COM TALISCAS. AF_03/2024 (M2)</t>
  </si>
  <si>
    <t>88267 ENCANADOR OU BOMBEIRO HIDRÁULICO COM ENCARGOS COMPLEMENTARES (H)</t>
  </si>
  <si>
    <t>95335</t>
  </si>
  <si>
    <t>CURSO DE CAPACITAÇÃO PARA ENCANADOR OU BOMBEIRO HIDRÁULICO (ENCARGOS COMPLEMENTARES) - HORISTA</t>
  </si>
  <si>
    <t>86887 ENGATE FLEXÍVEL EM INOX, 1/2 X 40CM - FORNECIMENTO E INSTALAÇÃO. AF_01/2020 (UN)</t>
  </si>
  <si>
    <t>00011684</t>
  </si>
  <si>
    <t>ENGATE / RABICHO FLEXIVEL INOX 1/2" X 40 CM</t>
  </si>
  <si>
    <t>86884 ENGATE FLEXÍVEL EM PLÁSTICO BRANCO, 1/2" X 30CM - FORNECIMENTO E INSTALAÇÃO. AF_01/2020 (UN)</t>
  </si>
  <si>
    <t>00006141</t>
  </si>
  <si>
    <t>ENGATE/RABICHO FLEXIVEL PLASTICO (PVC OU ABS) BRANCO 1/2" X 30 CM</t>
  </si>
  <si>
    <t>88908 ESCAVADEIRA HIDRÁULICA SOBRE ESTEIRAS, CAÇAMBA 1,20 M3, PESO OPERACIONAL 21 T, POTÊNCIA BRUTA 155 HP - CHI DIURNO. AF_06/2014 (CHI)</t>
  </si>
  <si>
    <t>88294</t>
  </si>
  <si>
    <t>OPERADOR DE ESCAVADEIRA COM ENCARGOS COMPLEMENTARES</t>
  </si>
  <si>
    <t>88900</t>
  </si>
  <si>
    <t>ESCAVADEIRA HIDRÁULICA SOBRE ESTEIRAS, CAÇAMBA 1,20 M3, PESO OPERACIONAL 21 T, POTÊNCIA BRUTA 155 HP - DEPRECIAÇÃO. AF_06/2014</t>
  </si>
  <si>
    <t>88902</t>
  </si>
  <si>
    <t>ESCAVADEIRA HIDRÁULICA SOBRE ESTEIRAS, CAÇAMBA 1,20 M3, PESO OPERACIONAL 21 T, POTÊNCIA BRUTA 155 HP - JUROS. AF_06/2014</t>
  </si>
  <si>
    <t>88907 ESCAVADEIRA HIDRÁULICA SOBRE ESTEIRAS, CAÇAMBA 1,20 M3, PESO OPERACIONAL 21 T, POTÊNCIA BRUTA 155 HP - CHP DIURNO. AF_06/2014 (CHP)</t>
  </si>
  <si>
    <t>88903</t>
  </si>
  <si>
    <t>ESCAVADEIRA HIDRÁULICA SOBRE ESTEIRAS, CAÇAMBA 1,20 M3, PESO OPERACIONAL 21 T, POTÊNCIA BRUTA 155 HP - MANUTENÇÃO. AF_06/2014</t>
  </si>
  <si>
    <t>88904</t>
  </si>
  <si>
    <t>ESCAVADEIRA HIDRÁULICA SOBRE ESTEIRAS, CAÇAMBA 1,20 M3, PESO OPERACIONAL 21 T, POTÊNCIA BRUTA 155 HP - MATERIAIS NA OPERAÇÃO. AF_06/2014</t>
  </si>
  <si>
    <t>88900 ESCAVADEIRA HIDRÁULICA SOBRE ESTEIRAS, CAÇAMBA 1,20 M3, PESO OPERACIONAL 21 T, POTÊNCIA BRUTA 155 HP - DEPRECIAÇÃO. AF_06/2014 (H)</t>
  </si>
  <si>
    <t>00014525</t>
  </si>
  <si>
    <t>ESCAVADEIRA HIDRAULICA SOBRE ESTEIRAS COM CACAMBA DE 1,20 M3, PESO OPERACIONAL 21 T, POTENCIA BRUTA 155 HP</t>
  </si>
  <si>
    <t>88902 ESCAVADEIRA HIDRÁULICA SOBRE ESTEIRAS, CAÇAMBA 1,20 M3, PESO OPERACIONAL 21 T, POTÊNCIA BRUTA 155 HP - JUROS. AF_06/2014 (H)</t>
  </si>
  <si>
    <t>88903 ESCAVADEIRA HIDRÁULICA SOBRE ESTEIRAS, CAÇAMBA 1,20 M3, PESO OPERACIONAL 21 T, POTÊNCIA BRUTA 155 HP - MANUTENÇÃO. AF_06/2014 (H)</t>
  </si>
  <si>
    <t>88904 ESCAVADEIRA HIDRÁULICA SOBRE ESTEIRAS, CAÇAMBA 1,20 M3, PESO OPERACIONAL 21 T, POTÊNCIA BRUTA 155 HP - MATERIAIS NA OPERAÇÃO. AF_06/2014 (H)</t>
  </si>
  <si>
    <t>97082 ESCAVAÇÃO MANUAL DE VIGA DE BORDA PARA RADIER. AF_09/2021 (M3)</t>
  </si>
  <si>
    <t>97101 EXECUÇÃO DE RADIER, ESPESSURA DE 10 CM, FCK = 30 MPA, COM USO DE FORMAS EM MADEIRA SERRADA. AF_09/2021 (M2)</t>
  </si>
  <si>
    <t>97089</t>
  </si>
  <si>
    <t>ARMAÇÃO PARA EXECUÇÃO DE RADIER, PISO DE CONCRETO OU LAJE SOBRE SOLO, COM USO DE TELA Q-113. AF_09/2021</t>
  </si>
  <si>
    <t>97082</t>
  </si>
  <si>
    <t>ESCAVAÇÃO MANUAL DE VIGA DE BORDA PARA RADIER. AF_09/2021</t>
  </si>
  <si>
    <t>S10552 Encargos Complementares - Eletricista (h)</t>
  </si>
  <si>
    <t>I11240</t>
  </si>
  <si>
    <t>Alicate com isolamento</t>
  </si>
  <si>
    <t>I11241</t>
  </si>
  <si>
    <t>Alicate volt-amperimetro</t>
  </si>
  <si>
    <t>I00158</t>
  </si>
  <si>
    <t>Almoço (Participação do empregador)</t>
  </si>
  <si>
    <t>I12893S</t>
  </si>
  <si>
    <t>Bota de seguranca com biqueira de aco e colarinho acolchoado</t>
  </si>
  <si>
    <t>par</t>
  </si>
  <si>
    <t>I12894S</t>
  </si>
  <si>
    <t>Capa para chuva em pvc com forro de poliester, com capuz (amarela ou azul)</t>
  </si>
  <si>
    <t>I12895S</t>
  </si>
  <si>
    <t>Capacete de seguranca aba frontal com suspensao de polietileno, sem jugular (classe b)</t>
  </si>
  <si>
    <t>I10492</t>
  </si>
  <si>
    <t>Cesta Básica</t>
  </si>
  <si>
    <t>I10579</t>
  </si>
  <si>
    <t>Chave de fenda chata 30 cm</t>
  </si>
  <si>
    <t>I11242</t>
  </si>
  <si>
    <t>Chave inglesa 12"</t>
  </si>
  <si>
    <t>I10517</t>
  </si>
  <si>
    <t>Exames admissionais/demissionais (checkup)</t>
  </si>
  <si>
    <t>I00941</t>
  </si>
  <si>
    <t>Fardamento com mangas curta</t>
  </si>
  <si>
    <t>I12892S</t>
  </si>
  <si>
    <t>Luva raspa de couro, cano curto (punho *7* cm)</t>
  </si>
  <si>
    <t>I01651</t>
  </si>
  <si>
    <t>Óculos branco proteção</t>
  </si>
  <si>
    <t>pr</t>
  </si>
  <si>
    <t>I10596</t>
  </si>
  <si>
    <t>Protetor auricular</t>
  </si>
  <si>
    <t>I10599</t>
  </si>
  <si>
    <t>Protetor solar fps 30 com 120ml</t>
  </si>
  <si>
    <t>I10761</t>
  </si>
  <si>
    <t>Refeição - café da manhã ( café com leite e dois pães com manteiga)</t>
  </si>
  <si>
    <t>I10362</t>
  </si>
  <si>
    <t>Seguro de vida e acidente em grupo</t>
  </si>
  <si>
    <t>I02378</t>
  </si>
  <si>
    <t>Vale transporte</t>
  </si>
  <si>
    <t>S10549 Encargos Complementares - Servente (h)</t>
  </si>
  <si>
    <t>I02711S</t>
  </si>
  <si>
    <t>Carrinho de mao de aco capacidade 50 a 60 l, pneu com camara</t>
  </si>
  <si>
    <t>I04729</t>
  </si>
  <si>
    <t>Marreta 1 kg com cabo</t>
  </si>
  <si>
    <t>I10788</t>
  </si>
  <si>
    <t>Pá quadrada</t>
  </si>
  <si>
    <t>I04728</t>
  </si>
  <si>
    <t>Talhadeira chata 10"</t>
  </si>
  <si>
    <t>92273 FABRICAÇÃO DE ESCORAS DO TIPO PONTALETE, EM MADEIRA, PARA PÉ-DIREITO SIMPLES. AF_09/2020 (M)</t>
  </si>
  <si>
    <t>92267 FABRICAÇÃO DE FÔRMA PARA LAJES, EM CHAPA DE MADEIRA COMPENSADA RESINADA, E = 17 MM. AF_09/2020 (M2)</t>
  </si>
  <si>
    <t>92263 FABRICAÇÃO DE FÔRMA PARA PILARES E ESTRUTURAS SIMILARES, EM CHAPA DE MADEIRA COMPENSADA RESINADA, E = 17 MM. AF_09/2020 (M2)</t>
  </si>
  <si>
    <t>92269 FABRICAÇÃO DE FÔRMA PARA PILARES E ESTRUTURAS SIMILARES, EM MADEIRA SERRADA, E=25 MM. AF_09/2020 (M2)</t>
  </si>
  <si>
    <t>92270 FABRICAÇÃO DE FÔRMA PARA VIGAS, COM MADEIRA SERRADA, E = 25 MM. AF_09/2020 (M2)</t>
  </si>
  <si>
    <t>00006189</t>
  </si>
  <si>
    <t>TABUA NAO APARELHADA *2,5 X 30* CM, EM MACARANDUBA/MASSARANDUBA, ANGELIM OU EQUIVALENTE DA REGIAO - BRUTA</t>
  </si>
  <si>
    <t>92265 FABRICAÇÃO DE FÔRMA PARA VIGAS, EM CHAPA DE MADEIRA COMPENSADA RESINADA, E = 17 MM. AF_09/2020 (M2)</t>
  </si>
  <si>
    <t>91305 FECHADURA DE EMBUTIR PARA PORTA DE BANHEIRO, COMPLETA, ACABAMENTO PADRÃO POPULAR, INCLUSO EXECUÇÃO DE FURO - FORNECIMENTO E INSTALAÇÃO. AF_12/2019 (UN)</t>
  </si>
  <si>
    <t>91170 FIXAÇÃO DE TUBOS HORIZONTAIS DE PVC ÁGUA, PVC ESGOTO, PVC ÁGUA PLUVIAL, CPVC, PPR, COBRE OU AÇO, DIÂMETROS MENORES OU IGUAIS A 40 MM, COM ABRAÇADEIRA METÁLICA RÍGIDA TIPO U PERFIL 1 1/4", FIXADA EM PERFILADO EM LAJE. AF_09/2023_PS (M)</t>
  </si>
  <si>
    <t>00000392</t>
  </si>
  <si>
    <t>ABRACADEIRA EM ACO PARA AMARRACAO DE ELETRODUTOS, TIPO D, COM 1/2" E PARAFUSO DE FIXACAO</t>
  </si>
  <si>
    <t>91173 FIXAÇÃO DE TUBOS VERTICAIS DE PVC ÁGUA, PVC ESGOTO, PVC ÁGUA PLUVIAL, CPVC, PPR, COBRE OU AÇO, DIÂMETROS MENORES OU IGUAIS A 40 MM, COM ABRAÇADEIRA METÁLICA RÍGIDA TIPO U PERFIL 1 1/4", FIXADA EM PERFILADO EM PAREDE. AF_09/2023_PS (M)</t>
  </si>
  <si>
    <t>104773 FURO MECANIZADO EM CONCRETO, COM PERFURATRIZ, PARA INSTALAÇÕES HIDRÁULICAS, DIÂMETROS MENORES OU IGUAIS A 40 MM. AF_09/2023 (UN)</t>
  </si>
  <si>
    <t>90626</t>
  </si>
  <si>
    <t>PERFURATRIZ MANUAL, TORQUE MÁXIMO 83 N.M, POTÊNCIA 5 CV, COM DIÂMETRO MÁXIMO 4" - CHI DIURNO. AF_06/2015</t>
  </si>
  <si>
    <t>90625</t>
  </si>
  <si>
    <t>PERFURATRIZ MANUAL, TORQUE MÁXIMO 83 N.M, POTÊNCIA 5 CV, COM DIÂMETRO MÁXIMO 4" - CHP DIURNO. AF_06/2015</t>
  </si>
  <si>
    <t>90279 GRAUTE FGK=20 MPA; TRAÇO 1:0,04:1,8:2,1 (EM MASSA SECA DE CIMENTO/ CAL/ AREIA GROSSA/ BRITA 0) - PREPARO MECÂNICO COM BETONEIRA 400 L. AF_09/2021 (M3)</t>
  </si>
  <si>
    <t>00004720</t>
  </si>
  <si>
    <t>PEDRA BRITADA N. 0, OU PEDRISCO (4,8 A 9,5 MM) POSTO PEDREIRA/FORNECEDOR, SEM FRETE</t>
  </si>
  <si>
    <t>89995 GRAUTEAMENTO DE CINTA SUPERIOR OU DE VERGA EM ALVENARIA ESTRUTURAL. AF_09/2021 (M3)</t>
  </si>
  <si>
    <t>90279</t>
  </si>
  <si>
    <t>GRAUTE FGK=20 MPA; TRAÇO 1:0,04:1,8:2,1 (EM MASSA SECA DE CIMENTO/ CAL/ AREIA GROSSA/ BRITA 0) - PREPARO MECÂNICO COM BETONEIRA 400 L. AF_09/2021</t>
  </si>
  <si>
    <t>93282 GUINCHO ELÉTRICO DE COLUNA, CAPACIDADE 400 KG, COM MOTO FREIO, MOTOR TRIFÁSICO DE 1,25 CV - CHI DIURNO. AF_03/2016 (CHI)</t>
  </si>
  <si>
    <t>88295</t>
  </si>
  <si>
    <t>OPERADOR DE GUINCHO COM ENCARGOS COMPLEMENTARES</t>
  </si>
  <si>
    <t>93277</t>
  </si>
  <si>
    <t>GUINCHO ELÉTRICO DE COLUNA, CAPACIDADE 400 KG, COM MOTO FREIO, MOTOR TRIFÁSICO DE 1,25 CV - DEPRECIAÇÃO. AF_03/2016</t>
  </si>
  <si>
    <t>93278</t>
  </si>
  <si>
    <t>GUINCHO ELÉTRICO DE COLUNA, CAPACIDADE 400 KG, COM MOTO FREIO, MOTOR TRIFÁSICO DE 1,25 CV - JUROS. AF_03/2016</t>
  </si>
  <si>
    <t>93281 GUINCHO ELÉTRICO DE COLUNA, CAPACIDADE 400 KG, COM MOTO FREIO, MOTOR TRIFÁSICO DE 1,25 CV - CHP DIURNO. AF_03/2016 (CHP)</t>
  </si>
  <si>
    <t>93279</t>
  </si>
  <si>
    <t>GUINCHO ELÉTRICO DE COLUNA, CAPACIDADE 400 KG, COM MOTO FREIO, MOTOR TRIFÁSICO DE 1,25 CV - MANUTENÇÃO. AF_03/2016</t>
  </si>
  <si>
    <t>93280</t>
  </si>
  <si>
    <t>GUINCHO ELÉTRICO DE COLUNA, CAPACIDADE 400 KG, COM MOTO FREIO, MOTOR TRIFÁSICO DE 1,25 CV - MATERIAIS NA OPERAÇÃO. AF_03/2016</t>
  </si>
  <si>
    <t>93277 GUINCHO ELÉTRICO DE COLUNA, CAPACIDADE 400 KG, COM MOTO FREIO, MOTOR TRIFÁSICO DE 1,25 CV - DEPRECIAÇÃO. AF_03/2016 (H)</t>
  </si>
  <si>
    <t>00036487</t>
  </si>
  <si>
    <t>GUINCHO ELETRICO DE COLUNA, CAPACIDADE 400 KG, COM MOTO FREIO, MOTOR TRIFASICO DE 1,25 CV</t>
  </si>
  <si>
    <t>93278 GUINCHO ELÉTRICO DE COLUNA, CAPACIDADE 400 KG, COM MOTO FREIO, MOTOR TRIFÁSICO DE 1,25 CV - JUROS. AF_03/2016 (H)</t>
  </si>
  <si>
    <t>93279 GUINCHO ELÉTRICO DE COLUNA, CAPACIDADE 400 KG, COM MOTO FREIO, MOTOR TRIFÁSICO DE 1,25 CV - MANUTENÇÃO. AF_03/2016 (H)</t>
  </si>
  <si>
    <t>93280 GUINCHO ELÉTRICO DE COLUNA, CAPACIDADE 400 KG, COM MOTO FREIO, MOTOR TRIFÁSICO DE 1,25 CV - MATERIAIS NA OPERAÇÃO. AF_03/2016 (H)</t>
  </si>
  <si>
    <t>93288 GUINDASTE HIDRÁULICO AUTOPROPELIDO, COM LANÇA TELESCÓPICA 40 M, CAPACIDADE MÁXIMA 60 T, POTÊNCIA 260 KW - CHI DIURNO. AF_03/2016 (CHI)</t>
  </si>
  <si>
    <t>88296</t>
  </si>
  <si>
    <t>OPERADOR DE GUINDASTE COM ENCARGOS COMPLEMENTARES</t>
  </si>
  <si>
    <t>93283</t>
  </si>
  <si>
    <t>GUINDASTE HIDRÁULICO AUTOPROPELIDO, COM LANÇA TELESCÓPICA 40 M, CAPACIDADE MÁXIMA 60 T, POTÊNCIA 260 KW - DEPRECIAÇÃO. AF_03/2016</t>
  </si>
  <si>
    <t>93296</t>
  </si>
  <si>
    <t>GUINDASTE HIDRÁULICO AUTOPROPELIDO, COM LANÇA TELESCÓPICA 40 M, CAPACIDADE MÁXIMA 60 T, POTÊNCIA 260 KW - IMPOSTOS E SEGUROS. AF_03/2016</t>
  </si>
  <si>
    <t>93284</t>
  </si>
  <si>
    <t>GUINDASTE HIDRÁULICO AUTOPROPELIDO, COM LANÇA TELESCÓPICA 40 M, CAPACIDADE MÁXIMA 60 T, POTÊNCIA 260 KW - JUROS. AF_03/2016</t>
  </si>
  <si>
    <t>93287 GUINDASTE HIDRÁULICO AUTOPROPELIDO, COM LANÇA TELESCÓPICA 40 M, CAPACIDADE MÁXIMA 60 T, POTÊNCIA 260 KW - CHP DIURNO. AF_03/2016 (CHP)</t>
  </si>
  <si>
    <t>93285</t>
  </si>
  <si>
    <t>GUINDASTE HIDRÁULICO AUTOPROPELIDO, COM LANÇA TELESCÓPICA 40 M, CAPACIDADE MÁXIMA 60 T, POTÊNCIA 260 KW - MANUTENÇÃO. AF_03/2016</t>
  </si>
  <si>
    <t>93286</t>
  </si>
  <si>
    <t>GUINDASTE HIDRÁULICO AUTOPROPELIDO, COM LANÇA TELESCÓPICA 40 M, CAPACIDADE MÁXIMA 60 T, POTÊNCIA 260 KW - MATERIAIS NA OPERAÇÃO. AF_03/2016</t>
  </si>
  <si>
    <t>93283 GUINDASTE HIDRÁULICO AUTOPROPELIDO, COM LANÇA TELESCÓPICA 40 M, CAPACIDADE MÁXIMA 60 T, POTÊNCIA 260 KW - DEPRECIAÇÃO. AF_03/2016 (H)</t>
  </si>
  <si>
    <t>00044474</t>
  </si>
  <si>
    <t>GUINDASTE HIDRAULICO AUTOPROPELIDO, COM LANCA TELESCOPICA 40 M, CAPACIDADE MAXIMA 60 T, POTENCIA 260 KW, TRACAO 6 X 6</t>
  </si>
  <si>
    <t>93296 GUINDASTE HIDRÁULICO AUTOPROPELIDO, COM LANÇA TELESCÓPICA 40 M, CAPACIDADE MÁXIMA 60 T, POTÊNCIA 260 KW - IMPOSTOS E SEGUROS. AF_03/2016 (H)</t>
  </si>
  <si>
    <t>93284 GUINDASTE HIDRÁULICO AUTOPROPELIDO, COM LANÇA TELESCÓPICA 40 M, CAPACIDADE MÁXIMA 60 T, POTÊNCIA 260 KW - JUROS. AF_03/2016 (H)</t>
  </si>
  <si>
    <t>93285 GUINDASTE HIDRÁULICO AUTOPROPELIDO, COM LANÇA TELESCÓPICA 40 M, CAPACIDADE MÁXIMA 60 T, POTÊNCIA 260 KW - MANUTENÇÃO. AF_03/2016 (H)</t>
  </si>
  <si>
    <t>93286 GUINDASTE HIDRÁULICO AUTOPROPELIDO, COM LANÇA TELESCÓPICA 40 M, CAPACIDADE MÁXIMA 60 T, POTÊNCIA 260 KW - MATERIAIS NA OPERAÇÃO. AF_03/2016 (H)</t>
  </si>
  <si>
    <t>88270 IMPERMEABILIZADOR COM ENCARGOS COMPLEMENTARES (H)</t>
  </si>
  <si>
    <t>95338</t>
  </si>
  <si>
    <t>CURSO DE CAPACITAÇÃO PARA IMPERMEABILIZADOR (ENCARGOS COMPLEMENTARES) - HORISTA</t>
  </si>
  <si>
    <t>102179 INSTALAÇÃO DE VIDRO TEMPERADO, E = 6 MM, ENCAIXADO EM PERFIL U. AF_01/2021_PS (M2)</t>
  </si>
  <si>
    <t>00034360</t>
  </si>
  <si>
    <t>PERFIL DE ALUMINIO ANODIZADO</t>
  </si>
  <si>
    <t>00039961</t>
  </si>
  <si>
    <t>SILICONE ACETICO USO GERAL INCOLOR 280 G</t>
  </si>
  <si>
    <t>00010505</t>
  </si>
  <si>
    <t>VIDRO TEMPERADO INCOLOR E = 6 MM, SEM COLOCACAO</t>
  </si>
  <si>
    <t>91960 INTERRUPTOR PARALELO (2 MÓDULOS), 10A/250V, SEM SUPORTE E SEM PLACA - FORNECIMENTO E INSTALAÇÃO. AF_03/2023 (UN)</t>
  </si>
  <si>
    <t>00038113</t>
  </si>
  <si>
    <t>INTERRUPTOR PARALELO 10A, 250V (APENAS MODULO)</t>
  </si>
  <si>
    <t>92022 INTERRUPTOR SIMPLES (1 MÓDULO) COM 1 TOMADA DE EMBUTIR 2P+T 10 A, SEM SUPORTE E SEM PLACA - FORNECIMENTO E INSTALAÇÃO. AF_03/2023 (UN)</t>
  </si>
  <si>
    <t>00038112</t>
  </si>
  <si>
    <t>INTERRUPTOR SIMPLES 10A, 250V (APENAS MODULO)</t>
  </si>
  <si>
    <t>00038101</t>
  </si>
  <si>
    <t>TOMADA 2P+T 10A, 250V (APENAS MODULO)</t>
  </si>
  <si>
    <t>92025 INTERRUPTOR SIMPLES (1 MÓDULO) COM 2 TOMADAS DE EMBUTIR 2P+T 10 A, INCLUINDO SUPORTE E PLACA - FORNECIMENTO E INSTALAÇÃO. AF_03/2023 (UN)</t>
  </si>
  <si>
    <t>92024</t>
  </si>
  <si>
    <t>INTERRUPTOR SIMPLES (1 MÓDULO) COM 2 TOMADAS DE EMBUTIR 2P+T 10 A, SEM SUPORTE E SEM PLACA - FORNECIMENTO E INSTALAÇÃO. AF_03/2023</t>
  </si>
  <si>
    <t>92024 INTERRUPTOR SIMPLES (1 MÓDULO) COM 2 TOMADAS DE EMBUTIR 2P+T 10 A, SEM SUPORTE E SEM PLACA - FORNECIMENTO E INSTALAÇÃO. AF_03/2023 (UN)</t>
  </si>
  <si>
    <t>91952 INTERRUPTOR SIMPLES (1 MÓDULO), 10A/250V, SEM SUPORTE E SEM PLACA - FORNECIMENTO E INSTALAÇÃO. AF_03/2023 (UN)</t>
  </si>
  <si>
    <t>91959 INTERRUPTOR SIMPLES (2 MÓDULOS), 10A/250V, INCLUINDO SUPORTE E PLACA - FORNECIMENTO E INSTALAÇÃO. AF_03/2023 (UN)</t>
  </si>
  <si>
    <t>91958</t>
  </si>
  <si>
    <t>INTERRUPTOR SIMPLES (2 MÓDULOS), 10A/250V, SEM SUPORTE E SEM PLACA - FORNECIMENTO E INSTALAÇÃO. AF_03/2023</t>
  </si>
  <si>
    <t>91958 INTERRUPTOR SIMPLES (2 MÓDULOS), 10A/250V, SEM SUPORTE E SEM PLACA - FORNECIMENTO E INSTALAÇÃO. AF_03/2023 (UN)</t>
  </si>
  <si>
    <t>91967 INTERRUPTOR SIMPLES (3 MÓDULOS), 10A/250V, INCLUINDO SUPORTE E PLACA - FORNECIMENTO E INSTALAÇÃO. AF_03/2023 (UN)</t>
  </si>
  <si>
    <t>91966</t>
  </si>
  <si>
    <t>INTERRUPTOR SIMPLES (3 MÓDULOS), 10A/250V, SEM SUPORTE E SEM PLACA - FORNECIMENTO E INSTALAÇÃO. AF_03/2023</t>
  </si>
  <si>
    <t>91966 INTERRUPTOR SIMPLES (3 MÓDULOS), 10A/250V, SEM SUPORTE E SEM PLACA - FORNECIMENTO E INSTALAÇÃO. AF_03/2023 (UN)</t>
  </si>
  <si>
    <t>94559 JANELA DE AÇO TIPO BASCULANTE PARA VIDROS, COM BATENTE, FERRAGENS E PINTURA ANTICORROSIVA. EXCLUSIVE VIDROS, ACABAMENTO, ALIZAR E CONTRAMARCO. FORNECIMENTO E INSTALAÇÃO. AF_12/2019 (M2)</t>
  </si>
  <si>
    <t>00011190</t>
  </si>
  <si>
    <t>JANELA BASCULANTE, ACO, COM BATENTE/REQUADRO, 60 X 60 CM (SEM VIDROS)</t>
  </si>
  <si>
    <t>100665 JANELA DE MADEIRA - CEDRINHO/ANGELIM OU EQUIVALENTE DA REGIÃO - DE ABRIR COM 4 FOLHAS (2 VENEZIANAS E 2 GUILHOTINAS PARA VIDRO), COM BATENTE, ALIZAR E FERRAGENS. EXCLUSIVE VIDROS, ACABAMENTO E CONTRAMARCO. FORNECIMENTO E INSTALAÇÃO. AF_12/2019 (M2)</t>
  </si>
  <si>
    <t>00004430</t>
  </si>
  <si>
    <t>CAIBRO NAO APARELHADO *5 X 6* CM, EM MACARANDUBA/MASSARANDUBA, ANGELIM OU EQUIVALENTE DA REGIAO - BRUTA</t>
  </si>
  <si>
    <t>00003421</t>
  </si>
  <si>
    <t>JANELA EM MADEIRA CEDRINHO/ ANGELIM COMERCIAL/ CURUPIXA/ CUMARU OU EQUIVALENTE DA REGIAO, CAIXA DO BATENTE/MARCO *10* CM, 2 FOLHAS DE ABRIR TIPO VENEZIANA E 2 FOLHAS GUILHOTINA PARA VIDRO, COM GUARNICAO/ALIZAR, COM FERRAGENS (SEM VIDRO E SEM ACABAMENTO)</t>
  </si>
  <si>
    <t>00005067</t>
  </si>
  <si>
    <t>PREGO DE ACO POLIDO COM CABECA 16 X 24 (2 1/4 X 12)</t>
  </si>
  <si>
    <t>88441 JARDINEIRO COM ENCARGOS COMPLEMENTARES (H)</t>
  </si>
  <si>
    <t>95390</t>
  </si>
  <si>
    <t>CURSO DE CAPACITAÇÃO PARA JARDINEIRO (ENCARGOS COMPLEMENTARES) - HORISTA</t>
  </si>
  <si>
    <t>100716 JATEAMENTO ABRASIVO COM GRANALHA DE AÇO EM PERFIL METÁLICO EM FÁBRICA. AF_01/2020 (M2)</t>
  </si>
  <si>
    <t>93409</t>
  </si>
  <si>
    <t>MÁQUINA JATO DE PRESSAO PORTÁTIL, CAMARA DE 1 SAIDA, CAPACIDADE 280 L, DIAMETRO 670 MM, BICO DE JATO CURTO VENTURI DE 5/16" , MANGUEIRA DE 1" COM COMPRESSOR DE AR REBOCÁVEL 189 PCM E MOTOR DIESEL 63 CV - CHI DIURNO. AF_05/2023</t>
  </si>
  <si>
    <t>93408</t>
  </si>
  <si>
    <t>MÁQUINA JATO DE PRESSAO PORTÁTIL, CAMARA DE 1 SAIDA, CAPACIDADE 280 L, DIAMETRO 670 MM, BICO DE JATO CURTO VENTURI DE 5/16" , MANGUEIRA DE 1" COM COMPRESSOR DE AR REBOCÁVEL 189 PCM E MOTOR DIESEL 63 CV - CHP DIURNO. AF_05/2023</t>
  </si>
  <si>
    <t>00036785</t>
  </si>
  <si>
    <t>GRANALHA DE ACO, ANGULAR (GRIT), PARA JATEAMENTO, PENEIRA 1,41 A 1,19 MM (SAE G16)</t>
  </si>
  <si>
    <t>SC25K</t>
  </si>
  <si>
    <t>88306</t>
  </si>
  <si>
    <t>OPERADOR JATO DE AREIA OU JATISTA COM ENCARGOS COMPLEMENTARES</t>
  </si>
  <si>
    <t>96624 LASTRO COM MATERIAL GRANULAR (PEDRA BRITADA N.2), APLICADO EM PISOS OU LAJES SOBRE SOLO, ESPESSURA DE *10 CM*. AF_01/2024 (M3)</t>
  </si>
  <si>
    <t>91278</t>
  </si>
  <si>
    <t>PLACA VIBRATÓRIA REVERSÍVEL COM MOTOR 4 TEMPOS A GASOLINA, FORÇA CENTRÍFUGA DE 25 KN (2500 KGF), POTÊNCIA 5,5 CV - CHI DIURNO. AF_08/2015</t>
  </si>
  <si>
    <t>00004718</t>
  </si>
  <si>
    <t>PEDRA BRITADA N. 2 (19 A 38 MM) POSTO PEDREIRA/FORNECEDOR, SEM FRETE</t>
  </si>
  <si>
    <t>95240 LASTRO DE CONCRETO MAGRO, APLICADO EM PISOS, LAJES SOBRE SOLO OU RADIERS, ESPESSURA DE 3 CM. AF_01/2024 (M2)</t>
  </si>
  <si>
    <t>95241 LASTRO DE CONCRETO MAGRO, APLICADO EM PISOS, LAJES SOBRE SOLO OU RADIERS, ESPESSURA DE 5 CM. AF_01/2024 (M2)</t>
  </si>
  <si>
    <t>86943 LAVATÓRIO LOUÇA BRANCA SUSPENSO, 29,5 X 39CM OU EQUIVALENTE, PADRÃO POPULAR, INCLUSO SIFÃO FLEXÍVEL EM PVC, VÁLVULA E ENGATE FLEXÍVEL 30CM EM PLÁSTICO E TORNEIRA CROMADA DE MESA, PADRÃO POPULAR - FORNECIMENTO E INSTALAÇÃO. AF_01/2020 (UN)</t>
  </si>
  <si>
    <t>86884</t>
  </si>
  <si>
    <t>ENGATE FLEXÍVEL EM PLÁSTICO BRANCO, 1/2" X 30CM - FORNECIMENTO E INSTALAÇÃO. AF_01/2020</t>
  </si>
  <si>
    <t>86906</t>
  </si>
  <si>
    <t>TORNEIRA CROMADA DE MESA, 1/2" OU 3/4", PARA LAVATÓRIO, PADRÃO POPULAR - FORNECIMENTO E INSTALAÇÃO. AF_01/2020</t>
  </si>
  <si>
    <t>86879</t>
  </si>
  <si>
    <t>VÁLVULA EM PLÁSTICO 1" PARA PIA, TANQUE OU LAVATÓRIO, COM OU SEM LADRÃO - FORNECIMENTO E INSTALAÇÃO. AF_01/2020</t>
  </si>
  <si>
    <t>91882 LUVA PARA ELETRODUTO, PVC, ROSCÁVEL, DN 20 MM (1/2"), PARA CIRCUITOS TERMINAIS, INSTALADA EM PAREDE - FORNECIMENTO E INSTALAÇÃO. AF_03/2023 (UN)</t>
  </si>
  <si>
    <t>00001901</t>
  </si>
  <si>
    <t>LUVA EM PVC RIGIDO ROSCAVEL, DE 1/2", PARA ELETRODUTO</t>
  </si>
  <si>
    <t>100903 LÂMPADA TUBULAR LED DE 18/20 W, COM SOQUETE, BASE G13 - FORNECIMENTO E INSTALAÇÃO. AF_09/2024_PS (UN)</t>
  </si>
  <si>
    <t>00039387</t>
  </si>
  <si>
    <t>LAMPADA LED TUBULAR BIVOLT 18/20 W, BASE G13</t>
  </si>
  <si>
    <t>00012295</t>
  </si>
  <si>
    <t>SOQUETE DE BAQUELITE BASE E27, PARA LAMPADAS</t>
  </si>
  <si>
    <t>88274 MARMORISTA/GRANITEIRO COM ENCARGOS COMPLEMENTARES (H)</t>
  </si>
  <si>
    <t>95341</t>
  </si>
  <si>
    <t>CURSO DE CAPACITAÇÃO PARA MARMORISTA/GRANITEIRO (ENCARGOS COMPLEMENTARES) - HORISTA</t>
  </si>
  <si>
    <t>87548 MASSA ÚNICA, EM ARGAMASSA TRAÇO 1:2:8, PREPARO MANUAL, APLICADA MANUALMENTE EM PAREDES INTERNAS DE AMBIENTES COM ÁREA ENTRE 5M² E 10M², E = 10MM, COM TALISCAS. AF_03/2024 (M2)</t>
  </si>
  <si>
    <t>100308 MECÂNICO DE REFRIGERAÇÃO COM ENCARGOS COMPLEMENTARES (H)</t>
  </si>
  <si>
    <t>100298</t>
  </si>
  <si>
    <t>CURSO DE CAPACITAÇÃO PARA MECÂNICO DE REFRIGERAÇÃO (ENCARGOS COMPLEMENTARES) - HORISTA</t>
  </si>
  <si>
    <t>88392 MISTURADOR DE ARGAMASSA, EIXO HORIZONTAL, CAPACIDADE DE MISTURA 300 KG, MOTOR ELÉTRICO POTÊNCIA 5 CV - CHI DIURNO. AF_05/2023 (CHI)</t>
  </si>
  <si>
    <t>88387</t>
  </si>
  <si>
    <t>MISTURADOR DE ARGAMASSA, EIXO HORIZONTAL, CAPACIDADE DE MISTURA 300 KG, MOTOR ELÉTRICO POTÊNCIA 5 CV - DEPRECIAÇÃO. AF_05/2023</t>
  </si>
  <si>
    <t>88389</t>
  </si>
  <si>
    <t>MISTURADOR DE ARGAMASSA, EIXO HORIZONTAL, CAPACIDADE DE MISTURA 300 KG, MOTOR ELÉTRICO POTÊNCIA 5 CV - JUROS. AF_05/2023</t>
  </si>
  <si>
    <t>88386 MISTURADOR DE ARGAMASSA, EIXO HORIZONTAL, CAPACIDADE DE MISTURA 300 KG, MOTOR ELÉTRICO POTÊNCIA 5 CV - CHP DIURNO. AF_05/2023 (CHP)</t>
  </si>
  <si>
    <t>88390</t>
  </si>
  <si>
    <t>MISTURADOR DE ARGAMASSA, EIXO HORIZONTAL, CAPACIDADE DE MISTURA 300 KG, MOTOR ELÉTRICO POTÊNCIA 5 CV - MANUTENÇÃO. AF_05/2023</t>
  </si>
  <si>
    <t>88391</t>
  </si>
  <si>
    <t>MISTURADOR DE ARGAMASSA, EIXO HORIZONTAL, CAPACIDADE DE MISTURA 300 KG, MOTOR ELÉTRICO POTÊNCIA 5 CV - MATERIAIS NA OPERAÇÃO. AF_05/2023</t>
  </si>
  <si>
    <t>88387 MISTURADOR DE ARGAMASSA, EIXO HORIZONTAL, CAPACIDADE DE MISTURA 300 KG, MOTOR ELÉTRICO POTÊNCIA 5 CV - DEPRECIAÇÃO. AF_05/2023 (H)</t>
  </si>
  <si>
    <t>00037544</t>
  </si>
  <si>
    <t>MISTURADOR DE ARGAMASSA, EIXO HORIZONTAL, CAPACIDADE DE MISTURA 300 KG, MOTOR ELETRICO TRIFASICO 220/380 V, POTENCIA 5 CV</t>
  </si>
  <si>
    <t>88389 MISTURADOR DE ARGAMASSA, EIXO HORIZONTAL, CAPACIDADE DE MISTURA 300 KG, MOTOR ELÉTRICO POTÊNCIA 5 CV - JUROS. AF_05/2023 (H)</t>
  </si>
  <si>
    <t>88390 MISTURADOR DE ARGAMASSA, EIXO HORIZONTAL, CAPACIDADE DE MISTURA 300 KG, MOTOR ELÉTRICO POTÊNCIA 5 CV - MANUTENÇÃO. AF_05/2023 (H)</t>
  </si>
  <si>
    <t>88391 MISTURADOR DE ARGAMASSA, EIXO HORIZONTAL, CAPACIDADE DE MISTURA 300 KG, MOTOR ELÉTRICO POTÊNCIA 5 CV - MATERIAIS NA OPERAÇÃO. AF_05/2023 (H)</t>
  </si>
  <si>
    <t>88398 MISTURADOR DE ARGAMASSA, EIXO HORIZONTAL, CAPACIDADE DE MISTURA 600 KG, MOTOR ELÉTRICO POTÊNCIA 7,5 CV - CHI DIURNO. AF_05/2023 (CHI)</t>
  </si>
  <si>
    <t>88394</t>
  </si>
  <si>
    <t>MISTURADOR DE ARGAMASSA, EIXO HORIZONTAL, CAPACIDADE DE MISTURA 600 KG, MOTOR ELÉTRICO POTÊNCIA 7,5 CV - DEPRECIAÇÃO. AF_05/2023</t>
  </si>
  <si>
    <t>88395</t>
  </si>
  <si>
    <t>MISTURADOR DE ARGAMASSA, EIXO HORIZONTAL, CAPACIDADE DE MISTURA 600 KG, MOTOR ELÉTRICO POTÊNCIA 7,5 CV - JUROS. AF_05/2023</t>
  </si>
  <si>
    <t>88393 MISTURADOR DE ARGAMASSA, EIXO HORIZONTAL, CAPACIDADE DE MISTURA 600 KG, MOTOR ELÉTRICO POTÊNCIA 7,5 CV - CHP DIURNO. AF_05/2023 (CHP)</t>
  </si>
  <si>
    <t>88396</t>
  </si>
  <si>
    <t>MISTURADOR DE ARGAMASSA, EIXO HORIZONTAL, CAPACIDADE DE MISTURA 600 KG, MOTOR ELÉTRICO POTÊNCIA 7,5 CV - MANUTENÇÃO. AF_05/2023</t>
  </si>
  <si>
    <t>88397</t>
  </si>
  <si>
    <t>MISTURADOR DE ARGAMASSA, EIXO HORIZONTAL, CAPACIDADE DE MISTURA 600 KG, MOTOR ELÉTRICO POTÊNCIA 7,5 CV - MATERIAIS NA OPERAÇÃO. AF_05/2023</t>
  </si>
  <si>
    <t>88394 MISTURADOR DE ARGAMASSA, EIXO HORIZONTAL, CAPACIDADE DE MISTURA 600 KG, MOTOR ELÉTRICO POTÊNCIA 7,5 CV - DEPRECIAÇÃO. AF_05/2023 (H)</t>
  </si>
  <si>
    <t>00037545</t>
  </si>
  <si>
    <t>MISTURADOR DE ARGAMASSA, EIXO HORIZONTAL, CAPACIDADE DE MISTURA 600 KG, MOTOR ELETRICO TRIFASICO 220/380 V, POTENCIA 7,5 CV</t>
  </si>
  <si>
    <t>88395 MISTURADOR DE ARGAMASSA, EIXO HORIZONTAL, CAPACIDADE DE MISTURA 600 KG, MOTOR ELÉTRICO POTÊNCIA 7,5 CV - JUROS. AF_05/2023 (H)</t>
  </si>
  <si>
    <t>88396 MISTURADOR DE ARGAMASSA, EIXO HORIZONTAL, CAPACIDADE DE MISTURA 600 KG, MOTOR ELÉTRICO POTÊNCIA 7,5 CV - MANUTENÇÃO. AF_05/2023 (H)</t>
  </si>
  <si>
    <t>88397 MISTURADOR DE ARGAMASSA, EIXO HORIZONTAL, CAPACIDADE DE MISTURA 600 KG, MOTOR ELÉTRICO POTÊNCIA 7,5 CV - MATERIAIS NA OPERAÇÃO. AF_05/2023 (H)</t>
  </si>
  <si>
    <t>88278 MONTADOR DE ESTRUTURA METÁLICA COM ENCARGOS COMPLEMENTARES (H)</t>
  </si>
  <si>
    <t>95344</t>
  </si>
  <si>
    <t>CURSO DE CAPACITAÇÃO PARA MONTADOR DE ESTRUTURA METÁLICA (ENCARGOS COMPLEMENTARES) - HORISTA</t>
  </si>
  <si>
    <t>88281 MOTORISTA DE BASCULANTE COM ENCARGOS COMPLEMENTARES (H)</t>
  </si>
  <si>
    <t>95346</t>
  </si>
  <si>
    <t>CURSO DE CAPACITAÇÃO PARA MOTORISTA DE BASCULANTE (ENCARGOS COMPLEMENTARES) - HORISTA</t>
  </si>
  <si>
    <t>88282 MOTORISTA DE CAMINHÃO COM ENCARGOS COMPLEMENTARES (H)</t>
  </si>
  <si>
    <t>95347</t>
  </si>
  <si>
    <t>CURSO DE CAPACITAÇÃO PARA MOTORISTA DE CAMINHÃO (ENCARGOS COMPLEMENTARES) - HORISTA</t>
  </si>
  <si>
    <t>93409 MÁQUINA JATO DE PRESSAO PORTÁTIL, CAMARA DE 1 SAIDA, CAPACIDADE 280 L, DIAMETRO 670 MM, BICO DE JATO CURTO VENTURI DE 5/16" , MANGUEIRA DE 1" COM COMPRESSOR DE AR REBOCÁVEL 189 PCM E MOTOR DIESEL 63 CV - CHI DIURNO. AF_05/2023 (CHI)</t>
  </si>
  <si>
    <t>93404</t>
  </si>
  <si>
    <t>MÁQUINA JATO DE PRESSAO PORTÁTIL, CAMARA DE 1 SAIDA, CAPACIDADE 280 L, DIAMETRO 670 MM, BICO DE JATO CURTO VENTURI DE 5/16" , MANGUEIRA DE 1" COM COMPRESSOR DE AR REBOCÁVEL 189 PCM E MOTOR DIESEL 63 CV - DEPRECIAÇÃO. AF_05/2023</t>
  </si>
  <si>
    <t>93405</t>
  </si>
  <si>
    <t>MÁQUINA JATO DE PRESSAO PORTÁTIL, CAMARA DE 1 SAIDA, CAPACIDADE 280 L, DIAMETRO 670 MM, BICO DE JATO CURTO VENTURI DE 5/16" , MANGUEIRA DE 1" COM COMPRESSOR DE AR REBOCÁVEL 189 PCM E MOTOR DIESEL 63 CV - JUROS. AF_05/2023</t>
  </si>
  <si>
    <t>93408 MÁQUINA JATO DE PRESSAO PORTÁTIL, CAMARA DE 1 SAIDA, CAPACIDADE 280 L, DIAMETRO 670 MM, BICO DE JATO CURTO VENTURI DE 5/16" , MANGUEIRA DE 1" COM COMPRESSOR DE AR REBOCÁVEL 189 PCM E MOTOR DIESEL 63 CV - CHP DIURNO. AF_05/2023 (CHP)</t>
  </si>
  <si>
    <t>93406</t>
  </si>
  <si>
    <t>MÁQUINA JATO DE PRESSAO PORTÁTIL, CAMARA DE 1 SAIDA, CAPACIDADE 280 L, DIAMETRO 670 MM, BICO DE JATO CURTO VENTURI DE 5/16" , MANGUEIRA DE 1" COM COMPRESSOR DE AR REBOCÁVEL 189 PCM E MOTOR DIESEL 63 CV - MANUTENÇÃO. AF_05/2023</t>
  </si>
  <si>
    <t>93407</t>
  </si>
  <si>
    <t>MÁQUINA JATO DE PRESSAO PORTÁTIL, CAMARA DE 1 SAIDA, CAPACIDADE 280 L, DIAMETRO 670 MM, BICO DE JATO CURTO VENTURI DE 5/16" , MANGUEIRA DE 1" COM COMPRESSOR DE AR REBOCÁVEL 189 PCM E MOTOR DIESEL 63 CV - MATERIAIS NA OPERAÇÃO. AF_05/2023</t>
  </si>
  <si>
    <t>93404 MÁQUINA JATO DE PRESSAO PORTÁTIL, CAMARA DE 1 SAIDA, CAPACIDADE 280 L, DIAMETRO 670 MM, BICO DE JATO CURTO VENTURI DE 5/16" , MANGUEIRA DE 1" COM COMPRESSOR DE AR REBOCÁVEL 189 PCM E MOTOR DIESEL 63 CV - DEPRECIAÇÃO. AF_05/2023 (H)</t>
  </si>
  <si>
    <t>00036522</t>
  </si>
  <si>
    <t>COMPRESSOR DE AR REBOCAVEL, VAZAO 189 PCM, PRESSAO EFETIVA DE TRABALHO 102 PSI, MOTOR DIESEL, POTENCIA 63 CV</t>
  </si>
  <si>
    <t>00039813</t>
  </si>
  <si>
    <t>MAQUINA TIPO VASO/TANQUE/JATO DE PRESSAO PORTATIL P/ JATEAMENTO, CONTROLE AUTOMATICO E REMOTO, CAMARA DE 1 SAIDA, 280 L, DIAM. *670* MM, BICO JATO CURTO VENTURI 5/16", MANGUEIRA 1" DE 10 M, COMPLETA (VALVULAS POP UP E DOSADORA, FUNDO CONICO ETC)</t>
  </si>
  <si>
    <t>93405 MÁQUINA JATO DE PRESSAO PORTÁTIL, CAMARA DE 1 SAIDA, CAPACIDADE 280 L, DIAMETRO 670 MM, BICO DE JATO CURTO VENTURI DE 5/16" , MANGUEIRA DE 1" COM COMPRESSOR DE AR REBOCÁVEL 189 PCM E MOTOR DIESEL 63 CV - JUROS. AF_05/2023 (H)</t>
  </si>
  <si>
    <t>93406 MÁQUINA JATO DE PRESSAO PORTÁTIL, CAMARA DE 1 SAIDA, CAPACIDADE 280 L, DIAMETRO 670 MM, BICO DE JATO CURTO VENTURI DE 5/16" , MANGUEIRA DE 1" COM COMPRESSOR DE AR REBOCÁVEL 189 PCM E MOTOR DIESEL 63 CV - MANUTENÇÃO. AF_05/2023 (H)</t>
  </si>
  <si>
    <t>93407 MÁQUINA JATO DE PRESSAO PORTÁTIL, CAMARA DE 1 SAIDA, CAPACIDADE 280 L, DIAMETRO 670 MM, BICO DE JATO CURTO VENTURI DE 5/16" , MANGUEIRA DE 1" COM COMPRESSOR DE AR REBOCÁVEL 189 PCM E MOTOR DIESEL 63 CV - MATERIAIS NA OPERAÇÃO. AF_05/2023 (H)</t>
  </si>
  <si>
    <t>88377 OPERADOR DE BETONEIRA ESTACIONÁRIA/MISTURADOR COM ENCARGOS COMPLEMENTARES (H)</t>
  </si>
  <si>
    <t>95389</t>
  </si>
  <si>
    <t>CURSO DE CAPACITAÇÃO PARA OPERADOR DE BETONEIRA ESTACIONÁRIA/MISTURADOR (ENCARGOS COMPLEMENTARES) - HORISTA</t>
  </si>
  <si>
    <t>88294 OPERADOR DE ESCAVADEIRA COM ENCARGOS COMPLEMENTARES (H)</t>
  </si>
  <si>
    <t>95357</t>
  </si>
  <si>
    <t>CURSO DE CAPACITAÇÃO PARA OPERADOR DE ESCAVADEIRA (ENCARGOS COMPLEMENTARES) - HORISTA</t>
  </si>
  <si>
    <t>88295 OPERADOR DE GUINCHO COM ENCARGOS COMPLEMENTARES (H)</t>
  </si>
  <si>
    <t>95358</t>
  </si>
  <si>
    <t>CURSO DE CAPACITAÇÃO PARA OPERADOR DE GUINCHO (ENCARGOS COMPLEMENTARES) - HORISTA</t>
  </si>
  <si>
    <t>88296 OPERADOR DE GUINDASTE COM ENCARGOS COMPLEMENTARES (H)</t>
  </si>
  <si>
    <t>95359</t>
  </si>
  <si>
    <t>CURSO DE CAPACITAÇÃO PARA OPERADOR DE GUINDASTE (ENCARGOS COMPLEMENTARES) - HORISTA</t>
  </si>
  <si>
    <t>88297 OPERADOR DE MÁQUINAS E EQUIPAMENTOS COM ENCARGOS COMPLEMENTARES (H)</t>
  </si>
  <si>
    <t>95360</t>
  </si>
  <si>
    <t>CURSO DE CAPACITAÇÃO PARA OPERADOR DE MÁQUINAS E EQUIPAMENTOS (ENCARGOS COMPLEMENTARES) - HORISTA</t>
  </si>
  <si>
    <t>88306 OPERADOR JATO DE AREIA OU JATISTA COM ENCARGOS COMPLEMENTARES (H)</t>
  </si>
  <si>
    <t>95368</t>
  </si>
  <si>
    <t>CURSO DE CAPACITAÇÃO PARA OPERADOR JATO DE AREIA OU JATISTA (ENCARGOS COMPLEMENTARES) - HORISTA</t>
  </si>
  <si>
    <t>98449 PAREDE DE MADEIRA COMPENSADA PARA CONSTRUÇÃO TEMPORÁRIA EM CHAPA DUPLA, EXTERNA, SEM VÃO. AF_03/2024 (M2)</t>
  </si>
  <si>
    <t>00043681</t>
  </si>
  <si>
    <t>CHAPA/PAINEL DE MADEIRA COMPENSADA RESINADA (MADEIRITE RESINADO ROSA) PARA FORMA DE CONCRETO, DE 2200 X 1100 MM, E = 8 A 12 MM</t>
  </si>
  <si>
    <t>98445 PAREDE DE MADEIRA COMPENSADA PARA CONSTRUÇÃO TEMPORÁRIA EM CHAPA SIMPLES, EXTERNA, COM ÁREA LÍQUIDA MAIOR OU IGUAL A 6 M², COM VÃO. AF_03/2024 (M2)</t>
  </si>
  <si>
    <t>98446 PAREDE DE MADEIRA COMPENSADA PARA CONSTRUÇÃO TEMPORÁRIA EM CHAPA SIMPLES, EXTERNA, COM ÁREA LÍQUIDA MENOR QUE 6 M², COM VÃO. AF_03/2024 (M2)</t>
  </si>
  <si>
    <t>98441 PAREDE DE MADEIRA COMPENSADA PARA CONSTRUÇÃO TEMPORÁRIA EM CHAPA SIMPLES, EXTERNA, SEM VÃO. AF_03/2024 (M2)</t>
  </si>
  <si>
    <t>98447 PAREDE DE MADEIRA COMPENSADA PARA CONSTRUÇÃO TEMPORÁRIA EM CHAPA SIMPLES, INTERNA, COM ÁREA LÍQUIDA MAIOR OU IGUAL A 6 M², COM VÃO. AF_03/2024 (M2)</t>
  </si>
  <si>
    <t>98448 PAREDE DE MADEIRA COMPENSADA PARA CONSTRUÇÃO TEMPORÁRIA EM CHAPA SIMPLES, INTERNA, COM ÁREA LÍQUIDA MENOR QUE 6 M², COM VÃO. AF_03/2024 (M2)</t>
  </si>
  <si>
    <t>98443 PAREDE DE MADEIRA COMPENSADA PARA CONSTRUÇÃO TEMPORÁRIA EM CHAPA SIMPLES, INTERNA, SEM VÃO. AF_03/2024 (M2)</t>
  </si>
  <si>
    <t>88309 PEDREIRO COM ENCARGOS COMPLEMENTARES (H)</t>
  </si>
  <si>
    <t>95371</t>
  </si>
  <si>
    <t>CURSO DE CAPACITAÇÃO PARA PEDREIRO (ENCARGOS COMPLEMENTARES) - HORISTA</t>
  </si>
  <si>
    <t>90626 PERFURATRIZ MANUAL, TORQUE MÁXIMO 83 N.M, POTÊNCIA 5 CV, COM DIÂMETRO MÁXIMO 4" - CHI DIURNO. AF_06/2015 (CHI)</t>
  </si>
  <si>
    <t>90621</t>
  </si>
  <si>
    <t>PERFURATRIZ MANUAL, TORQUE MÁXIMO 83 N.M, POTÊNCIA 5 CV, COM DIÂMETRO MÁXIMO 4" - DEPRECIAÇÃO. AF_06/2015</t>
  </si>
  <si>
    <t>90622</t>
  </si>
  <si>
    <t>PERFURATRIZ MANUAL, TORQUE MÁXIMO 83 N.M, POTÊNCIA 5 CV, COM DIÂMETRO MÁXIMO 4" - JUROS. AF_06/2015</t>
  </si>
  <si>
    <t>90625 PERFURATRIZ MANUAL, TORQUE MÁXIMO 83 N.M, POTÊNCIA 5 CV, COM DIÂMETRO MÁXIMO 4" - CHP DIURNO. AF_06/2015 (CHP)</t>
  </si>
  <si>
    <t>90623</t>
  </si>
  <si>
    <t>PERFURATRIZ MANUAL, TORQUE MÁXIMO 83 N.M, POTÊNCIA 5 CV, COM DIÂMETRO MÁXIMO 4" - MANUTENÇÃO. AF_06/2015</t>
  </si>
  <si>
    <t>90624</t>
  </si>
  <si>
    <t>PERFURATRIZ MANUAL, TORQUE MÁXIMO 83 N.M, POTÊNCIA 5 CV, COM DIÂMETRO MÁXIMO 4" - MATERIAIS NA OPERAÇÃO. AF_06/2015</t>
  </si>
  <si>
    <t>90621 PERFURATRIZ MANUAL, TORQUE MÁXIMO 83 N.M, POTÊNCIA 5 CV, COM DIÂMETRO MÁXIMO 4" - DEPRECIAÇÃO. AF_06/2015 (H)</t>
  </si>
  <si>
    <t>00040791</t>
  </si>
  <si>
    <t>PERFURATRIZ MANUAL, TORQUE MAXIMO 83 N.M, POTENCIA 5 CV, COM DIAMETRO MAXIMO 4", PARA SOLO GRAMPEADO (INCLUI SUPORTE OU CHASSI TIPO MESA)</t>
  </si>
  <si>
    <t>90622 PERFURATRIZ MANUAL, TORQUE MÁXIMO 83 N.M, POTÊNCIA 5 CV, COM DIÂMETRO MÁXIMO 4" - JUROS. AF_06/2015 (H)</t>
  </si>
  <si>
    <t>90623 PERFURATRIZ MANUAL, TORQUE MÁXIMO 83 N.M, POTÊNCIA 5 CV, COM DIÂMETRO MÁXIMO 4" - MANUTENÇÃO. AF_06/2015 (H)</t>
  </si>
  <si>
    <t>90624 PERFURATRIZ MANUAL, TORQUE MÁXIMO 83 N.M, POTÊNCIA 5 CV, COM DIÂMETRO MÁXIMO 4" - MATERIAIS NA OPERAÇÃO. AF_06/2015 (H)</t>
  </si>
  <si>
    <t>97734 PEÇA RETANGULAR PRÉ-MOLDADA, VOLUME DE CONCRETO DE 10 A 30 LITROS, TAXA DE AÇO APROXIMADA DE 30KG/M³. AF_03/2024 (M3)</t>
  </si>
  <si>
    <t>92767</t>
  </si>
  <si>
    <t>ARMAÇÃO DE LAJE DE ESTRUTURA CONVENCIONAL DE CONCRETO ARMADO UTILIZANDO AÇO CA-60 DE 4,2 MM - MONTAGEM. AF_06/2022</t>
  </si>
  <si>
    <t>94971</t>
  </si>
  <si>
    <t>CONCRETO FCK = 25MPA, TRAÇO 1:2,3:2,7 (EM MASSA SECA DE CIMENTO/ AREIA MÉDIA/ BRITA 1) - PREPARO MECÂNICO COM BETONEIRA 600 L. AF_05/2021</t>
  </si>
  <si>
    <t>97735 PEÇA RETANGULAR PRÉ-MOLDADA, VOLUME DE CONCRETO DE 30 A 100 LITROS, TAXA DE AÇO APROXIMADA DE 30KG/M³. AF_03/2024 (M3)</t>
  </si>
  <si>
    <t>94972</t>
  </si>
  <si>
    <t>CONCRETO FCK = 30MPA, TRAÇO 1:2,1:2,5 (EM MASSA SECA DE CIMENTO/ AREIA MÉDIA/ BRITA 1) - PREPARO MECÂNICO COM BETONEIRA 600 L. AF_05/2021</t>
  </si>
  <si>
    <t>97733 PEÇA RETANGULAR PRÉ-MOLDADA, VOLUME DE CONCRETO DE ATÉ 10 LITROS, TAXA DE AÇO APROXIMADA DE 30KG/M³. AF_03/2024 (M3)</t>
  </si>
  <si>
    <t>88310 PINTOR COM ENCARGOS COMPLEMENTARES (H)</t>
  </si>
  <si>
    <t>00043490</t>
  </si>
  <si>
    <t>EPI - FAMILIA PINTOR - HORISTA (ENCARGOS COMPLEMENTARES - COLETADO CAIXA)</t>
  </si>
  <si>
    <t>00043466</t>
  </si>
  <si>
    <t>FERRAMENTAS - FAMILIA PINTOR - HORISTA (ENCARGOS COMPLEMENTARES - COLETADO CAIXA)</t>
  </si>
  <si>
    <t>95372</t>
  </si>
  <si>
    <t>CURSO DE CAPACITAÇÃO PARA PINTOR (ENCARGOS COMPLEMENTARES) - HORISTA</t>
  </si>
  <si>
    <t>100734 PINTURA COM TINTA ACRÍLICA DE FUNDO APLICADA A ROLO OU PINCEL SOBRE SUPERFÍCIES METÁLICAS (EXCETO PERFIL) EXECUTADO EM OBRA (POR DEMÃO). AF_01/2020 (M2)</t>
  </si>
  <si>
    <t>00038122</t>
  </si>
  <si>
    <t>FUNDO PREPARADOR ACRILICO BASE AGUA</t>
  </si>
  <si>
    <t>100758 PINTURA COM TINTA ALQUÍDICA DE ACABAMENTO (ESMALTE SINTÉTICO ACETINADO) APLICADA A ROLO OU PINCEL SOBRE SUPERFÍCIES METÁLICAS (EXCETO PERFIL) EXECUTADO EM OBRA (02 DEMÃOS). AF_01/2020 (M2)</t>
  </si>
  <si>
    <t>00005318</t>
  </si>
  <si>
    <t>DILUENTE AGUARRAS</t>
  </si>
  <si>
    <t>00007311</t>
  </si>
  <si>
    <t>TINTA ESMALTE SINTETICO PREMIUM ACETINADO</t>
  </si>
  <si>
    <t>100747 PINTURA COM TINTA ALQUÍDICA DE ACABAMENTO (ESMALTE SINTÉTICO FOSCO) PULVERIZADA SOBRE PERFIL METÁLICO EXECUTADO EM FÁBRICA (POR DEMÃO). AF_01/2020_PE (M2)</t>
  </si>
  <si>
    <t>00007288</t>
  </si>
  <si>
    <t>TINTA ESMALTE SINTETICO PREMIUM FOSCO</t>
  </si>
  <si>
    <t>100719 PINTURA COM TINTA ALQUÍDICA DE FUNDO (TIPO ZARCÃO) PULVERIZADA SOBRE PERFIL METÁLICO EXECUTADO EM FÁBRICA (POR DEMÃO). AF_01/2020_PE (M2)</t>
  </si>
  <si>
    <t>00007307</t>
  </si>
  <si>
    <t>FUNDO ANTICORROSIVO PARA METAIS FERROSOS (ZARCAO)</t>
  </si>
  <si>
    <t>100723 PINTURA COM TINTA ALQUÍDICA DE FUNDO E ACABAMENTO (ESMALTE SINTÉTICO GRAFITE) PULVERIZADA SOBRE PERFIL METÁLICO EXECUTADO EM FÁBRICA (POR DEMÃO). AF_01/2020_PE (M2)</t>
  </si>
  <si>
    <t>00007293</t>
  </si>
  <si>
    <t>TINTA ESMALTE SINTETICO PREMIUM DE DUPLA ACAO GRAFITE FOSCO PARA SUPERFICIES METALICAS FERROSAS</t>
  </si>
  <si>
    <t>100725 PINTURA COM TINTA ALQUÍDICA DE FUNDO E ACABAMENTO (ESMALTE SINTÉTICO GRAFITE) PULVERIZADA SOBRE SUPERFÍCIES METÁLICAS (EXCETO PERFIL) EXECUTADO EM OBRA (POR DEMÃO). AF_01/2020_PE (M2)</t>
  </si>
  <si>
    <t>102234 PINTURA IMUNIZANTE PARA MADEIRA, 2 DEMÃOS. AF_01/2021 (M2)</t>
  </si>
  <si>
    <t>00007340</t>
  </si>
  <si>
    <t>IMUNIZANTE PARA MADEIRA, INCOLOR</t>
  </si>
  <si>
    <t>102209 PINTURA TINTA DE ACABAMENTO (PIGMENTADA) ESMALTE SINTÉTICO ACETINADO EM MADEIRA, 1 DEMÃO. AF_01/2021 (M2)</t>
  </si>
  <si>
    <t>102219 PINTURA TINTA DE ACABAMENTO (PIGMENTADA) ESMALTE SINTÉTICO ACETINADO EM MADEIRA, 2 DEMÃOS. AF_01/2021 (M2)</t>
  </si>
  <si>
    <t>98679 PISO CIMENTADO, TRAÇO 1:3 (CIMENTO E AREIA), ACABAMENTO LISO, ESPESSURA 2,0 CM, PREPARO MECÂNICO DA ARGAMASSA. AF_09/2020 (M2)</t>
  </si>
  <si>
    <t>87298</t>
  </si>
  <si>
    <t>ARGAMASSA TRAÇO 1:3 (EM VOLUME DE CIMENTO E AREIA MÉDIA ÚMIDA) PARA CONTRAPISO, PREPARO MECÂNICO COM BETONEIRA 400 L. AF_08/2019</t>
  </si>
  <si>
    <t>91278 PLACA VIBRATÓRIA REVERSÍVEL COM MOTOR 4 TEMPOS A GASOLINA, FORÇA CENTRÍFUGA DE 25 KN (2500 KGF), POTÊNCIA 5,5 CV - CHI DIURNO. AF_08/2015 (CHI)</t>
  </si>
  <si>
    <t>91273</t>
  </si>
  <si>
    <t>PLACA VIBRATÓRIA REVERSÍVEL COM MOTOR 4 TEMPOS A GASOLINA, FORÇA CENTRÍFUGA DE 25 KN (2500 KGF), POTÊNCIA 5,5 CV - DEPRECIAÇÃO. AF_08/2015</t>
  </si>
  <si>
    <t>91274</t>
  </si>
  <si>
    <t>PLACA VIBRATÓRIA REVERSÍVEL COM MOTOR 4 TEMPOS A GASOLINA, FORÇA CENTRÍFUGA DE 25 KN (2500 KGF), POTÊNCIA 5,5 CV - JUROS. AF_08/2015</t>
  </si>
  <si>
    <t>91277 PLACA VIBRATÓRIA REVERSÍVEL COM MOTOR 4 TEMPOS A GASOLINA, FORÇA CENTRÍFUGA DE 25 KN (2500 KGF), POTÊNCIA 5,5 CV - CHP DIURNO. AF_08/2015 (CHP)</t>
  </si>
  <si>
    <t>91275</t>
  </si>
  <si>
    <t>PLACA VIBRATÓRIA REVERSÍVEL COM MOTOR 4 TEMPOS A GASOLINA, FORÇA CENTRÍFUGA DE 25 KN (2500 KGF), POTÊNCIA 5,5 CV - MANUTENÇÃO. AF_08/2015</t>
  </si>
  <si>
    <t>91276</t>
  </si>
  <si>
    <t>PLACA VIBRATÓRIA REVERSÍVEL COM MOTOR 4 TEMPOS A GASOLINA, FORÇA CENTRÍFUGA DE 25 KN (2500 KGF), POTÊNCIA 5,5 CV - MATERIAIS NA OPERAÇÃO. AF_08/2015</t>
  </si>
  <si>
    <t>91273 PLACA VIBRATÓRIA REVERSÍVEL COM MOTOR 4 TEMPOS A GASOLINA, FORÇA CENTRÍFUGA DE 25 KN (2500 KGF), POTÊNCIA 5,5 CV - DEPRECIAÇÃO. AF_08/2015 (H)</t>
  </si>
  <si>
    <t>00001442</t>
  </si>
  <si>
    <t>COMPACTADOR DE SOLO TIPO PLACA VIBRATORIA REVERSIVEL, A GASOLINA 4 TEMPOS, PESO 125 A 150 KG, FORCA CENTRIF. 2500 A 2800 KGF, LARG. TRABALHO 400 A 450 MM, FREQ. VIBRACAO 4300 A 4500 RPM, VELOC. TRABALHO 15 A 20 M/MIN, POT. 5,5 A 6,0 HP</t>
  </si>
  <si>
    <t>91274 PLACA VIBRATÓRIA REVERSÍVEL COM MOTOR 4 TEMPOS A GASOLINA, FORÇA CENTRÍFUGA DE 25 KN (2500 KGF), POTÊNCIA 5,5 CV - JUROS. AF_08/2015 (H)</t>
  </si>
  <si>
    <t>91275 PLACA VIBRATÓRIA REVERSÍVEL COM MOTOR 4 TEMPOS A GASOLINA, FORÇA CENTRÍFUGA DE 25 KN (2500 KGF), POTÊNCIA 5,5 CV - MANUTENÇÃO. AF_08/2015 (H)</t>
  </si>
  <si>
    <t>91276 PLACA VIBRATÓRIA REVERSÍVEL COM MOTOR 4 TEMPOS A GASOLINA, FORÇA CENTRÍFUGA DE 25 KN (2500 KGF), POTÊNCIA 5,5 CV - MATERIAIS NA OPERAÇÃO. AF_08/2015 (H)</t>
  </si>
  <si>
    <t>95277 POLIDORA DE PISO (POLITRIZ), PESO DE 100KG, DIÂMETRO 450 MM, MOTOR ELÉTRICO, POTÊNCIA 4 HP - CHI DIURNO. AF_05/2023 (CHI)</t>
  </si>
  <si>
    <t>95272</t>
  </si>
  <si>
    <t>POLIDORA DE PISO (POLITRIZ), PESO DE 100KG, DIÂMETRO 450 MM, MOTOR ELÉTRICO, POTÊNCIA 4 HP - DEPRECIAÇÃO. AF_05/2023</t>
  </si>
  <si>
    <t>95273</t>
  </si>
  <si>
    <t>POLIDORA DE PISO (POLITRIZ), PESO DE 100KG, DIÂMETRO 450 MM, MOTOR ELÉTRICO, POTÊNCIA 4 HP - JUROS. AF_05/2023</t>
  </si>
  <si>
    <t>95276 POLIDORA DE PISO (POLITRIZ), PESO DE 100KG, DIÂMETRO 450 MM, MOTOR ELÉTRICO, POTÊNCIA 4 HP - CHP DIURNO. AF_05/2023 (CHP)</t>
  </si>
  <si>
    <t>95274</t>
  </si>
  <si>
    <t>POLIDORA DE PISO (POLITRIZ), PESO DE 100KG, DIÂMETRO 450 MM, MOTOR ELÉTRICO, POTÊNCIA 4 HP - MANUTENÇÃO. AF_05/2023</t>
  </si>
  <si>
    <t>95275</t>
  </si>
  <si>
    <t>POLIDORA DE PISO (POLITRIZ), PESO DE 100KG, DIÂMETRO 450 MM, MOTOR ELÉTRICO, POTÊNCIA 4 HP - MATERIAIS NA OPERAÇÃO. AF_05/2023</t>
  </si>
  <si>
    <t>95272 POLIDORA DE PISO (POLITRIZ), PESO DE 100KG, DIÂMETRO 450 MM, MOTOR ELÉTRICO, POTÊNCIA 4 HP - DEPRECIAÇÃO. AF_05/2023 (H)</t>
  </si>
  <si>
    <t>00013954</t>
  </si>
  <si>
    <t>POLIDORA DE PISO (POLITRIZ) ELETRICA, MOTOR MONOFASICO DE 4 HP, PESO DE 100 KG, DIAMETRO DO TRABALHO DE 450 MM</t>
  </si>
  <si>
    <t>95273 POLIDORA DE PISO (POLITRIZ), PESO DE 100KG, DIÂMETRO 450 MM, MOTOR ELÉTRICO, POTÊNCIA 4 HP - JUROS. AF_05/2023 (H)</t>
  </si>
  <si>
    <t>95274 POLIDORA DE PISO (POLITRIZ), PESO DE 100KG, DIÂMETRO 450 MM, MOTOR ELÉTRICO, POTÊNCIA 4 HP - MANUTENÇÃO. AF_05/2023 (H)</t>
  </si>
  <si>
    <t>95275 POLIDORA DE PISO (POLITRIZ), PESO DE 100KG, DIÂMETRO 450 MM, MOTOR ELÉTRICO, POTÊNCIA 4 HP - MATERIAIS NA OPERAÇÃO. AF_05/2023 (H)</t>
  </si>
  <si>
    <t>90820 PORTA DE MADEIRA PARA PINTURA, SEMI-OCA (LEVE OU MÉDIA), 60X210CM, ESPESSURA DE 3,5CM, INCLUSO DOBRADIÇAS - FORNECIMENTO E INSTALAÇÃO. AF_12/2019 (UN)</t>
  </si>
  <si>
    <t>00010553</t>
  </si>
  <si>
    <t>PORTA DE MADEIRA, FOLHA MEDIA (NBR 15930) DE 600 X 2100 MM, DE 35 MM A 40 MM DE ESPESSURA, NUCLEO SEMI-SOLIDO (SARRAFEADO), CAPA LISA EM HDF, ACABAMENTO EM PRIMER PARA PINTURA</t>
  </si>
  <si>
    <t>90822 PORTA DE MADEIRA PARA PINTURA, SEMI-OCA (LEVE OU MÉDIA), 80X210CM, ESPESSURA DE 3,5CM, INCLUSO DOBRADIÇAS - FORNECIMENTO E INSTALAÇÃO. AF_12/2019 (UN)</t>
  </si>
  <si>
    <t>91341 PORTA EM ALUMÍNIO DE ABRIR TIPO VENEZIANA COM GUARNIÇÃO, FIXAÇÃO COM PARAFUSOS - FORNECIMENTO E INSTALAÇÃO. AF_12/2019 (M2)</t>
  </si>
  <si>
    <t>00036888</t>
  </si>
  <si>
    <t>GUARNICAO / MOLDURA / ARREMATE DE ACABAMENTO PARA ESQUADRIA, EM ALUMINIO PERFIL 25, ACABAMENTO ANODIZADO BRANCO OU BRILHANTE, PARA 1 FACE</t>
  </si>
  <si>
    <t>00039025</t>
  </si>
  <si>
    <t>PORTA DE ABRIR, TIPO VENEZIANA, EM ALUMINIO, ACABAMENTO ANODIZADO NATURAL, 90 CM X 210 CM (LARGURA X ALTURA), SEM GUARNICAO/ALIZAR/VISTA</t>
  </si>
  <si>
    <t>101616 PREPARO DE FUNDO DE VALA COM LARGURA MENOR QUE 1,5 M (ACERTO DO SOLO NATURAL). AF_08/2020 (M2)</t>
  </si>
  <si>
    <t>91534</t>
  </si>
  <si>
    <t>COMPACTADOR DE SOLOS DE PERCUSSÃO (SOQUETE) COM MOTOR A GASOLINA 4 TEMPOS, POTÊNCIA 4 CV - CHI DIURNO. AF_08/2015</t>
  </si>
  <si>
    <t>101618 PREPARO DE FUNDO DE VALA COM LARGURA MENOR QUE 1,5 M, COM CAMADA DE AREIA, LANÇAMENTO MANUAL. AF_08/2020 (M3)</t>
  </si>
  <si>
    <t>101619 PREPARO DE FUNDO DE VALA COM LARGURA MENOR QUE 1,5 M, COM CAMADA DE BRITA, LANÇAMENTO MANUAL. AF_08/2020 (M3)</t>
  </si>
  <si>
    <t>101875 QUADRO DE DISTRIBUIÇÃO DE ENERGIA EM CHAPA DE AÇO GALVANIZADO, DE EMBUTIR, COM BARRAMENTO TRIFÁSICO, PARA 12 DISJUNTORES DIN 100A - FORNECIMENTO E INSTALAÇÃO. AF_10/2020 (UN)</t>
  </si>
  <si>
    <t>00013393</t>
  </si>
  <si>
    <t>QUADRO DE DISTRIBUICAO COM BARRAMENTO TRIFASICO, DE EMBUTIR, EM CHAPA DE ACO GALVANIZADO, PARA 12 DISJUNTORES DIN, 100 A</t>
  </si>
  <si>
    <t>87367</t>
  </si>
  <si>
    <t>ARGAMASSA TRAÇO 1:1:6 (EM VOLUME DE CIMENTO, CAL E AREIA MÉDIA ÚMIDA) PARA EMBOÇO/MASSA ÚNICA/ASSENTAMENTO DE ALVENARIA DE VEDAÇÃO, PREPARO MANUAL. AF_08/2019</t>
  </si>
  <si>
    <t>101876 QUADRO DE DISTRIBUIÇÃO DE ENERGIA EM PVC, DE EMBUTIR, SEM BARRAMENTO, PARA 6 DISJUNTORES - FORNECIMENTO E INSTALAÇÃO. AF_10/2020 (UN)</t>
  </si>
  <si>
    <t>00039795</t>
  </si>
  <si>
    <t>QUADRO DE DISTRIBUICAO, SEM BARRAMENTO, EM PVC, DE EMBUTIR, PARA 6 DISJUNTORES NEMA OU 8 DISJUNTORES DIN</t>
  </si>
  <si>
    <t>89709 RALO SIFONADO, PVC, DN 100 X 40 MM, JUNTA SOLDÁVEL, FORNECIDO E INSTALADO EM RAMAL DE DESCARGA OU EM RAMAL DE ESGOTO SANITÁRIO. AF_08/2022 (UN)</t>
  </si>
  <si>
    <t>00011741</t>
  </si>
  <si>
    <t>RALO SIFONADO CILINDRICO, PVC, 100 X 40 MM, COM GRELHA REDONDA BRANCA</t>
  </si>
  <si>
    <t>90443 RASGO LINEAR MANUAL EM ALVENARIA, PARA RAMAIS/ DISTRIBUIÇÃO DE INSTALAÇÕES HIDRÁULICAS, DIÂMETROS MENORES OU IGUAIS A 40 MM. AF_09/2023 (M)</t>
  </si>
  <si>
    <t>89985 REGISTRO DE PRESSÃO BRUTO, LATÃO, ROSCÁVEL, 3/4", COM ACABAMENTO E CANOPLA CROMADOS - FORNECIMENTO E INSTALAÇÃO. AF_08/2021 (UN)</t>
  </si>
  <si>
    <t>00006024</t>
  </si>
  <si>
    <t>REGISTRO PRESSAO COM ACABAMENTO E CANOPLA CROMADA, SIMPLES, BITOLA 3/4" (REF 1416)</t>
  </si>
  <si>
    <t>5679 RETROESCAVADEIRA SOBRE RODAS COM CARREGADEIRA, TRAÇÃO 4X4, POTÊNCIA LÍQ. 88 HP, CAÇAMBA CARREG. CAP. MÍN. 1 M3, CAÇAMBA RETRO CAP. 0,26 M3, PESO OPERACIONAL MÍN. 6.674 KG, PROFUNDIDADE ESCAVAÇÃO MÁX. 4,37 M - CHI DIURNO. AF_06/2014 (CHI)</t>
  </si>
  <si>
    <t>88857</t>
  </si>
  <si>
    <t>RETROESCAVADEIRA SOBRE RODAS COM CARREGADEIRA, TRAÇÃO 4X4, POTÊNCIA LÍQ. 88 HP, CAÇAMBA CARREG. CAP. MÍN. 1 M3, CAÇAMBA RETRO CAP. 0,26 M3, PESO OPERACIONAL MÍN. 6.674 KG, PROFUNDIDADE ESCAVAÇÃO MÁX. 4,37 M - DEPRECIAÇÃO. AF_06/2014</t>
  </si>
  <si>
    <t>88858</t>
  </si>
  <si>
    <t>RETROESCAVADEIRA SOBRE RODAS COM CARREGADEIRA, TRAÇÃO 4X4, POTÊNCIA LÍQ. 88 HP, CAÇAMBA CARREG. CAP. MÍN. 1 M3, CAÇAMBA RETRO CAP. 0,26 M3, PESO OPERACIONAL MÍN. 6.674 KG, PROFUNDIDADE ESCAVAÇÃO MÁX. 4,37 M - JUROS. AF_06/2014</t>
  </si>
  <si>
    <t>5678 RETROESCAVADEIRA SOBRE RODAS COM CARREGADEIRA, TRAÇÃO 4X4, POTÊNCIA LÍQ. 88 HP, CAÇAMBA CARREG. CAP. MÍN. 1 M3, CAÇAMBA RETRO CAP. 0,26 M3, PESO OPERACIONAL MÍN. 6.674 KG, PROFUNDIDADE ESCAVAÇÃO MÁX. 4,37 M - CHP DIURNO. AF_06/2014 (CHP)</t>
  </si>
  <si>
    <t>5664</t>
  </si>
  <si>
    <t>RETROESCAVADEIRA SOBRE RODAS COM CARREGADEIRA, TRAÇÃO 4X4, POTÊNCIA LÍQ. 88 HP, CAÇAMBA CARREG. CAP. MÍN. 1 M3, CAÇAMBA RETRO CAP. 0,26 M3, PESO OPERACIONAL MÍN. 6.674 KG, PROFUNDIDADE ESCAVAÇÃO MÁX. 4,37 M - MANUTENÇÃO. AF_06/2014</t>
  </si>
  <si>
    <t>53786</t>
  </si>
  <si>
    <t>RETROESCAVADEIRA SOBRE RODAS COM CARREGADEIRA, TRAÇÃO 4X4, POTÊNCIA LÍQ. 88 HP, CAÇAMBA CARREG. CAP. MÍN. 1 M3, CAÇAMBA RETRO CAP. 0,26 M3, PESO OPERACIONAL MÍN. 6.674 KG, PROFUNDIDADE ESCAVAÇÃO MÁX. 4,37 M - MATERIAIS NA OPERAÇÃO. AF_06/2014</t>
  </si>
  <si>
    <t>88857 RETROESCAVADEIRA SOBRE RODAS COM CARREGADEIRA, TRAÇÃO 4X4, POTÊNCIA LÍQ. 88 HP, CAÇAMBA CARREG. CAP. MÍN. 1 M3, CAÇAMBA RETRO CAP. 0,26 M3, PESO OPERACIONAL MÍN. 6.674 KG, PROFUNDIDADE ESCAVAÇÃO MÁX. 4,37 M - DEPRECIAÇÃO. AF_06/2014 (H)</t>
  </si>
  <si>
    <t>00036531</t>
  </si>
  <si>
    <t>RETROESCAVADEIRA SOBRE RODAS COM CARREGADEIRA, TRACAO 4 X 4, POTENCIA LIQUIDA 88 HP, PESO OPERACIONAL MINIMO DE 6674 KG, CAPACIDADE DA CARREGADEIRA DE 1,00 M3 E DA RETROESCAVADEIRA MINIMA DE 0,26 M3, PROFUNDIDADE DE ESCAVACAO MAXIMA DE 4,37 M</t>
  </si>
  <si>
    <t>88858 RETROESCAVADEIRA SOBRE RODAS COM CARREGADEIRA, TRAÇÃO 4X4, POTÊNCIA LÍQ. 88 HP, CAÇAMBA CARREG. CAP. MÍN. 1 M3, CAÇAMBA RETRO CAP. 0,26 M3, PESO OPERACIONAL MÍN. 6.674 KG, PROFUNDIDADE ESCAVAÇÃO MÁX. 4,37 M - JUROS. AF_06/2014 (H)</t>
  </si>
  <si>
    <t>5664 RETROESCAVADEIRA SOBRE RODAS COM CARREGADEIRA, TRAÇÃO 4X4, POTÊNCIA LÍQ. 88 HP, CAÇAMBA CARREG. CAP. MÍN. 1 M3, CAÇAMBA RETRO CAP. 0,26 M3, PESO OPERACIONAL MÍN. 6.674 KG, PROFUNDIDADE ESCAVAÇÃO MÁX. 4,37 M - MANUTENÇÃO. AF_06/2014 (H)</t>
  </si>
  <si>
    <t>53786 RETROESCAVADEIRA SOBRE RODAS COM CARREGADEIRA, TRAÇÃO 4X4, POTÊNCIA LÍQ. 88 HP, CAÇAMBA CARREG. CAP. MÍN. 1 M3, CAÇAMBA RETRO CAP. 0,26 M3, PESO OPERACIONAL MÍN. 6.674 KG, PROFUNDIDADE ESCAVAÇÃO MÁX. 4,37 M - MATERIAIS NA OPERAÇÃO. AF_06/2014 (H)</t>
  </si>
  <si>
    <t>87247 REVESTIMENTO CERÂMICO PARA PISO COM PLACAS TIPO ESMALTADA DE DIMENSÕES 35X35 CM APLICADA EM AMBIENTES DE ÁREA ENTRE 5 M2 E 10 M2. AF_02/2023_PE (M2)</t>
  </si>
  <si>
    <t>00001287</t>
  </si>
  <si>
    <t>PISO EM CERAMICA ESMALTADA, COR LISA, PEI MAIOR OU IGUAL A 4, FORMATO MENOR OU IGUAL A 2025 CM2</t>
  </si>
  <si>
    <t>91693 SERRA CIRCULAR DE BANCADA COM MOTOR ELÉTRICO POTÊNCIA DE 5HP, COM COIFA PARA DISCO 10" - CHI DIURNO. AF_08/2015 (CHI)</t>
  </si>
  <si>
    <t>91688</t>
  </si>
  <si>
    <t>SERRA CIRCULAR DE BANCADA COM MOTOR ELÉTRICO POTÊNCIA DE 5HP, COM COIFA PARA DISCO 10" - DEPRECIAÇÃO. AF_08/2015</t>
  </si>
  <si>
    <t>91689</t>
  </si>
  <si>
    <t>SERRA CIRCULAR DE BANCADA COM MOTOR ELÉTRICO POTÊNCIA DE 5HP, COM COIFA PARA DISCO 10" - JUROS. AF_08/2015</t>
  </si>
  <si>
    <t>91692 SERRA CIRCULAR DE BANCADA COM MOTOR ELÉTRICO POTÊNCIA DE 5HP, COM COIFA PARA DISCO 10" - CHP DIURNO. AF_08/2015 (CHP)</t>
  </si>
  <si>
    <t>91690</t>
  </si>
  <si>
    <t>SERRA CIRCULAR DE BANCADA COM MOTOR ELÉTRICO POTÊNCIA DE 5HP, COM COIFA PARA DISCO 10" - MANUTENÇÃO. AF_08/2015</t>
  </si>
  <si>
    <t>91691</t>
  </si>
  <si>
    <t>SERRA CIRCULAR DE BANCADA COM MOTOR ELÉTRICO POTÊNCIA DE 5HP, COM COIFA PARA DISCO 10" - MATERIAIS NA OPERAÇÃO. AF_08/2015</t>
  </si>
  <si>
    <t>91688 SERRA CIRCULAR DE BANCADA COM MOTOR ELÉTRICO POTÊNCIA DE 5HP, COM COIFA PARA DISCO 10" - DEPRECIAÇÃO. AF_08/2015 (H)</t>
  </si>
  <si>
    <t>00014618</t>
  </si>
  <si>
    <t>SERRA CIRCULAR DE BANCADA COM MOTOR ELETRICO, POTENCIA DE *1600* W, PARA DISCO DE DIAMETRO DE 10" (250 MM)</t>
  </si>
  <si>
    <t>91689 SERRA CIRCULAR DE BANCADA COM MOTOR ELÉTRICO POTÊNCIA DE 5HP, COM COIFA PARA DISCO 10" - JUROS. AF_08/2015 (H)</t>
  </si>
  <si>
    <t>91690 SERRA CIRCULAR DE BANCADA COM MOTOR ELÉTRICO POTÊNCIA DE 5HP, COM COIFA PARA DISCO 10" - MANUTENÇÃO. AF_08/2015 (H)</t>
  </si>
  <si>
    <t>91691 SERRA CIRCULAR DE BANCADA COM MOTOR ELÉTRICO POTÊNCIA DE 5HP, COM COIFA PARA DISCO 10" - MATERIAIS NA OPERAÇÃO. AF_08/2015 (H)</t>
  </si>
  <si>
    <t>88316 SERVENTE COM ENCARGOS COMPLEMENTARES (H)</t>
  </si>
  <si>
    <t>95378</t>
  </si>
  <si>
    <t>CURSO DE CAPACITAÇÃO PARA SERVENTE (ENCARGOS COMPLEMENTARES) - HORISTA</t>
  </si>
  <si>
    <t>86883 SIFÃO DO TIPO FLEXÍVEL EM PVC 1 X 1.1/2 - FORNECIMENTO E INSTALAÇÃO. AF_01/2020 (UN)</t>
  </si>
  <si>
    <t>00044945</t>
  </si>
  <si>
    <t>SIFAO / TUBO SINFONADO EXTENSIVEL/SANFONADO, UNIVERSAL/ SIMPLES, ENTRE *50 A 70* CM, DE PLASTICO BRANCO</t>
  </si>
  <si>
    <t>98750 SOLDA DE TOPO EM CHAPA/PERFIL/TUBO DE AÇO CHANFRADO, ESPESSURA=3/8''. AF_06/2018 (M)</t>
  </si>
  <si>
    <t>00010998</t>
  </si>
  <si>
    <t>ELETRODO REVESTIDO AWS - E-6010, DIAMETRO IGUAL A 4,00 MM</t>
  </si>
  <si>
    <t>88317 SOLDADOR COM ENCARGOS COMPLEMENTARES (H)</t>
  </si>
  <si>
    <t>00043492</t>
  </si>
  <si>
    <t>EPI - FAMILIA SOLDADOR - HORISTA (ENCARGOS COMPLEMENTARES - COLETADO CAIXA)</t>
  </si>
  <si>
    <t>00043468</t>
  </si>
  <si>
    <t>FERRAMENTAS - FAMILIA SOLDADOR - HORISTA (ENCARGOS COMPLEMENTARES - COLETADO CAIXA)</t>
  </si>
  <si>
    <t>95379</t>
  </si>
  <si>
    <t>CURSO DE CAPACITAÇÃO PARA SOLDADOR (ENCARGOS COMPLEMENTARES) - HORISTA</t>
  </si>
  <si>
    <t>96562 SUPORTE PARA ELETROCALHA LISA OU PERFURADA EM AÇO GALVANIZADO, LARGURA 400 MM, EM PERFILADO COM COMPRIMENTO DE 45 CM FIXADO EM LAJE, POR METRO DE ELETROCALHA FIXADA. AF_09/2023 (M)</t>
  </si>
  <si>
    <t>00039029</t>
  </si>
  <si>
    <t>PERFILADO PERFURADO DUPLO 38 X 76 MM, CHAPA 22</t>
  </si>
  <si>
    <t>91945 SUPORTE PARAFUSADO COM PLACA DE ENCAIXE 4" X 2" ALTO (2,00 M DO PISO) PARA PONTO ELÉTRICO - FORNECIMENTO E INSTALAÇÃO. AF_03/2023 (UN)</t>
  </si>
  <si>
    <t>00038094</t>
  </si>
  <si>
    <t>ESPELHO / PLACA DE 3 POSTOS 4" X 2", PARA INSTALACAO DE TOMADAS E INTERRUPTORES</t>
  </si>
  <si>
    <t>00038099</t>
  </si>
  <si>
    <t>SUPORTE DE FIXACAO PARA ESPELHO / PLACA 4" X 2", PARA 3 MODULOS, PARA INSTALACAO DE TOMADAS E INTERRUPTORES (SOMENTE SUPORTE)</t>
  </si>
  <si>
    <t>91946 SUPORTE PARAFUSADO COM PLACA DE ENCAIXE 4" X 2" MÉDIO (1,30 M DO PISO) PARA PONTO ELÉTRICO - FORNECIMENTO E INSTALAÇÃO. AF_03/2023 (UN)</t>
  </si>
  <si>
    <t>89796 TE, PVC, SERIE NORMAL, ESGOTO PREDIAL, DN 100 X 100 MM, JUNTA ELÁSTICA, FORNECIDO E INSTALADO EM RAMAL DE DESCARGA OU RAMAL DE ESGOTO SANITÁRIO. AF_08/2022 (UN)</t>
  </si>
  <si>
    <t>00007091</t>
  </si>
  <si>
    <t>TE SANITARIO, PVC, DN 100 X 100 MM, SERIE NORMAL, PARA ESGOTO PREDIAL</t>
  </si>
  <si>
    <t>88323 TELHADISTA COM ENCARGOS COMPLEMENTARES (H)</t>
  </si>
  <si>
    <t>95385</t>
  </si>
  <si>
    <t>CURSO DE CAPACITAÇÃO PARA TELHADISTA (ENCARGOS COMPLEMENTARES) - HORISTA</t>
  </si>
  <si>
    <t>94210 TELHAMENTO COM TELHA ONDULADA DE FIBROCIMENTO E = 6 MM, COM RECOBRIMENTO LATERAL DE 1 1/4 DE ONDA PARA TELHADO COM INCLINAÇÃO MÁXIMA DE 10°, COM ATÉ 2 ÁGUAS, INCLUSO IÇAMENTO. AF_07/2019 (M2)</t>
  </si>
  <si>
    <t>00001607</t>
  </si>
  <si>
    <t>CONJUNTO ARRUELAS DE VEDACAO 5/16" PARA TELHA FIBROCIMENTO (UMA ARRUELA METALICA E UMA ARRUELA PVC - CONICAS)</t>
  </si>
  <si>
    <t>00004302</t>
  </si>
  <si>
    <t>PARAFUSO ZINCADO ROSCA SOBERBA, CABECA SEXTAVADA, 5/16" X 250 MM, PARA FIXACAO DE TELHA EM MADEIRA</t>
  </si>
  <si>
    <t>00007194</t>
  </si>
  <si>
    <t>TELHA DE FIBROCIMENTO ONDULADA E = 6 MM, DE 2,44 X 1,10 M (SEM AMIANTO)</t>
  </si>
  <si>
    <t>91990 TOMADA ALTA DE EMBUTIR (1 MÓDULO), 2P+T 10 A, SEM SUPORTE E SEM PLACA - FORNECIMENTO E INSTALAÇÃO. AF_03/2023 (UN)</t>
  </si>
  <si>
    <t>91998 TOMADA BAIXA DE EMBUTIR (1 MÓDULO), 2P+T 10 A, SEM SUPORTE E SEM PLACA - FORNECIMENTO E INSTALAÇÃO. AF_03/2023 (UN)</t>
  </si>
  <si>
    <t>91999 TOMADA BAIXA DE EMBUTIR (1 MÓDULO), 2P+T 20 A, SEM SUPORTE E SEM PLACA - FORNECIMENTO E INSTALAÇÃO. AF_03/2023 (UN)</t>
  </si>
  <si>
    <t>00038102</t>
  </si>
  <si>
    <t>TOMADA 2P+T 20A, 250V (APENAS MODULO)</t>
  </si>
  <si>
    <t>92006 TOMADA BAIXA DE EMBUTIR (2 MÓDULOS), 2P+T 10 A, SEM SUPORTE E SEM PLACA - FORNECIMENTO E INSTALAÇÃO. AF_03/2023 (UN)</t>
  </si>
  <si>
    <t>91994 TOMADA MÉDIA DE EMBUTIR (1 MÓDULO), 2P+T 10 A, SEM SUPORTE E SEM PLACA - FORNECIMENTO E INSTALAÇÃO. AF_03/2023 (UN)</t>
  </si>
  <si>
    <t>92002 TOMADA MÉDIA DE EMBUTIR (2 MÓDULOS), 2P+T 10 A, SEM SUPORTE E SEM PLACA - FORNECIMENTO E INSTALAÇÃO. AF_03/2023 (UN)</t>
  </si>
  <si>
    <t>86906 TORNEIRA CROMADA DE MESA, 1/2" OU 3/4", PARA LAVATÓRIO, PADRÃO POPULAR - FORNECIMENTO E INSTALAÇÃO. AF_01/2020 (UN)</t>
  </si>
  <si>
    <t>00013415</t>
  </si>
  <si>
    <t>TORNEIRA DE MESA/BANCADA, PARA LAVATORIO, FIXA, METALICA CROMADA, PADRAO POPULAR, 1/2" OU 3/4" (REF 1193)</t>
  </si>
  <si>
    <t>86911 TORNEIRA CROMADA LONGA, DE PAREDE, 1/2" OU 3/4", PARA PIA DE COZINHA, PADRÃO POPULAR - FORNECIMENTO E INSTALAÇÃO. AF_01/2020 (UN)</t>
  </si>
  <si>
    <t>00013416</t>
  </si>
  <si>
    <t>TORNEIRA METALICA CROMADA, RETA, DE PAREDE, PARA COZINHA, SEM BICO, SEM AREJADOR, PADRAO POPULAR, 1/2" OU 3/4" (REF 1158)</t>
  </si>
  <si>
    <t>100948 TRANSPORTE COM CAMINHÃO CARROCERIA 9T, EM VIA URBANA PAVIMENTADA, ADICIONAL PARA DMT EXCEDENTE A 30 KM (UNIDADE: TXKM). AF_07/2020 (TXKM)</t>
  </si>
  <si>
    <t>5826</t>
  </si>
  <si>
    <t>CAMINHÃO TOCO, PBT 16.000 KG, CARGA ÚTIL MÁX. 10.685 KG, DIST. ENTRE EIXOS 4,8 M, POTÊNCIA 189 CV, INCLUSIVE CARROCERIA FIXA ABERTA DE MADEIRA P/ TRANSPORTE GERAL DE CARGA SECA, DIMEN. APROX. 2,5 X 7,00 X 0,50 M - CHI DIURNO. AF_06/2014</t>
  </si>
  <si>
    <t>5824</t>
  </si>
  <si>
    <t>CAMINHÃO TOCO, PBT 16.000 KG, CARGA ÚTIL MÁX. 10.685 KG, DIST. ENTRE EIXOS 4,8 M, POTÊNCIA 189 CV, INCLUSIVE CARROCERIA FIXA ABERTA DE MADEIRA P/ TRANSPORTE GERAL DE CARGA SECA, DIMEN. APROX. 2,5 X 7,00 X 0,50 M - CHP DIURNO. AF_06/2014</t>
  </si>
  <si>
    <t>100947 TRANSPORTE COM CAMINHÃO CARROCERIA 9T, EM VIA URBANA PAVIMENTADA, DMT ATÉ 30KM (UNIDADE: TXKM). AF_07/2020 (TXKM)</t>
  </si>
  <si>
    <t>89031 TRATOR DE ESTEIRAS, POTÊNCIA 100 HP, PESO OPERACIONAL 9,4 T, COM LÂMINA 2,19 M3 - CHI DIURNO. AF_06/2014 (CHI)</t>
  </si>
  <si>
    <t>88324</t>
  </si>
  <si>
    <t>TRATORISTA COM ENCARGOS COMPLEMENTARES</t>
  </si>
  <si>
    <t>89029</t>
  </si>
  <si>
    <t>TRATOR DE ESTEIRAS, POTÊNCIA 100 HP, PESO OPERACIONAL 9,4 T, COM LÂMINA 2,19 M3 - DEPRECIAÇÃO. AF_06/2014</t>
  </si>
  <si>
    <t>89030</t>
  </si>
  <si>
    <t>TRATOR DE ESTEIRAS, POTÊNCIA 100 HP, PESO OPERACIONAL 9,4 T, COM LÂMINA 2,19 M3 - JUROS. AF_06/2014</t>
  </si>
  <si>
    <t>89032 TRATOR DE ESTEIRAS, POTÊNCIA 100 HP, PESO OPERACIONAL 9,4 T, COM LÂMINA 2,19 M3 - CHP DIURNO. AF_06/2014 (CHP)</t>
  </si>
  <si>
    <t>5724</t>
  </si>
  <si>
    <t>TRATOR DE ESTEIRAS, POTÊNCIA 100 HP, PESO OPERACIONAL 9,4 T, COM LÂMINA 2,19 M3 - MANUTENÇÃO. AF_06/2014</t>
  </si>
  <si>
    <t>53817</t>
  </si>
  <si>
    <t>TRATOR DE ESTEIRAS, POTÊNCIA 100 HP, PESO OPERACIONAL 9,4 T, COM LÂMINA 2,19 M3 - MATERIAIS NA OPERAÇÃO. AF_06/2014</t>
  </si>
  <si>
    <t>89029 TRATOR DE ESTEIRAS, POTÊNCIA 100 HP, PESO OPERACIONAL 9,4 T, COM LÂMINA 2,19 M3 - DEPRECIAÇÃO. AF_06/2014 (H)</t>
  </si>
  <si>
    <t>00007622</t>
  </si>
  <si>
    <t>TRATOR DE ESTEIRAS, POTENCIA DE 100 HP, PESO OPERACIONAL DE 9,4 T, COM LAMINA COM CAPACIDADE DE 2,19 M3</t>
  </si>
  <si>
    <t>89030 TRATOR DE ESTEIRAS, POTÊNCIA 100 HP, PESO OPERACIONAL 9,4 T, COM LÂMINA 2,19 M3 - JUROS. AF_06/2014 (H)</t>
  </si>
  <si>
    <t>5724 TRATOR DE ESTEIRAS, POTÊNCIA 100 HP, PESO OPERACIONAL 9,4 T, COM LÂMINA 2,19 M3 - MANUTENÇÃO. AF_06/2014 (H)</t>
  </si>
  <si>
    <t>53817 TRATOR DE ESTEIRAS, POTÊNCIA 100 HP, PESO OPERACIONAL 9,4 T, COM LÂMINA 2,19 M3 - MATERIAIS NA OPERAÇÃO. AF_06/2014 (H)</t>
  </si>
  <si>
    <t>88324 TRATORISTA COM ENCARGOS COMPLEMENTARES (H)</t>
  </si>
  <si>
    <t>95386</t>
  </si>
  <si>
    <t>CURSO DE CAPACITAÇÃO PARA TRATORISTA (ENCARGOS COMPLEMENTARES) - HORISTA</t>
  </si>
  <si>
    <t>90696 TUBO DE PVC PARA REDE COLETORA DE ESGOTO DE PAREDE MACIÇA, DN 200 MM, JUNTA ELÁSTICA - FORNECIMENTO E ASSENTAMENTO. AF_01/2021 (M)</t>
  </si>
  <si>
    <t>00041930</t>
  </si>
  <si>
    <t>TUBO COLETOR DE ESGOTO PVC, JEI, DN 200 MM (NBR 7362)</t>
  </si>
  <si>
    <t>104072 TÊ, PVC OCRE, JUNTA ELÁSTICA, DN 200 MM, PARA COLETOR PREDIAL DE ESGOTO. AF_06/2022 (UN)</t>
  </si>
  <si>
    <t>00000306</t>
  </si>
  <si>
    <t>ANEL BORRACHA, PARA TUBO PVC, REDE COLETOR ESGOTO, DN 200 MM (NBR 7362)</t>
  </si>
  <si>
    <t>00007070</t>
  </si>
  <si>
    <t>TE, PVC, 90 GRAUS, BBB, JE, DN 200 MM, PARA REDE COLETORA ESGOTO</t>
  </si>
  <si>
    <t>95471 VASO SANITARIO SIFONADO CONVENCIONAL PARA PCD SEM FURO FRONTAL COM LOUÇA BRANCA SEM ASSENTO - FORNECIMENTO E INSTALAÇÃO. AF_01/2020 (UN)</t>
  </si>
  <si>
    <t>00006138</t>
  </si>
  <si>
    <t>ANEL DE VEDACAO, PVC FLEXIVEL, 100 MM, PARA SAIDA DE BACIA / VASO SANITARIO</t>
  </si>
  <si>
    <t>00036520</t>
  </si>
  <si>
    <t>BACIA SANITARIA (VASO) CONVENCIONAL PARA PCD, SEM FURO FRONTAL, DE LOUCA BRANCA (SEM ASSENTO)</t>
  </si>
  <si>
    <t>00004384</t>
  </si>
  <si>
    <t>PARAFUSO NIQUELADO COM ACABAMENTO CROMADO PARA FIXAR PECA SANITARIA, INCLUI PORCA CEGA, ARRUELA E BUCHA DE NYLON TAMANHO S-10</t>
  </si>
  <si>
    <t>86888 VASO SANITÁRIO SIFONADO COM CAIXA ACOPLADA LOUÇA BRANCA - FORNECIMENTO E INSTALAÇÃO. AF_01/2020 (UN)</t>
  </si>
  <si>
    <t>00010422</t>
  </si>
  <si>
    <t>BACIA SANITARIA (VASO) COM CAIXA ACOPLADA, SIFAO APARENTE, DE LOUCA BRANCA (SEM ASSENTO)</t>
  </si>
  <si>
    <t>90587 VIBRADOR DE IMERSÃO, DIÂMETRO DE PONTEIRA 45MM, MOTOR ELÉTRICO TRIFÁSICO POTÊNCIA DE 2 CV - CHI DIURNO. AF_06/2015 (CHI)</t>
  </si>
  <si>
    <t>90582</t>
  </si>
  <si>
    <t>VIBRADOR DE IMERSÃO, DIÂMETRO DE PONTEIRA 45MM, MOTOR ELÉTRICO TRIFÁSICO POTÊNCIA DE 2 CV - DEPRECIAÇÃO. AF_06/2015</t>
  </si>
  <si>
    <t>90583</t>
  </si>
  <si>
    <t>VIBRADOR DE IMERSÃO, DIÂMETRO DE PONTEIRA 45MM, MOTOR ELÉTRICO TRIFÁSICO POTÊNCIA DE 2 CV - JUROS. AF_06/2015</t>
  </si>
  <si>
    <t>90586 VIBRADOR DE IMERSÃO, DIÂMETRO DE PONTEIRA 45MM, MOTOR ELÉTRICO TRIFÁSICO POTÊNCIA DE 2 CV - CHP DIURNO. AF_06/2015 (CHP)</t>
  </si>
  <si>
    <t>90584</t>
  </si>
  <si>
    <t>VIBRADOR DE IMERSÃO, DIÂMETRO DE PONTEIRA 45MM, MOTOR ELÉTRICO TRIFÁSICO POTÊNCIA DE 2 CV - MANUTENÇÃO. AF_06/2015</t>
  </si>
  <si>
    <t>90585</t>
  </si>
  <si>
    <t>VIBRADOR DE IMERSÃO, DIÂMETRO DE PONTEIRA 45MM, MOTOR ELÉTRICO TRIFÁSICO POTÊNCIA DE 2 CV - MATERIAIS NA OPERAÇÃO. AF_06/2015</t>
  </si>
  <si>
    <t>90582 VIBRADOR DE IMERSÃO, DIÂMETRO DE PONTEIRA 45MM, MOTOR ELÉTRICO TRIFÁSICO POTÊNCIA DE 2 CV - DEPRECIAÇÃO. AF_06/2015 (H)</t>
  </si>
  <si>
    <t>00013896</t>
  </si>
  <si>
    <t>VIBRADOR DE IMERSAO, DIAMETRO DA PONTEIRA DE *45* MM, COM MOTOR ELETRICO TRIFASICO DE 2 HP (2 CV)</t>
  </si>
  <si>
    <t>90583 VIBRADOR DE IMERSÃO, DIÂMETRO DE PONTEIRA 45MM, MOTOR ELÉTRICO TRIFÁSICO POTÊNCIA DE 2 CV - JUROS. AF_06/2015 (H)</t>
  </si>
  <si>
    <t>90584 VIBRADOR DE IMERSÃO, DIÂMETRO DE PONTEIRA 45MM, MOTOR ELÉTRICO TRIFÁSICO POTÊNCIA DE 2 CV - MANUTENÇÃO. AF_06/2015 (H)</t>
  </si>
  <si>
    <t>90585 VIBRADOR DE IMERSÃO, DIÂMETRO DE PONTEIRA 45MM, MOTOR ELÉTRICO TRIFÁSICO POTÊNCIA DE 2 CV - MATERIAIS NA OPERAÇÃO. AF_06/2015 (H)</t>
  </si>
  <si>
    <t>88325 VIDRACEIRO COM ENCARGOS COMPLEMENTARES (H)</t>
  </si>
  <si>
    <t>95387</t>
  </si>
  <si>
    <t>CURSO DE CAPACITAÇÃO PARA VIDRACEIRO (ENCARGOS COMPLEMENTARES) - HORISTA</t>
  </si>
  <si>
    <t>86879 VÁLVULA EM PLÁSTICO 1" PARA PIA, TANQUE OU LAVATÓRIO, COM OU SEM LADRÃO - FORNECIMENTO E INSTALAÇÃO. AF_01/2020 (UN)</t>
  </si>
  <si>
    <t>00006153</t>
  </si>
  <si>
    <t>VALVULA EM PLASTICO BRANCO PARA TANQUE OU LAVATORIO 1 ", SEM UNHO E SEM LADRAO</t>
  </si>
  <si>
    <t>86880 VÁLVULA EM PLÁSTICO CROMADO TIPO AMERICANA 3.1/2" X 1.1/2" SEM ADAPTADOR PARA PIA - FORNECIMENTO E INSTALAÇÃO. AF_01/2020 (UN)</t>
  </si>
  <si>
    <t>00006155</t>
  </si>
  <si>
    <t>VALVULA EM PLASTICO CROMADO TIPO AMERICANA PARA PIA DE COZINHA 3.1/2" X 1.1/2 ", SEM ADAPTADOR</t>
  </si>
  <si>
    <t>TIPO</t>
  </si>
  <si>
    <t>PREÇO TOTAL</t>
  </si>
  <si>
    <t>ACUMUL. %</t>
  </si>
  <si>
    <t>CL</t>
  </si>
  <si>
    <t>Composições</t>
  </si>
  <si>
    <t>AR CONDICIONADO SPLIT INVERTER, PISO TETO, 54.000 / 58.000 BTU/H, CICLO FRIO - SELO A PROCEL - FORNECIMENTO.</t>
  </si>
  <si>
    <t>FORNECIMENTO DE EXAUSTOR TIPO CENTRIFUGO INLINE MOD: AXC125B - 220V</t>
  </si>
  <si>
    <t>Geral</t>
  </si>
  <si>
    <t>FORNECIMENTO DE CAIXA DE FILTRAGEM PARA SISTEMAS DE VENTILAÇÃO Ø125mm</t>
  </si>
  <si>
    <t>FORNECIMENTO DE EXAUSTOR MODELO MURO 150B OU EQUIVALENTE TÉCNICO</t>
  </si>
  <si>
    <t>FORNECIMENTO DE EXAUSTOR MODELO MURO 100 OU EQUIVALENTE TÉCNICO</t>
  </si>
  <si>
    <t>Outros:</t>
  </si>
  <si>
    <t>Valor total do Orçamento:</t>
  </si>
  <si>
    <t>Cavalo mecânico com semirreboque com capacidade de 22 t - 240 kW (PRODUTIVO)</t>
  </si>
  <si>
    <t>SICRO</t>
  </si>
  <si>
    <t>UNXMES</t>
  </si>
  <si>
    <t>Cavalo mecânico com semirreboque com capacidade de 30 t - 265 kW (PRODUTIVO)</t>
  </si>
  <si>
    <t>SC25KG</t>
  </si>
  <si>
    <t>Caminhão tanque com capacidade de 10.000 l - 188 kW (PRODUTIVO)</t>
  </si>
  <si>
    <t>Caminhão basculante com capacidade de 10 m³ - 210 kW (PRODUTIVO)</t>
  </si>
  <si>
    <t>Veículo leve picape 4 x 4 com capacidade de 1,10 t - 147 kW (PRODUTIVO)</t>
  </si>
  <si>
    <t>Veículo tipo van furgão com capacidade de 1,54 t - 93 kW (PRODUTIVO)</t>
  </si>
  <si>
    <t>Veículo leve - 53 kW (sem motorista) (PRODUTIVO)</t>
  </si>
  <si>
    <t>Cavalo mecânico com semirreboque com capacidade de 22 t - 240 kW (IMPRODUTIVO)</t>
  </si>
  <si>
    <t>Cavalo mecânico com semirreboque com capacidade de 30 t - 265 kW (IMPRODUTIVO)</t>
  </si>
  <si>
    <t>Caminhão basculante com capacidade de 10 m³ - 210 kW (IMPRODUTIVO)</t>
  </si>
  <si>
    <t>Caminhão tanque com capacidade de 10.000 l - 188 kW (IMPRODUTIVO)</t>
  </si>
  <si>
    <t>Veículo leve picape 4 x 4 com capacidade de 1,10 t - 147 kW (IMPRODUTIVO)</t>
  </si>
  <si>
    <t>Veículo tipo van furgão com capacidade de 1,54 t - 93 kW (IMPRODUTIVO)</t>
  </si>
  <si>
    <t>Veículo leve - 53 kW (sem motorista) (IMPRODUTIVO)</t>
  </si>
  <si>
    <t>VALOR (R$)</t>
  </si>
  <si>
    <t>MÊS 1</t>
  </si>
  <si>
    <t>MÊS 2</t>
  </si>
  <si>
    <t>MÊS 3</t>
  </si>
  <si>
    <t>MÊS 4</t>
  </si>
  <si>
    <t>MÊS 5</t>
  </si>
  <si>
    <t>MÊS 6</t>
  </si>
  <si>
    <t>Total parcela</t>
  </si>
  <si>
    <t>COD</t>
  </si>
  <si>
    <t>B</t>
  </si>
  <si>
    <t>BENEFICIO</t>
  </si>
  <si>
    <t>B1</t>
  </si>
  <si>
    <t>Lucro</t>
  </si>
  <si>
    <t>A</t>
  </si>
  <si>
    <t>DESPESAS FINANCEIRAS</t>
  </si>
  <si>
    <t>A1</t>
  </si>
  <si>
    <t xml:space="preserve">Seguro e Garantia </t>
  </si>
  <si>
    <t>A2</t>
  </si>
  <si>
    <t>Riscos e Imprevistos</t>
  </si>
  <si>
    <t>A3</t>
  </si>
  <si>
    <t>Despesas Financeiras</t>
  </si>
  <si>
    <t>A4</t>
  </si>
  <si>
    <t>Administração Central</t>
  </si>
  <si>
    <t>C</t>
  </si>
  <si>
    <t>IMPOSTOS</t>
  </si>
  <si>
    <t>C1</t>
  </si>
  <si>
    <t>PIS / PASEP</t>
  </si>
  <si>
    <t>C2</t>
  </si>
  <si>
    <t>COFINS</t>
  </si>
  <si>
    <t>C3</t>
  </si>
  <si>
    <t>ISS (LEI 2.173 de 01 de outubro de 2010-Itabuna)</t>
  </si>
  <si>
    <t>BDI = 22,39%</t>
  </si>
  <si>
    <t>BDI = 15,58%</t>
  </si>
  <si>
    <t>HORISTA %</t>
  </si>
  <si>
    <t>MENSALISTA %</t>
  </si>
  <si>
    <t>GRUPO A</t>
  </si>
  <si>
    <t xml:space="preserve">INSS </t>
  </si>
  <si>
    <t xml:space="preserve">SESI </t>
  </si>
  <si>
    <t xml:space="preserve">SENAI 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</si>
  <si>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</si>
  <si>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</si>
  <si>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</si>
  <si>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</si>
  <si>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</si>
  <si>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</si>
  <si>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 xml:space="preserve">Seguro Contra Acidentes de Trabalho </t>
  </si>
  <si>
    <t>A8</t>
  </si>
  <si>
    <t xml:space="preserve">FGTS </t>
  </si>
  <si>
    <t>A9</t>
  </si>
  <si>
    <t xml:space="preserve">SECONCI </t>
  </si>
  <si>
    <t>GRUPO B</t>
  </si>
  <si>
    <t xml:space="preserve">Repouso Semanal Remunerado </t>
  </si>
  <si>
    <t>B2</t>
  </si>
  <si>
    <t xml:space="preserve">Feriados </t>
  </si>
  <si>
    <t>B3</t>
  </si>
  <si>
    <t xml:space="preserve">Auxílio - Enfermidade </t>
  </si>
  <si>
    <t>B4</t>
  </si>
  <si>
    <t xml:space="preserve">13º Salário </t>
  </si>
  <si>
    <t>B5</t>
  </si>
  <si>
    <t xml:space="preserve">Licença Paternidade </t>
  </si>
  <si>
    <t>B6</t>
  </si>
  <si>
    <t xml:space="preserve">Faltas Justificadas </t>
  </si>
  <si>
    <t>B7</t>
  </si>
  <si>
    <t xml:space="preserve">Dias de Chuvas </t>
  </si>
  <si>
    <t>B8</t>
  </si>
  <si>
    <t xml:space="preserve">Auxílio Acidente de Trabalho </t>
  </si>
  <si>
    <t>B9</t>
  </si>
  <si>
    <t xml:space="preserve">Férias Gozadas </t>
  </si>
  <si>
    <t>B10</t>
  </si>
  <si>
    <t xml:space="preserve">Salário Maternidade </t>
  </si>
  <si>
    <t>GRUPO C</t>
  </si>
  <si>
    <t xml:space="preserve">Aviso Prévio Indenizado </t>
  </si>
  <si>
    <t xml:space="preserve">Aviso Prévio Trabalhado </t>
  </si>
  <si>
    <t xml:space="preserve">Férias Indenizadas </t>
  </si>
  <si>
    <t>C4</t>
  </si>
  <si>
    <t xml:space="preserve">Depósito Rescisão Sem Justa Causa </t>
  </si>
  <si>
    <t>C5</t>
  </si>
  <si>
    <t xml:space="preserve">Indenização Adicional </t>
  </si>
  <si>
    <t>D</t>
  </si>
  <si>
    <t>GRUPO D</t>
  </si>
  <si>
    <t>D1</t>
  </si>
  <si>
    <t xml:space="preserve">Reincidência de Grupo A sobre Grupo B </t>
  </si>
  <si>
    <t>D2</t>
  </si>
  <si>
    <t xml:space="preserve">Reincidência de Grupo A sobre Aviso Prévio Trabalhado e Reincidência do FGTS sobre Aviso Prévio Indenizado </t>
  </si>
  <si>
    <t>A + B + C + D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</si>
</sst>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###,###,##0.00"/>
    <numFmt numFmtId="165" formatCode="#,##0.00000000"/>
    <numFmt numFmtId="166" formatCode="#,##0.0000"/>
    <numFmt numFmtId="167" formatCode="#,##0.0000000000000000"/>
    <numFmt numFmtId="168" formatCode="#,##0.00000000000"/>
    <numFmt numFmtId="169" formatCode="#,##0.00000000000000000"/>
    <numFmt numFmtId="170" formatCode="#,##0.000000000"/>
    <numFmt numFmtId="171" formatCode="#,##0.0000000000000"/>
    <numFmt numFmtId="172" formatCode="#,##0.000000000000000000000"/>
    <numFmt numFmtId="173" formatCode="#,##0.000"/>
    <numFmt numFmtId="174" formatCode="#,##0.0000000000000000000"/>
    <numFmt numFmtId="175" formatCode="#,##0.0000000000"/>
    <numFmt numFmtId="176" formatCode="#,##0.00000000000000000000"/>
    <numFmt numFmtId="177" formatCode="#,##0.000000"/>
    <numFmt numFmtId="178" formatCode="#,##0.00000"/>
    <numFmt numFmtId="179" formatCode="#,##0.0000000"/>
    <numFmt numFmtId="180" formatCode="#,##0.000000000000"/>
    <numFmt numFmtId="181" formatCode="#,##0.000000000000000000"/>
    <numFmt numFmtId="182" formatCode="#,##0.00%"/>
  </numFmts>
  <fonts count="14">
    <font>
      <sz val="11"/>
      <color theme="1"/>
      <name val="Aptos Narrow"/>
      <family val="2"/>
      <scheme val="minor"/>
    </font>
    <font>
      <b/>
      <sz val="7"/>
      <color rgb="FF000000"/>
      <name val="Arial"/>
      <family val="2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5"/>
      <color rgb="FF000000"/>
      <name val="Arial"/>
      <family val="2"/>
    </font>
    <font>
      <sz val="5.5"/>
      <color rgb="FF000000"/>
      <name val="SansSerif"/>
      <family val="2"/>
    </font>
    <font>
      <sz val="7"/>
      <color rgb="FF000000"/>
      <name val="Arial"/>
      <family val="2"/>
    </font>
    <font>
      <sz val="7"/>
      <color rgb="FF000000"/>
      <name val="SansSerif"/>
      <family val="2"/>
    </font>
    <font>
      <b/>
      <sz val="9"/>
      <color rgb="FF000000"/>
      <name val="Arial"/>
      <family val="2"/>
    </font>
  </fonts>
  <fills count="102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2" borderId="1" xfId="0" applyFill="1" applyBorder="1" applyAlignment="1" applyProtection="1">
      <alignment wrapText="1"/>
      <protection locked="0"/>
    </xf>
    <xf numFmtId="0" fontId="0" fillId="3" borderId="0" xfId="0" applyFill="1" applyAlignment="1" applyProtection="1">
      <alignment wrapText="1"/>
      <protection locked="0"/>
    </xf>
    <xf numFmtId="0" fontId="2" fillId="5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4" fontId="2" fillId="7" borderId="2" xfId="0" applyNumberFormat="1" applyFont="1" applyFill="1" applyBorder="1" applyAlignment="1">
      <alignment horizontal="right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justify" vertical="center" wrapText="1"/>
    </xf>
    <xf numFmtId="4" fontId="3" fillId="11" borderId="2" xfId="0" applyNumberFormat="1" applyFont="1" applyFill="1" applyBorder="1" applyAlignment="1">
      <alignment horizontal="right" vertical="center" wrapText="1"/>
    </xf>
    <xf numFmtId="164" fontId="3" fillId="12" borderId="2" xfId="0" applyNumberFormat="1" applyFont="1" applyFill="1" applyBorder="1" applyAlignment="1">
      <alignment horizontal="right" vertical="center" wrapText="1"/>
    </xf>
    <xf numFmtId="0" fontId="4" fillId="15" borderId="2" xfId="0" applyFont="1" applyFill="1" applyBorder="1" applyAlignment="1">
      <alignment horizontal="center" vertical="center" wrapText="1"/>
    </xf>
    <xf numFmtId="0" fontId="4" fillId="20" borderId="3" xfId="0" applyFont="1" applyFill="1" applyBorder="1" applyAlignment="1">
      <alignment horizontal="center" vertical="center" wrapText="1"/>
    </xf>
    <xf numFmtId="0" fontId="1" fillId="21" borderId="1" xfId="0" applyFont="1" applyFill="1" applyBorder="1" applyAlignment="1">
      <alignment horizontal="left" vertical="center" wrapText="1"/>
    </xf>
    <xf numFmtId="164" fontId="2" fillId="22" borderId="1" xfId="0" applyNumberFormat="1" applyFont="1" applyFill="1" applyBorder="1" applyAlignment="1">
      <alignment horizontal="right" vertical="center" wrapText="1"/>
    </xf>
    <xf numFmtId="4" fontId="2" fillId="23" borderId="1" xfId="0" applyNumberFormat="1" applyFont="1" applyFill="1" applyBorder="1" applyAlignment="1">
      <alignment horizontal="right" vertical="center" wrapText="1"/>
    </xf>
    <xf numFmtId="0" fontId="2" fillId="24" borderId="1" xfId="0" applyFont="1" applyFill="1" applyBorder="1" applyAlignment="1">
      <alignment horizontal="right" vertical="center" wrapText="1"/>
    </xf>
    <xf numFmtId="0" fontId="8" fillId="28" borderId="2" xfId="0" applyFont="1" applyFill="1" applyBorder="1" applyAlignment="1">
      <alignment horizontal="center" vertical="top" wrapText="1"/>
    </xf>
    <xf numFmtId="0" fontId="8" fillId="29" borderId="2" xfId="0" applyFont="1" applyFill="1" applyBorder="1" applyAlignment="1">
      <alignment horizontal="justify" vertical="top" wrapText="1"/>
    </xf>
    <xf numFmtId="165" fontId="8" fillId="30" borderId="2" xfId="0" applyNumberFormat="1" applyFont="1" applyFill="1" applyBorder="1" applyAlignment="1">
      <alignment horizontal="right" vertical="top" wrapText="1"/>
    </xf>
    <xf numFmtId="4" fontId="8" fillId="31" borderId="2" xfId="0" applyNumberFormat="1" applyFont="1" applyFill="1" applyBorder="1" applyAlignment="1">
      <alignment horizontal="right" vertical="top" wrapText="1"/>
    </xf>
    <xf numFmtId="4" fontId="7" fillId="33" borderId="2" xfId="0" applyNumberFormat="1" applyFont="1" applyFill="1" applyBorder="1" applyAlignment="1">
      <alignment horizontal="right" vertical="top" wrapText="1"/>
    </xf>
    <xf numFmtId="166" fontId="3" fillId="39" borderId="2" xfId="0" applyNumberFormat="1" applyFont="1" applyFill="1" applyBorder="1" applyAlignment="1">
      <alignment horizontal="center" vertical="center" wrapText="1"/>
    </xf>
    <xf numFmtId="166" fontId="3" fillId="40" borderId="2" xfId="0" applyNumberFormat="1" applyFont="1" applyFill="1" applyBorder="1" applyAlignment="1">
      <alignment horizontal="right" vertical="center" wrapText="1"/>
    </xf>
    <xf numFmtId="166" fontId="2" fillId="41" borderId="2" xfId="0" applyNumberFormat="1" applyFont="1" applyFill="1" applyBorder="1" applyAlignment="1">
      <alignment horizontal="right" vertical="center" wrapText="1"/>
    </xf>
    <xf numFmtId="0" fontId="3" fillId="42" borderId="2" xfId="0" applyFont="1" applyFill="1" applyBorder="1" applyAlignment="1">
      <alignment horizontal="right" vertical="center" wrapText="1"/>
    </xf>
    <xf numFmtId="165" fontId="10" fillId="43" borderId="2" xfId="0" applyNumberFormat="1" applyFont="1" applyFill="1" applyBorder="1" applyAlignment="1">
      <alignment horizontal="right" vertical="top" wrapText="1"/>
    </xf>
    <xf numFmtId="0" fontId="2" fillId="44" borderId="2" xfId="0" applyFont="1" applyFill="1" applyBorder="1" applyAlignment="1">
      <alignment horizontal="center" vertical="center" wrapText="1"/>
    </xf>
    <xf numFmtId="0" fontId="2" fillId="45" borderId="2" xfId="0" applyFont="1" applyFill="1" applyBorder="1" applyAlignment="1">
      <alignment horizontal="left" vertical="center" wrapText="1"/>
    </xf>
    <xf numFmtId="0" fontId="3" fillId="46" borderId="1" xfId="0" applyFont="1" applyFill="1" applyBorder="1" applyAlignment="1">
      <alignment horizontal="center" vertical="top" wrapText="1"/>
    </xf>
    <xf numFmtId="0" fontId="3" fillId="47" borderId="1" xfId="0" applyFont="1" applyFill="1" applyBorder="1" applyAlignment="1">
      <alignment horizontal="left" vertical="top" wrapText="1"/>
    </xf>
    <xf numFmtId="4" fontId="3" fillId="48" borderId="1" xfId="0" applyNumberFormat="1" applyFont="1" applyFill="1" applyBorder="1" applyAlignment="1">
      <alignment horizontal="right" vertical="top" wrapText="1"/>
    </xf>
    <xf numFmtId="4" fontId="3" fillId="49" borderId="1" xfId="0" applyNumberFormat="1" applyFont="1" applyFill="1" applyBorder="1" applyAlignment="1">
      <alignment horizontal="center" vertical="top" wrapText="1"/>
    </xf>
    <xf numFmtId="167" fontId="3" fillId="51" borderId="1" xfId="0" applyNumberFormat="1" applyFont="1" applyFill="1" applyBorder="1" applyAlignment="1">
      <alignment horizontal="right" vertical="top" wrapText="1"/>
    </xf>
    <xf numFmtId="168" fontId="3" fillId="52" borderId="1" xfId="0" applyNumberFormat="1" applyFont="1" applyFill="1" applyBorder="1" applyAlignment="1">
      <alignment horizontal="right" vertical="top" wrapText="1"/>
    </xf>
    <xf numFmtId="169" fontId="3" fillId="53" borderId="1" xfId="0" applyNumberFormat="1" applyFont="1" applyFill="1" applyBorder="1" applyAlignment="1">
      <alignment horizontal="right" vertical="top" wrapText="1"/>
    </xf>
    <xf numFmtId="170" fontId="3" fillId="54" borderId="1" xfId="0" applyNumberFormat="1" applyFont="1" applyFill="1" applyBorder="1" applyAlignment="1">
      <alignment horizontal="right" vertical="top" wrapText="1"/>
    </xf>
    <xf numFmtId="171" fontId="3" fillId="55" borderId="1" xfId="0" applyNumberFormat="1" applyFont="1" applyFill="1" applyBorder="1" applyAlignment="1">
      <alignment horizontal="right" vertical="top" wrapText="1"/>
    </xf>
    <xf numFmtId="172" fontId="3" fillId="56" borderId="1" xfId="0" applyNumberFormat="1" applyFont="1" applyFill="1" applyBorder="1" applyAlignment="1">
      <alignment horizontal="right" vertical="top" wrapText="1"/>
    </xf>
    <xf numFmtId="173" fontId="3" fillId="57" borderId="1" xfId="0" applyNumberFormat="1" applyFont="1" applyFill="1" applyBorder="1" applyAlignment="1">
      <alignment horizontal="right" vertical="top" wrapText="1"/>
    </xf>
    <xf numFmtId="174" fontId="3" fillId="58" borderId="1" xfId="0" applyNumberFormat="1" applyFont="1" applyFill="1" applyBorder="1" applyAlignment="1">
      <alignment horizontal="right" vertical="top" wrapText="1"/>
    </xf>
    <xf numFmtId="175" fontId="3" fillId="59" borderId="1" xfId="0" applyNumberFormat="1" applyFont="1" applyFill="1" applyBorder="1" applyAlignment="1">
      <alignment horizontal="right" vertical="top" wrapText="1"/>
    </xf>
    <xf numFmtId="176" fontId="3" fillId="60" borderId="1" xfId="0" applyNumberFormat="1" applyFont="1" applyFill="1" applyBorder="1" applyAlignment="1">
      <alignment horizontal="right" vertical="top" wrapText="1"/>
    </xf>
    <xf numFmtId="177" fontId="3" fillId="61" borderId="1" xfId="0" applyNumberFormat="1" applyFont="1" applyFill="1" applyBorder="1" applyAlignment="1">
      <alignment horizontal="right" vertical="top" wrapText="1"/>
    </xf>
    <xf numFmtId="166" fontId="3" fillId="62" borderId="1" xfId="0" applyNumberFormat="1" applyFont="1" applyFill="1" applyBorder="1" applyAlignment="1">
      <alignment horizontal="right" vertical="top" wrapText="1"/>
    </xf>
    <xf numFmtId="178" fontId="3" fillId="63" borderId="1" xfId="0" applyNumberFormat="1" applyFont="1" applyFill="1" applyBorder="1" applyAlignment="1">
      <alignment horizontal="right" vertical="top" wrapText="1"/>
    </xf>
    <xf numFmtId="179" fontId="3" fillId="64" borderId="1" xfId="0" applyNumberFormat="1" applyFont="1" applyFill="1" applyBorder="1" applyAlignment="1">
      <alignment horizontal="right" vertical="top" wrapText="1"/>
    </xf>
    <xf numFmtId="180" fontId="3" fillId="65" borderId="1" xfId="0" applyNumberFormat="1" applyFont="1" applyFill="1" applyBorder="1" applyAlignment="1">
      <alignment horizontal="right" vertical="top" wrapText="1"/>
    </xf>
    <xf numFmtId="181" fontId="3" fillId="66" borderId="1" xfId="0" applyNumberFormat="1" applyFont="1" applyFill="1" applyBorder="1" applyAlignment="1">
      <alignment horizontal="right" vertical="top" wrapText="1"/>
    </xf>
    <xf numFmtId="165" fontId="3" fillId="67" borderId="1" xfId="0" applyNumberFormat="1" applyFont="1" applyFill="1" applyBorder="1" applyAlignment="1">
      <alignment horizontal="right" vertical="top" wrapText="1"/>
    </xf>
    <xf numFmtId="0" fontId="6" fillId="68" borderId="2" xfId="0" applyFont="1" applyFill="1" applyBorder="1" applyAlignment="1">
      <alignment horizontal="center" vertical="center" wrapText="1"/>
    </xf>
    <xf numFmtId="0" fontId="12" fillId="69" borderId="2" xfId="0" applyFont="1" applyFill="1" applyBorder="1" applyAlignment="1">
      <alignment horizontal="center" vertical="center" wrapText="1"/>
    </xf>
    <xf numFmtId="182" fontId="9" fillId="73" borderId="5" xfId="0" applyNumberFormat="1" applyFont="1" applyFill="1" applyBorder="1" applyAlignment="1">
      <alignment horizontal="right" vertical="center" wrapText="1"/>
    </xf>
    <xf numFmtId="182" fontId="4" fillId="74" borderId="5" xfId="0" applyNumberFormat="1" applyFont="1" applyFill="1" applyBorder="1" applyAlignment="1">
      <alignment horizontal="right" vertical="center" wrapText="1"/>
    </xf>
    <xf numFmtId="4" fontId="11" fillId="75" borderId="2" xfId="0" applyNumberFormat="1" applyFont="1" applyFill="1" applyBorder="1" applyAlignment="1">
      <alignment horizontal="right" vertical="center" wrapText="1"/>
    </xf>
    <xf numFmtId="4" fontId="1" fillId="76" borderId="2" xfId="0" applyNumberFormat="1" applyFont="1" applyFill="1" applyBorder="1" applyAlignment="1">
      <alignment horizontal="right" vertical="center" wrapText="1"/>
    </xf>
    <xf numFmtId="0" fontId="0" fillId="77" borderId="5" xfId="0" applyFill="1" applyBorder="1" applyAlignment="1" applyProtection="1">
      <alignment wrapText="1"/>
      <protection locked="0"/>
    </xf>
    <xf numFmtId="0" fontId="0" fillId="78" borderId="4" xfId="0" applyFill="1" applyBorder="1" applyAlignment="1" applyProtection="1">
      <alignment wrapText="1"/>
      <protection locked="0"/>
    </xf>
    <xf numFmtId="0" fontId="0" fillId="79" borderId="6" xfId="0" applyFill="1" applyBorder="1" applyAlignment="1" applyProtection="1">
      <alignment wrapText="1"/>
      <protection locked="0"/>
    </xf>
    <xf numFmtId="0" fontId="0" fillId="80" borderId="7" xfId="0" applyFill="1" applyBorder="1" applyAlignment="1" applyProtection="1">
      <alignment wrapText="1"/>
      <protection locked="0"/>
    </xf>
    <xf numFmtId="0" fontId="0" fillId="81" borderId="8" xfId="0" applyFill="1" applyBorder="1" applyAlignment="1" applyProtection="1">
      <alignment wrapText="1"/>
      <protection locked="0"/>
    </xf>
    <xf numFmtId="0" fontId="0" fillId="82" borderId="9" xfId="0" applyFill="1" applyBorder="1" applyAlignment="1" applyProtection="1">
      <alignment wrapText="1"/>
      <protection locked="0"/>
    </xf>
    <xf numFmtId="0" fontId="0" fillId="83" borderId="4" xfId="0" applyFill="1" applyBorder="1" applyAlignment="1" applyProtection="1">
      <alignment wrapText="1"/>
      <protection locked="0"/>
    </xf>
    <xf numFmtId="0" fontId="0" fillId="84" borderId="10" xfId="0" applyFill="1" applyBorder="1" applyAlignment="1" applyProtection="1">
      <alignment wrapText="1"/>
      <protection locked="0"/>
    </xf>
    <xf numFmtId="4" fontId="11" fillId="86" borderId="5" xfId="0" applyNumberFormat="1" applyFont="1" applyFill="1" applyBorder="1" applyAlignment="1">
      <alignment horizontal="right" vertical="center" wrapText="1"/>
    </xf>
    <xf numFmtId="0" fontId="0" fillId="87" borderId="8" xfId="0" applyFill="1" applyBorder="1" applyAlignment="1" applyProtection="1">
      <alignment wrapText="1"/>
      <protection locked="0"/>
    </xf>
    <xf numFmtId="0" fontId="0" fillId="88" borderId="12" xfId="0" applyFill="1" applyBorder="1" applyAlignment="1" applyProtection="1">
      <alignment wrapText="1"/>
      <protection locked="0"/>
    </xf>
    <xf numFmtId="0" fontId="1" fillId="89" borderId="2" xfId="0" applyFont="1" applyFill="1" applyBorder="1" applyAlignment="1">
      <alignment horizontal="center" vertical="center" wrapText="1"/>
    </xf>
    <xf numFmtId="0" fontId="1" fillId="90" borderId="2" xfId="0" applyFont="1" applyFill="1" applyBorder="1" applyAlignment="1">
      <alignment horizontal="center" vertical="top" wrapText="1"/>
    </xf>
    <xf numFmtId="0" fontId="1" fillId="91" borderId="2" xfId="0" applyFont="1" applyFill="1" applyBorder="1" applyAlignment="1">
      <alignment horizontal="left" vertical="top" wrapText="1"/>
    </xf>
    <xf numFmtId="0" fontId="11" fillId="92" borderId="2" xfId="0" applyFont="1" applyFill="1" applyBorder="1" applyAlignment="1">
      <alignment horizontal="center" vertical="top" wrapText="1"/>
    </xf>
    <xf numFmtId="0" fontId="11" fillId="93" borderId="2" xfId="0" applyFont="1" applyFill="1" applyBorder="1" applyAlignment="1">
      <alignment horizontal="left" vertical="top" wrapText="1"/>
    </xf>
    <xf numFmtId="4" fontId="11" fillId="94" borderId="2" xfId="0" applyNumberFormat="1" applyFont="1" applyFill="1" applyBorder="1" applyAlignment="1">
      <alignment horizontal="right" vertical="top" wrapText="1"/>
    </xf>
    <xf numFmtId="0" fontId="1" fillId="95" borderId="2" xfId="0" applyFont="1" applyFill="1" applyBorder="1" applyAlignment="1">
      <alignment horizontal="right" vertical="center" wrapText="1"/>
    </xf>
    <xf numFmtId="4" fontId="1" fillId="96" borderId="2" xfId="0" applyNumberFormat="1" applyFont="1" applyFill="1" applyBorder="1" applyAlignment="1">
      <alignment horizontal="right" vertical="top" wrapText="1"/>
    </xf>
    <xf numFmtId="0" fontId="13" fillId="100" borderId="1" xfId="0" applyFont="1" applyFill="1" applyBorder="1" applyAlignment="1">
      <alignment horizontal="right" vertical="center" wrapText="1"/>
    </xf>
    <xf numFmtId="0" fontId="4" fillId="13" borderId="1" xfId="0" applyFont="1" applyFill="1" applyBorder="1" applyAlignment="1">
      <alignment horizontal="right" vertical="center" wrapText="1"/>
    </xf>
    <xf numFmtId="0" fontId="1" fillId="4" borderId="1" xfId="0" applyFont="1" applyFill="1" applyBorder="1" applyAlignment="1">
      <alignment horizontal="right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2" borderId="1" xfId="0" applyFill="1" applyBorder="1" applyAlignment="1" applyProtection="1">
      <alignment wrapText="1"/>
      <protection locked="0"/>
    </xf>
    <xf numFmtId="0" fontId="4" fillId="17" borderId="2" xfId="0" applyFont="1" applyFill="1" applyBorder="1" applyAlignment="1">
      <alignment horizontal="right" vertical="center" wrapText="1"/>
    </xf>
    <xf numFmtId="0" fontId="1" fillId="16" borderId="2" xfId="0" applyFont="1" applyFill="1" applyBorder="1" applyAlignment="1">
      <alignment horizontal="left" vertical="center" wrapText="1"/>
    </xf>
    <xf numFmtId="0" fontId="0" fillId="14" borderId="1" xfId="0" applyFill="1" applyBorder="1" applyAlignment="1" applyProtection="1">
      <alignment wrapText="1"/>
      <protection locked="0"/>
    </xf>
    <xf numFmtId="0" fontId="2" fillId="5" borderId="2" xfId="0" applyFont="1" applyFill="1" applyBorder="1" applyAlignment="1">
      <alignment horizontal="center" vertical="center" wrapText="1"/>
    </xf>
    <xf numFmtId="0" fontId="6" fillId="25" borderId="1" xfId="0" applyFont="1" applyFill="1" applyBorder="1" applyAlignment="1">
      <alignment horizontal="left" vertical="center" wrapText="1"/>
    </xf>
    <xf numFmtId="0" fontId="2" fillId="18" borderId="3" xfId="0" applyFont="1" applyFill="1" applyBorder="1" applyAlignment="1">
      <alignment horizontal="center" vertical="center" wrapText="1"/>
    </xf>
    <xf numFmtId="0" fontId="5" fillId="19" borderId="3" xfId="0" applyFont="1" applyFill="1" applyBorder="1" applyAlignment="1">
      <alignment horizontal="center" vertical="center" wrapText="1"/>
    </xf>
    <xf numFmtId="0" fontId="7" fillId="32" borderId="2" xfId="0" applyFont="1" applyFill="1" applyBorder="1" applyAlignment="1">
      <alignment horizontal="right" vertical="top" wrapText="1"/>
    </xf>
    <xf numFmtId="0" fontId="9" fillId="35" borderId="1" xfId="0" applyFont="1" applyFill="1" applyBorder="1" applyAlignment="1">
      <alignment horizontal="left" vertical="top" wrapText="1"/>
    </xf>
    <xf numFmtId="0" fontId="2" fillId="34" borderId="2" xfId="0" applyFont="1" applyFill="1" applyBorder="1" applyAlignment="1">
      <alignment horizontal="right" vertical="center" wrapText="1"/>
    </xf>
    <xf numFmtId="0" fontId="6" fillId="26" borderId="1" xfId="0" applyFont="1" applyFill="1" applyBorder="1" applyAlignment="1">
      <alignment horizontal="left" vertical="top" wrapText="1"/>
    </xf>
    <xf numFmtId="0" fontId="7" fillId="27" borderId="2" xfId="0" applyFont="1" applyFill="1" applyBorder="1" applyAlignment="1">
      <alignment horizontal="left" vertical="center" wrapText="1"/>
    </xf>
    <xf numFmtId="0" fontId="4" fillId="15" borderId="2" xfId="0" applyFont="1" applyFill="1" applyBorder="1" applyAlignment="1">
      <alignment horizontal="center" vertical="center" wrapText="1"/>
    </xf>
    <xf numFmtId="0" fontId="8" fillId="28" borderId="2" xfId="0" applyFont="1" applyFill="1" applyBorder="1" applyAlignment="1">
      <alignment horizontal="center" vertical="top" wrapText="1"/>
    </xf>
    <xf numFmtId="165" fontId="3" fillId="38" borderId="2" xfId="0" applyNumberFormat="1" applyFont="1" applyFill="1" applyBorder="1" applyAlignment="1">
      <alignment horizontal="center" vertical="center" wrapText="1"/>
    </xf>
    <xf numFmtId="0" fontId="2" fillId="36" borderId="4" xfId="0" applyFont="1" applyFill="1" applyBorder="1" applyAlignment="1">
      <alignment horizontal="left" vertical="center" wrapText="1"/>
    </xf>
    <xf numFmtId="0" fontId="4" fillId="37" borderId="5" xfId="0" applyFont="1" applyFill="1" applyBorder="1" applyAlignment="1">
      <alignment horizontal="center" vertical="center" wrapText="1"/>
    </xf>
    <xf numFmtId="4" fontId="11" fillId="50" borderId="1" xfId="0" applyNumberFormat="1" applyFont="1" applyFill="1" applyBorder="1" applyAlignment="1">
      <alignment horizontal="right" vertical="center" wrapText="1"/>
    </xf>
    <xf numFmtId="4" fontId="8" fillId="85" borderId="11" xfId="0" applyNumberFormat="1" applyFont="1" applyFill="1" applyBorder="1" applyAlignment="1">
      <alignment horizontal="right" vertical="center" wrapText="1"/>
    </xf>
    <xf numFmtId="4" fontId="11" fillId="86" borderId="5" xfId="0" applyNumberFormat="1" applyFont="1" applyFill="1" applyBorder="1" applyAlignment="1">
      <alignment horizontal="right" vertical="center" wrapText="1"/>
    </xf>
    <xf numFmtId="4" fontId="11" fillId="75" borderId="2" xfId="0" applyNumberFormat="1" applyFont="1" applyFill="1" applyBorder="1" applyAlignment="1">
      <alignment horizontal="right" vertical="center" wrapText="1"/>
    </xf>
    <xf numFmtId="0" fontId="12" fillId="70" borderId="2" xfId="0" applyFont="1" applyFill="1" applyBorder="1" applyAlignment="1">
      <alignment horizontal="left" vertical="center" wrapText="1"/>
    </xf>
    <xf numFmtId="0" fontId="11" fillId="71" borderId="2" xfId="0" applyFont="1" applyFill="1" applyBorder="1" applyAlignment="1">
      <alignment horizontal="left" vertical="center" wrapText="1"/>
    </xf>
    <xf numFmtId="4" fontId="11" fillId="72" borderId="2" xfId="0" applyNumberFormat="1" applyFont="1" applyFill="1" applyBorder="1" applyAlignment="1">
      <alignment horizontal="right" vertical="center" wrapText="1"/>
    </xf>
    <xf numFmtId="182" fontId="9" fillId="73" borderId="5" xfId="0" applyNumberFormat="1" applyFont="1" applyFill="1" applyBorder="1" applyAlignment="1">
      <alignment horizontal="right" vertical="center" wrapText="1"/>
    </xf>
    <xf numFmtId="0" fontId="6" fillId="68" borderId="2" xfId="0" applyFont="1" applyFill="1" applyBorder="1" applyAlignment="1">
      <alignment horizontal="center" vertical="center" wrapText="1"/>
    </xf>
    <xf numFmtId="0" fontId="13" fillId="97" borderId="1" xfId="0" applyFont="1" applyFill="1" applyBorder="1" applyAlignment="1">
      <alignment horizontal="left" vertical="center" wrapText="1"/>
    </xf>
    <xf numFmtId="4" fontId="13" fillId="101" borderId="1" xfId="0" applyNumberFormat="1" applyFont="1" applyFill="1" applyBorder="1" applyAlignment="1">
      <alignment horizontal="right" vertical="center" wrapText="1"/>
    </xf>
    <xf numFmtId="164" fontId="11" fillId="99" borderId="2" xfId="0" applyNumberFormat="1" applyFont="1" applyFill="1" applyBorder="1" applyAlignment="1">
      <alignment horizontal="right" vertical="top" wrapText="1"/>
    </xf>
    <xf numFmtId="4" fontId="11" fillId="94" borderId="2" xfId="0" applyNumberFormat="1" applyFont="1" applyFill="1" applyBorder="1" applyAlignment="1">
      <alignment horizontal="right" vertical="top" wrapText="1"/>
    </xf>
    <xf numFmtId="4" fontId="1" fillId="96" borderId="2" xfId="0" applyNumberFormat="1" applyFont="1" applyFill="1" applyBorder="1" applyAlignment="1">
      <alignment horizontal="right" vertical="top" wrapText="1"/>
    </xf>
    <xf numFmtId="0" fontId="2" fillId="98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819151</xdr:colOff>
      <xdr:row>1</xdr:row>
      <xdr:rowOff>76200</xdr:rowOff>
    </xdr:to>
    <xdr:pic>
      <xdr:nvPicPr>
        <xdr:cNvPr id="1349669109" name="Picture">
          <a:extLst>
            <a:ext uri="{FF2B5EF4-FFF2-40B4-BE49-F238E27FC236}">
              <a16:creationId xmlns:a16="http://schemas.microsoft.com/office/drawing/2014/main" xmlns="" id="{00000000-0008-0000-0000-0000F550725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7658100" cy="1543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228600</xdr:colOff>
      <xdr:row>0</xdr:row>
      <xdr:rowOff>1457325</xdr:rowOff>
    </xdr:to>
    <xdr:pic>
      <xdr:nvPicPr>
        <xdr:cNvPr id="27280530" name="Picture">
          <a:extLst>
            <a:ext uri="{FF2B5EF4-FFF2-40B4-BE49-F238E27FC236}">
              <a16:creationId xmlns:a16="http://schemas.microsoft.com/office/drawing/2014/main" xmlns="" id="{00000000-0008-0000-0900-00009244A00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6696075" cy="145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809626</xdr:colOff>
      <xdr:row>1</xdr:row>
      <xdr:rowOff>0</xdr:rowOff>
    </xdr:to>
    <xdr:pic>
      <xdr:nvPicPr>
        <xdr:cNvPr id="578854422" name="Picture">
          <a:extLst>
            <a:ext uri="{FF2B5EF4-FFF2-40B4-BE49-F238E27FC236}">
              <a16:creationId xmlns:a16="http://schemas.microsoft.com/office/drawing/2014/main" xmlns="" id="{00000000-0008-0000-0100-0000169E802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11049000" cy="171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508000</xdr:colOff>
      <xdr:row>0</xdr:row>
      <xdr:rowOff>1682750</xdr:rowOff>
    </xdr:to>
    <xdr:pic>
      <xdr:nvPicPr>
        <xdr:cNvPr id="1700175347" name="Picture">
          <a:extLst>
            <a:ext uri="{FF2B5EF4-FFF2-40B4-BE49-F238E27FC236}">
              <a16:creationId xmlns:a16="http://schemas.microsoft.com/office/drawing/2014/main" xmlns="" id="{00000000-0008-0000-0200-0000F39D566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11064875" cy="1682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811696</xdr:colOff>
      <xdr:row>1</xdr:row>
      <xdr:rowOff>16564</xdr:rowOff>
    </xdr:to>
    <xdr:pic>
      <xdr:nvPicPr>
        <xdr:cNvPr id="1030467898" name="Picture">
          <a:extLst>
            <a:ext uri="{FF2B5EF4-FFF2-40B4-BE49-F238E27FC236}">
              <a16:creationId xmlns:a16="http://schemas.microsoft.com/office/drawing/2014/main" xmlns="" id="{00000000-0008-0000-0300-00003AB16B3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7628283" cy="14825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819979</xdr:colOff>
      <xdr:row>1</xdr:row>
      <xdr:rowOff>16564</xdr:rowOff>
    </xdr:to>
    <xdr:pic>
      <xdr:nvPicPr>
        <xdr:cNvPr id="173067257" name="Picture">
          <a:extLst>
            <a:ext uri="{FF2B5EF4-FFF2-40B4-BE49-F238E27FC236}">
              <a16:creationId xmlns:a16="http://schemas.microsoft.com/office/drawing/2014/main" xmlns="" id="{00000000-0008-0000-0400-0000F9CB500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7653130" cy="14825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298175</xdr:colOff>
      <xdr:row>1</xdr:row>
      <xdr:rowOff>8282</xdr:rowOff>
    </xdr:to>
    <xdr:pic>
      <xdr:nvPicPr>
        <xdr:cNvPr id="1586696923" name="Picture">
          <a:extLst>
            <a:ext uri="{FF2B5EF4-FFF2-40B4-BE49-F238E27FC236}">
              <a16:creationId xmlns:a16="http://schemas.microsoft.com/office/drawing/2014/main" xmlns="" id="{00000000-0008-0000-0500-0000DB12935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11073848" cy="17227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295275</xdr:colOff>
      <xdr:row>1</xdr:row>
      <xdr:rowOff>38100</xdr:rowOff>
    </xdr:to>
    <xdr:pic>
      <xdr:nvPicPr>
        <xdr:cNvPr id="1539147645" name="Picture">
          <a:extLst>
            <a:ext uri="{FF2B5EF4-FFF2-40B4-BE49-F238E27FC236}">
              <a16:creationId xmlns:a16="http://schemas.microsoft.com/office/drawing/2014/main" xmlns="" id="{00000000-0008-0000-0600-00007D87BD5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11068050" cy="1752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590965571" name="Picture">
          <a:extLst>
            <a:ext uri="{FF2B5EF4-FFF2-40B4-BE49-F238E27FC236}">
              <a16:creationId xmlns:a16="http://schemas.microsoft.com/office/drawing/2014/main" xmlns="" id="{00000000-0008-0000-0700-0000436B3923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1242392</xdr:colOff>
      <xdr:row>1</xdr:row>
      <xdr:rowOff>0</xdr:rowOff>
    </xdr:to>
    <xdr:pic>
      <xdr:nvPicPr>
        <xdr:cNvPr id="1833764288" name="Picture">
          <a:extLst>
            <a:ext uri="{FF2B5EF4-FFF2-40B4-BE49-F238E27FC236}">
              <a16:creationId xmlns:a16="http://schemas.microsoft.com/office/drawing/2014/main" xmlns="" id="{00000000-0008-0000-0800-0000C0054D6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6510130" cy="14660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554935</xdr:colOff>
      <xdr:row>25</xdr:row>
      <xdr:rowOff>0</xdr:rowOff>
    </xdr:to>
    <xdr:pic>
      <xdr:nvPicPr>
        <xdr:cNvPr id="1638181321" name="Picture">
          <a:extLst>
            <a:ext uri="{FF2B5EF4-FFF2-40B4-BE49-F238E27FC236}">
              <a16:creationId xmlns:a16="http://schemas.microsoft.com/office/drawing/2014/main" xmlns="" id="{00000000-0008-0000-0800-0000C9A9A461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r="666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554935</xdr:colOff>
      <xdr:row>48</xdr:row>
      <xdr:rowOff>0</xdr:rowOff>
    </xdr:to>
    <xdr:pic>
      <xdr:nvPicPr>
        <xdr:cNvPr id="2107134941" name="Picture">
          <a:extLst>
            <a:ext uri="{FF2B5EF4-FFF2-40B4-BE49-F238E27FC236}">
              <a16:creationId xmlns:a16="http://schemas.microsoft.com/office/drawing/2014/main" xmlns="" id="{00000000-0008-0000-0800-0000DD53987D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r="666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561"/>
  <sheetViews>
    <sheetView tabSelected="1" view="pageBreakPreview" topLeftCell="A519" zoomScaleNormal="100" zoomScaleSheetLayoutView="100" workbookViewId="0">
      <selection sqref="A1:H1"/>
    </sheetView>
  </sheetViews>
  <sheetFormatPr defaultRowHeight="14.25"/>
  <cols>
    <col min="1" max="1" width="9.25" customWidth="1"/>
    <col min="2" max="2" width="10.25" customWidth="1"/>
    <col min="3" max="3" width="42.75" bestFit="1"/>
    <col min="4" max="4" width="9.25" customWidth="1"/>
    <col min="5" max="5" width="8.25" customWidth="1"/>
    <col min="6" max="6" width="10.25" customWidth="1"/>
    <col min="7" max="8" width="12.375" customWidth="1"/>
  </cols>
  <sheetData>
    <row r="1" spans="1:8" ht="116.1" customHeight="1">
      <c r="A1" s="79"/>
      <c r="B1" s="79"/>
      <c r="C1" s="79"/>
      <c r="D1" s="79"/>
      <c r="E1" s="79"/>
      <c r="F1" s="79"/>
      <c r="G1" s="79"/>
      <c r="H1" s="79"/>
    </row>
    <row r="2" spans="1:8" ht="9.9499999999999993" customHeight="1">
      <c r="A2" s="2"/>
      <c r="B2" s="77" t="s">
        <v>0</v>
      </c>
      <c r="C2" s="77"/>
      <c r="D2" s="77"/>
      <c r="E2" s="77"/>
      <c r="F2" s="77"/>
      <c r="G2" s="77"/>
      <c r="H2" s="2"/>
    </row>
    <row r="3" spans="1:8" ht="21.95" customHeight="1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</row>
    <row r="4" spans="1:8" ht="20.100000000000001" customHeight="1">
      <c r="A4" s="4" t="s">
        <v>9</v>
      </c>
      <c r="B4" s="78" t="s">
        <v>10</v>
      </c>
      <c r="C4" s="78"/>
      <c r="D4" s="78"/>
      <c r="E4" s="78"/>
      <c r="F4" s="78"/>
      <c r="G4" s="78"/>
      <c r="H4" s="5">
        <f>ROUND(SUM(H5:H8),2)</f>
        <v>233611.68</v>
      </c>
    </row>
    <row r="5" spans="1:8">
      <c r="A5" s="6" t="s">
        <v>11</v>
      </c>
      <c r="B5" s="7" t="s">
        <v>12</v>
      </c>
      <c r="C5" s="8" t="s">
        <v>13</v>
      </c>
      <c r="D5" s="7" t="s">
        <v>14</v>
      </c>
      <c r="E5" s="7" t="s">
        <v>15</v>
      </c>
      <c r="F5" s="9">
        <v>6</v>
      </c>
      <c r="G5" s="9">
        <v>21998.41</v>
      </c>
      <c r="H5" s="10">
        <f>ROUND(ROUND(F5,2)*ROUND(G5,2),2)</f>
        <v>131990.46</v>
      </c>
    </row>
    <row r="6" spans="1:8">
      <c r="A6" s="6" t="s">
        <v>16</v>
      </c>
      <c r="B6" s="7" t="s">
        <v>17</v>
      </c>
      <c r="C6" s="8" t="s">
        <v>18</v>
      </c>
      <c r="D6" s="7" t="s">
        <v>14</v>
      </c>
      <c r="E6" s="7" t="s">
        <v>15</v>
      </c>
      <c r="F6" s="9">
        <v>6</v>
      </c>
      <c r="G6" s="9">
        <v>6775.08</v>
      </c>
      <c r="H6" s="10">
        <f>ROUND(ROUND(F6,2)*ROUND(G6,2),2)</f>
        <v>40650.480000000003</v>
      </c>
    </row>
    <row r="7" spans="1:8">
      <c r="A7" s="6" t="s">
        <v>19</v>
      </c>
      <c r="B7" s="7" t="s">
        <v>20</v>
      </c>
      <c r="C7" s="8" t="s">
        <v>21</v>
      </c>
      <c r="D7" s="7" t="s">
        <v>14</v>
      </c>
      <c r="E7" s="7" t="s">
        <v>15</v>
      </c>
      <c r="F7" s="9">
        <v>6</v>
      </c>
      <c r="G7" s="9">
        <v>4966.46</v>
      </c>
      <c r="H7" s="10">
        <f>ROUND(ROUND(F7,2)*ROUND(G7,2),2)</f>
        <v>29798.76</v>
      </c>
    </row>
    <row r="8" spans="1:8" ht="16.5">
      <c r="A8" s="6" t="s">
        <v>22</v>
      </c>
      <c r="B8" s="7" t="s">
        <v>23</v>
      </c>
      <c r="C8" s="8" t="s">
        <v>24</v>
      </c>
      <c r="D8" s="7" t="s">
        <v>25</v>
      </c>
      <c r="E8" s="7" t="s">
        <v>15</v>
      </c>
      <c r="F8" s="9">
        <v>6</v>
      </c>
      <c r="G8" s="9">
        <v>5195.33</v>
      </c>
      <c r="H8" s="10">
        <f>ROUND(ROUND(F8,2)*ROUND(G8,2),2)</f>
        <v>31171.98</v>
      </c>
    </row>
    <row r="9" spans="1:8" ht="20.100000000000001" customHeight="1">
      <c r="A9" s="4" t="s">
        <v>26</v>
      </c>
      <c r="B9" s="78" t="s">
        <v>27</v>
      </c>
      <c r="C9" s="78"/>
      <c r="D9" s="78"/>
      <c r="E9" s="78"/>
      <c r="F9" s="78"/>
      <c r="G9" s="78"/>
      <c r="H9" s="5">
        <f>ROUND(H10+H12+H16+H28,2)</f>
        <v>286041.63</v>
      </c>
    </row>
    <row r="10" spans="1:8" ht="20.100000000000001" customHeight="1">
      <c r="A10" s="4" t="s">
        <v>28</v>
      </c>
      <c r="B10" s="78" t="s">
        <v>29</v>
      </c>
      <c r="C10" s="78"/>
      <c r="D10" s="78"/>
      <c r="E10" s="78"/>
      <c r="F10" s="78"/>
      <c r="G10" s="78"/>
      <c r="H10" s="5">
        <f>ROUND(SUM(H11:H11),2)</f>
        <v>12315.09</v>
      </c>
    </row>
    <row r="11" spans="1:8" ht="24.75">
      <c r="A11" s="6" t="s">
        <v>30</v>
      </c>
      <c r="B11" s="7" t="s">
        <v>31</v>
      </c>
      <c r="C11" s="8" t="s">
        <v>32</v>
      </c>
      <c r="D11" s="7" t="s">
        <v>25</v>
      </c>
      <c r="E11" s="7" t="s">
        <v>33</v>
      </c>
      <c r="F11" s="9">
        <v>1</v>
      </c>
      <c r="G11" s="9">
        <v>12315.09</v>
      </c>
      <c r="H11" s="10">
        <f>ROUND(ROUND(F11,2)*ROUND(G11,2),2)</f>
        <v>12315.09</v>
      </c>
    </row>
    <row r="12" spans="1:8" ht="20.100000000000001" customHeight="1">
      <c r="A12" s="4" t="s">
        <v>34</v>
      </c>
      <c r="B12" s="78" t="s">
        <v>35</v>
      </c>
      <c r="C12" s="78"/>
      <c r="D12" s="78"/>
      <c r="E12" s="78"/>
      <c r="F12" s="78"/>
      <c r="G12" s="78"/>
      <c r="H12" s="5">
        <f>ROUND(SUM(H13:H15),2)</f>
        <v>3792.82</v>
      </c>
    </row>
    <row r="13" spans="1:8" ht="24.75">
      <c r="A13" s="6" t="s">
        <v>36</v>
      </c>
      <c r="B13" s="7" t="s">
        <v>37</v>
      </c>
      <c r="C13" s="8" t="s">
        <v>38</v>
      </c>
      <c r="D13" s="7" t="s">
        <v>14</v>
      </c>
      <c r="E13" s="7" t="s">
        <v>39</v>
      </c>
      <c r="F13" s="9">
        <v>945</v>
      </c>
      <c r="G13" s="9">
        <v>0.69</v>
      </c>
      <c r="H13" s="10">
        <f>ROUND(ROUND(F13,2)*ROUND(G13,2),2)</f>
        <v>652.04999999999995</v>
      </c>
    </row>
    <row r="14" spans="1:8" ht="24.75">
      <c r="A14" s="6" t="s">
        <v>40</v>
      </c>
      <c r="B14" s="7" t="s">
        <v>41</v>
      </c>
      <c r="C14" s="8" t="s">
        <v>42</v>
      </c>
      <c r="D14" s="7" t="s">
        <v>14</v>
      </c>
      <c r="E14" s="7" t="s">
        <v>43</v>
      </c>
      <c r="F14" s="9">
        <v>141.75</v>
      </c>
      <c r="G14" s="9">
        <v>7.09</v>
      </c>
      <c r="H14" s="10">
        <f>ROUND(ROUND(F14,2)*ROUND(G14,2),2)</f>
        <v>1005.01</v>
      </c>
    </row>
    <row r="15" spans="1:8" ht="16.5">
      <c r="A15" s="6" t="s">
        <v>44</v>
      </c>
      <c r="B15" s="7" t="s">
        <v>45</v>
      </c>
      <c r="C15" s="8" t="s">
        <v>46</v>
      </c>
      <c r="D15" s="7" t="s">
        <v>14</v>
      </c>
      <c r="E15" s="7" t="s">
        <v>47</v>
      </c>
      <c r="F15" s="9">
        <v>864.68</v>
      </c>
      <c r="G15" s="9">
        <v>2.4700000000000002</v>
      </c>
      <c r="H15" s="10">
        <f>ROUND(ROUND(F15,2)*ROUND(G15,2),2)</f>
        <v>2135.7600000000002</v>
      </c>
    </row>
    <row r="16" spans="1:8" ht="20.100000000000001" customHeight="1">
      <c r="A16" s="4" t="s">
        <v>48</v>
      </c>
      <c r="B16" s="78" t="s">
        <v>49</v>
      </c>
      <c r="C16" s="78"/>
      <c r="D16" s="78"/>
      <c r="E16" s="78"/>
      <c r="F16" s="78"/>
      <c r="G16" s="78"/>
      <c r="H16" s="5">
        <f>ROUND(SUM(H17:H27),2)</f>
        <v>261726.92</v>
      </c>
    </row>
    <row r="17" spans="1:8" ht="16.5">
      <c r="A17" s="6" t="s">
        <v>50</v>
      </c>
      <c r="B17" s="7" t="s">
        <v>51</v>
      </c>
      <c r="C17" s="8" t="s">
        <v>52</v>
      </c>
      <c r="D17" s="7" t="s">
        <v>25</v>
      </c>
      <c r="E17" s="7" t="s">
        <v>39</v>
      </c>
      <c r="F17" s="9">
        <v>54.09</v>
      </c>
      <c r="G17" s="9">
        <v>886.92</v>
      </c>
      <c r="H17" s="10">
        <f t="shared" ref="H17:H27" si="0">ROUND(ROUND(F17,2)*ROUND(G17,2),2)</f>
        <v>47973.5</v>
      </c>
    </row>
    <row r="18" spans="1:8" ht="16.5">
      <c r="A18" s="6" t="s">
        <v>53</v>
      </c>
      <c r="B18" s="7" t="s">
        <v>54</v>
      </c>
      <c r="C18" s="8" t="s">
        <v>55</v>
      </c>
      <c r="D18" s="7" t="s">
        <v>25</v>
      </c>
      <c r="E18" s="7" t="s">
        <v>39</v>
      </c>
      <c r="F18" s="9">
        <v>41.74</v>
      </c>
      <c r="G18" s="9">
        <v>736.59</v>
      </c>
      <c r="H18" s="10">
        <f t="shared" si="0"/>
        <v>30745.27</v>
      </c>
    </row>
    <row r="19" spans="1:8" ht="16.5">
      <c r="A19" s="6" t="s">
        <v>56</v>
      </c>
      <c r="B19" s="7" t="s">
        <v>57</v>
      </c>
      <c r="C19" s="8" t="s">
        <v>58</v>
      </c>
      <c r="D19" s="7" t="s">
        <v>25</v>
      </c>
      <c r="E19" s="7" t="s">
        <v>39</v>
      </c>
      <c r="F19" s="9">
        <v>39.200000000000003</v>
      </c>
      <c r="G19" s="9">
        <v>532.80999999999995</v>
      </c>
      <c r="H19" s="10">
        <f t="shared" si="0"/>
        <v>20886.150000000001</v>
      </c>
    </row>
    <row r="20" spans="1:8" ht="16.5">
      <c r="A20" s="6" t="s">
        <v>59</v>
      </c>
      <c r="B20" s="7" t="s">
        <v>60</v>
      </c>
      <c r="C20" s="8" t="s">
        <v>61</v>
      </c>
      <c r="D20" s="7" t="s">
        <v>25</v>
      </c>
      <c r="E20" s="7" t="s">
        <v>39</v>
      </c>
      <c r="F20" s="9">
        <v>83.48</v>
      </c>
      <c r="G20" s="9">
        <v>879.57</v>
      </c>
      <c r="H20" s="10">
        <f t="shared" si="0"/>
        <v>73426.5</v>
      </c>
    </row>
    <row r="21" spans="1:8" ht="16.5">
      <c r="A21" s="6" t="s">
        <v>62</v>
      </c>
      <c r="B21" s="7" t="s">
        <v>63</v>
      </c>
      <c r="C21" s="8" t="s">
        <v>64</v>
      </c>
      <c r="D21" s="7" t="s">
        <v>25</v>
      </c>
      <c r="E21" s="7" t="s">
        <v>39</v>
      </c>
      <c r="F21" s="9">
        <v>60.4</v>
      </c>
      <c r="G21" s="9">
        <v>239.09</v>
      </c>
      <c r="H21" s="10">
        <f t="shared" si="0"/>
        <v>14441.04</v>
      </c>
    </row>
    <row r="22" spans="1:8" ht="24.75">
      <c r="A22" s="6" t="s">
        <v>65</v>
      </c>
      <c r="B22" s="7" t="s">
        <v>66</v>
      </c>
      <c r="C22" s="8" t="s">
        <v>67</v>
      </c>
      <c r="D22" s="7" t="s">
        <v>25</v>
      </c>
      <c r="E22" s="7" t="s">
        <v>39</v>
      </c>
      <c r="F22" s="9">
        <v>10.35</v>
      </c>
      <c r="G22" s="9">
        <v>422.67</v>
      </c>
      <c r="H22" s="10">
        <f t="shared" si="0"/>
        <v>4374.63</v>
      </c>
    </row>
    <row r="23" spans="1:8" ht="24.75">
      <c r="A23" s="6" t="s">
        <v>68</v>
      </c>
      <c r="B23" s="7" t="s">
        <v>69</v>
      </c>
      <c r="C23" s="8" t="s">
        <v>70</v>
      </c>
      <c r="D23" s="7" t="s">
        <v>25</v>
      </c>
      <c r="E23" s="7" t="s">
        <v>33</v>
      </c>
      <c r="F23" s="9">
        <v>1</v>
      </c>
      <c r="G23" s="9">
        <v>9906.24</v>
      </c>
      <c r="H23" s="10">
        <f t="shared" si="0"/>
        <v>9906.24</v>
      </c>
    </row>
    <row r="24" spans="1:8" ht="24.75">
      <c r="A24" s="6" t="s">
        <v>71</v>
      </c>
      <c r="B24" s="7" t="s">
        <v>72</v>
      </c>
      <c r="C24" s="8" t="s">
        <v>73</v>
      </c>
      <c r="D24" s="7" t="s">
        <v>25</v>
      </c>
      <c r="E24" s="7" t="s">
        <v>33</v>
      </c>
      <c r="F24" s="9">
        <v>1</v>
      </c>
      <c r="G24" s="9">
        <v>8040.2</v>
      </c>
      <c r="H24" s="10">
        <f t="shared" si="0"/>
        <v>8040.2</v>
      </c>
    </row>
    <row r="25" spans="1:8" ht="16.5">
      <c r="A25" s="6" t="s">
        <v>74</v>
      </c>
      <c r="B25" s="7" t="s">
        <v>75</v>
      </c>
      <c r="C25" s="8" t="s">
        <v>76</v>
      </c>
      <c r="D25" s="7" t="s">
        <v>14</v>
      </c>
      <c r="E25" s="7" t="s">
        <v>39</v>
      </c>
      <c r="F25" s="9">
        <v>5.12</v>
      </c>
      <c r="G25" s="9">
        <v>198.13</v>
      </c>
      <c r="H25" s="10">
        <f t="shared" si="0"/>
        <v>1014.43</v>
      </c>
    </row>
    <row r="26" spans="1:8">
      <c r="A26" s="6" t="s">
        <v>77</v>
      </c>
      <c r="B26" s="7" t="s">
        <v>78</v>
      </c>
      <c r="C26" s="8" t="s">
        <v>79</v>
      </c>
      <c r="D26" s="7" t="s">
        <v>14</v>
      </c>
      <c r="E26" s="7" t="s">
        <v>39</v>
      </c>
      <c r="F26" s="9">
        <v>500</v>
      </c>
      <c r="G26" s="9">
        <v>94.78</v>
      </c>
      <c r="H26" s="10">
        <f t="shared" si="0"/>
        <v>47390</v>
      </c>
    </row>
    <row r="27" spans="1:8" ht="16.5">
      <c r="A27" s="6" t="s">
        <v>80</v>
      </c>
      <c r="B27" s="7" t="s">
        <v>81</v>
      </c>
      <c r="C27" s="8" t="s">
        <v>82</v>
      </c>
      <c r="D27" s="7" t="s">
        <v>14</v>
      </c>
      <c r="E27" s="7" t="s">
        <v>39</v>
      </c>
      <c r="F27" s="9">
        <v>8</v>
      </c>
      <c r="G27" s="9">
        <v>441.12</v>
      </c>
      <c r="H27" s="10">
        <f t="shared" si="0"/>
        <v>3528.96</v>
      </c>
    </row>
    <row r="28" spans="1:8" ht="20.100000000000001" customHeight="1">
      <c r="A28" s="4" t="s">
        <v>83</v>
      </c>
      <c r="B28" s="78" t="s">
        <v>84</v>
      </c>
      <c r="C28" s="78"/>
      <c r="D28" s="78"/>
      <c r="E28" s="78"/>
      <c r="F28" s="78"/>
      <c r="G28" s="78"/>
      <c r="H28" s="5">
        <f>ROUND(SUM(H29:H29),2)</f>
        <v>8206.7999999999993</v>
      </c>
    </row>
    <row r="29" spans="1:8" ht="16.5">
      <c r="A29" s="6" t="s">
        <v>85</v>
      </c>
      <c r="B29" s="7" t="s">
        <v>86</v>
      </c>
      <c r="C29" s="8" t="s">
        <v>87</v>
      </c>
      <c r="D29" s="7" t="s">
        <v>14</v>
      </c>
      <c r="E29" s="7" t="s">
        <v>88</v>
      </c>
      <c r="F29" s="9">
        <v>120</v>
      </c>
      <c r="G29" s="9">
        <v>68.39</v>
      </c>
      <c r="H29" s="10">
        <f>ROUND(ROUND(F29,2)*ROUND(G29,2),2)</f>
        <v>8206.7999999999993</v>
      </c>
    </row>
    <row r="30" spans="1:8" ht="20.100000000000001" customHeight="1">
      <c r="A30" s="4" t="s">
        <v>89</v>
      </c>
      <c r="B30" s="78" t="s">
        <v>90</v>
      </c>
      <c r="C30" s="78"/>
      <c r="D30" s="78"/>
      <c r="E30" s="78"/>
      <c r="F30" s="78"/>
      <c r="G30" s="78"/>
      <c r="H30" s="5">
        <f>ROUND(H31+H37+H44,2)</f>
        <v>103264.59</v>
      </c>
    </row>
    <row r="31" spans="1:8" ht="20.100000000000001" customHeight="1">
      <c r="A31" s="4" t="s">
        <v>91</v>
      </c>
      <c r="B31" s="78" t="s">
        <v>92</v>
      </c>
      <c r="C31" s="78"/>
      <c r="D31" s="78"/>
      <c r="E31" s="78"/>
      <c r="F31" s="78"/>
      <c r="G31" s="78"/>
      <c r="H31" s="5">
        <f>ROUND(SUM(H32:H36),2)</f>
        <v>22466.22</v>
      </c>
    </row>
    <row r="32" spans="1:8" ht="16.5">
      <c r="A32" s="6" t="s">
        <v>93</v>
      </c>
      <c r="B32" s="7" t="s">
        <v>94</v>
      </c>
      <c r="C32" s="8" t="s">
        <v>95</v>
      </c>
      <c r="D32" s="7" t="s">
        <v>14</v>
      </c>
      <c r="E32" s="7" t="s">
        <v>43</v>
      </c>
      <c r="F32" s="9">
        <v>81.069999999999993</v>
      </c>
      <c r="G32" s="9">
        <v>103.78</v>
      </c>
      <c r="H32" s="10">
        <f>ROUND(ROUND(F32,2)*ROUND(G32,2),2)</f>
        <v>8413.44</v>
      </c>
    </row>
    <row r="33" spans="1:8" ht="16.5">
      <c r="A33" s="6" t="s">
        <v>96</v>
      </c>
      <c r="B33" s="7" t="s">
        <v>97</v>
      </c>
      <c r="C33" s="8" t="s">
        <v>98</v>
      </c>
      <c r="D33" s="7" t="s">
        <v>14</v>
      </c>
      <c r="E33" s="7" t="s">
        <v>43</v>
      </c>
      <c r="F33" s="9">
        <v>81.2</v>
      </c>
      <c r="G33" s="9">
        <v>114.04</v>
      </c>
      <c r="H33" s="10">
        <f>ROUND(ROUND(F33,2)*ROUND(G33,2),2)</f>
        <v>9260.0499999999993</v>
      </c>
    </row>
    <row r="34" spans="1:8" ht="16.5">
      <c r="A34" s="6" t="s">
        <v>99</v>
      </c>
      <c r="B34" s="7" t="s">
        <v>100</v>
      </c>
      <c r="C34" s="8" t="s">
        <v>101</v>
      </c>
      <c r="D34" s="7" t="s">
        <v>14</v>
      </c>
      <c r="E34" s="7" t="s">
        <v>43</v>
      </c>
      <c r="F34" s="9">
        <v>139.34</v>
      </c>
      <c r="G34" s="9">
        <v>29.29</v>
      </c>
      <c r="H34" s="10">
        <f>ROUND(ROUND(F34,2)*ROUND(G34,2),2)</f>
        <v>4081.27</v>
      </c>
    </row>
    <row r="35" spans="1:8" ht="24.75">
      <c r="A35" s="6" t="s">
        <v>102</v>
      </c>
      <c r="B35" s="7" t="s">
        <v>41</v>
      </c>
      <c r="C35" s="8" t="s">
        <v>42</v>
      </c>
      <c r="D35" s="7" t="s">
        <v>14</v>
      </c>
      <c r="E35" s="7" t="s">
        <v>43</v>
      </c>
      <c r="F35" s="9">
        <v>32.11</v>
      </c>
      <c r="G35" s="9">
        <v>7.09</v>
      </c>
      <c r="H35" s="10">
        <f>ROUND(ROUND(F35,2)*ROUND(G35,2),2)</f>
        <v>227.66</v>
      </c>
    </row>
    <row r="36" spans="1:8" ht="16.5">
      <c r="A36" s="6" t="s">
        <v>103</v>
      </c>
      <c r="B36" s="7" t="s">
        <v>45</v>
      </c>
      <c r="C36" s="8" t="s">
        <v>46</v>
      </c>
      <c r="D36" s="7" t="s">
        <v>14</v>
      </c>
      <c r="E36" s="7" t="s">
        <v>47</v>
      </c>
      <c r="F36" s="9">
        <v>195.87</v>
      </c>
      <c r="G36" s="9">
        <v>2.4700000000000002</v>
      </c>
      <c r="H36" s="10">
        <f>ROUND(ROUND(F36,2)*ROUND(G36,2),2)</f>
        <v>483.8</v>
      </c>
    </row>
    <row r="37" spans="1:8" ht="20.100000000000001" customHeight="1">
      <c r="A37" s="4" t="s">
        <v>104</v>
      </c>
      <c r="B37" s="78" t="s">
        <v>105</v>
      </c>
      <c r="C37" s="78"/>
      <c r="D37" s="78"/>
      <c r="E37" s="78"/>
      <c r="F37" s="78"/>
      <c r="G37" s="78"/>
      <c r="H37" s="5">
        <f>ROUND(SUM(H38:H43),2)</f>
        <v>26892.639999999999</v>
      </c>
    </row>
    <row r="38" spans="1:8" ht="16.5">
      <c r="A38" s="6" t="s">
        <v>106</v>
      </c>
      <c r="B38" s="7" t="s">
        <v>107</v>
      </c>
      <c r="C38" s="8" t="s">
        <v>108</v>
      </c>
      <c r="D38" s="7" t="s">
        <v>14</v>
      </c>
      <c r="E38" s="7" t="s">
        <v>39</v>
      </c>
      <c r="F38" s="9">
        <v>38.75</v>
      </c>
      <c r="G38" s="9">
        <v>200.34</v>
      </c>
      <c r="H38" s="10">
        <f t="shared" ref="H38:H43" si="1">ROUND(ROUND(F38,2)*ROUND(G38,2),2)</f>
        <v>7763.18</v>
      </c>
    </row>
    <row r="39" spans="1:8" ht="16.5">
      <c r="A39" s="6" t="s">
        <v>109</v>
      </c>
      <c r="B39" s="7" t="s">
        <v>110</v>
      </c>
      <c r="C39" s="8" t="s">
        <v>111</v>
      </c>
      <c r="D39" s="7" t="s">
        <v>14</v>
      </c>
      <c r="E39" s="7" t="s">
        <v>39</v>
      </c>
      <c r="F39" s="9">
        <v>47.05</v>
      </c>
      <c r="G39" s="9">
        <v>44.08</v>
      </c>
      <c r="H39" s="10">
        <f t="shared" si="1"/>
        <v>2073.96</v>
      </c>
    </row>
    <row r="40" spans="1:8" ht="16.5">
      <c r="A40" s="6" t="s">
        <v>112</v>
      </c>
      <c r="B40" s="7" t="s">
        <v>113</v>
      </c>
      <c r="C40" s="8" t="s">
        <v>114</v>
      </c>
      <c r="D40" s="7" t="s">
        <v>14</v>
      </c>
      <c r="E40" s="7" t="s">
        <v>43</v>
      </c>
      <c r="F40" s="9">
        <v>11.85</v>
      </c>
      <c r="G40" s="9">
        <v>748.52</v>
      </c>
      <c r="H40" s="10">
        <f t="shared" si="1"/>
        <v>8869.9599999999991</v>
      </c>
    </row>
    <row r="41" spans="1:8" ht="16.5">
      <c r="A41" s="6" t="s">
        <v>115</v>
      </c>
      <c r="B41" s="7" t="s">
        <v>116</v>
      </c>
      <c r="C41" s="8" t="s">
        <v>117</v>
      </c>
      <c r="D41" s="7" t="s">
        <v>14</v>
      </c>
      <c r="E41" s="7" t="s">
        <v>118</v>
      </c>
      <c r="F41" s="9">
        <v>77.73</v>
      </c>
      <c r="G41" s="9">
        <v>16.8</v>
      </c>
      <c r="H41" s="10">
        <f t="shared" si="1"/>
        <v>1305.8599999999999</v>
      </c>
    </row>
    <row r="42" spans="1:8" ht="16.5">
      <c r="A42" s="6" t="s">
        <v>119</v>
      </c>
      <c r="B42" s="7" t="s">
        <v>120</v>
      </c>
      <c r="C42" s="8" t="s">
        <v>121</v>
      </c>
      <c r="D42" s="7" t="s">
        <v>14</v>
      </c>
      <c r="E42" s="7" t="s">
        <v>118</v>
      </c>
      <c r="F42" s="9">
        <v>463.45</v>
      </c>
      <c r="G42" s="9">
        <v>13.74</v>
      </c>
      <c r="H42" s="10">
        <f t="shared" si="1"/>
        <v>6367.8</v>
      </c>
    </row>
    <row r="43" spans="1:8" ht="16.5">
      <c r="A43" s="6" t="s">
        <v>122</v>
      </c>
      <c r="B43" s="7" t="s">
        <v>123</v>
      </c>
      <c r="C43" s="8" t="s">
        <v>124</v>
      </c>
      <c r="D43" s="7" t="s">
        <v>14</v>
      </c>
      <c r="E43" s="7" t="s">
        <v>118</v>
      </c>
      <c r="F43" s="9">
        <v>44.09</v>
      </c>
      <c r="G43" s="9">
        <v>11.61</v>
      </c>
      <c r="H43" s="10">
        <f t="shared" si="1"/>
        <v>511.88</v>
      </c>
    </row>
    <row r="44" spans="1:8" ht="20.100000000000001" customHeight="1">
      <c r="A44" s="4" t="s">
        <v>125</v>
      </c>
      <c r="B44" s="78" t="s">
        <v>126</v>
      </c>
      <c r="C44" s="78"/>
      <c r="D44" s="78"/>
      <c r="E44" s="78"/>
      <c r="F44" s="78"/>
      <c r="G44" s="78"/>
      <c r="H44" s="5">
        <f>ROUND(SUM(H45:H50),2)</f>
        <v>53905.73</v>
      </c>
    </row>
    <row r="45" spans="1:8" ht="16.5">
      <c r="A45" s="6" t="s">
        <v>127</v>
      </c>
      <c r="B45" s="7" t="s">
        <v>128</v>
      </c>
      <c r="C45" s="8" t="s">
        <v>129</v>
      </c>
      <c r="D45" s="7" t="s">
        <v>14</v>
      </c>
      <c r="E45" s="7" t="s">
        <v>39</v>
      </c>
      <c r="F45" s="9">
        <v>147.75</v>
      </c>
      <c r="G45" s="9">
        <v>75.78</v>
      </c>
      <c r="H45" s="10">
        <f t="shared" ref="H45:H50" si="2">ROUND(ROUND(F45,2)*ROUND(G45,2),2)</f>
        <v>11196.5</v>
      </c>
    </row>
    <row r="46" spans="1:8" ht="24.75">
      <c r="A46" s="6" t="s">
        <v>130</v>
      </c>
      <c r="B46" s="7" t="s">
        <v>131</v>
      </c>
      <c r="C46" s="8" t="s">
        <v>132</v>
      </c>
      <c r="D46" s="7" t="s">
        <v>14</v>
      </c>
      <c r="E46" s="7" t="s">
        <v>43</v>
      </c>
      <c r="F46" s="9">
        <v>11.08</v>
      </c>
      <c r="G46" s="9">
        <v>714.52</v>
      </c>
      <c r="H46" s="10">
        <f t="shared" si="2"/>
        <v>7916.88</v>
      </c>
    </row>
    <row r="47" spans="1:8" ht="16.5">
      <c r="A47" s="6" t="s">
        <v>133</v>
      </c>
      <c r="B47" s="7" t="s">
        <v>134</v>
      </c>
      <c r="C47" s="8" t="s">
        <v>135</v>
      </c>
      <c r="D47" s="7" t="s">
        <v>14</v>
      </c>
      <c r="E47" s="7" t="s">
        <v>118</v>
      </c>
      <c r="F47" s="9">
        <v>208.73</v>
      </c>
      <c r="G47" s="9">
        <v>18.29</v>
      </c>
      <c r="H47" s="10">
        <f t="shared" si="2"/>
        <v>3817.67</v>
      </c>
    </row>
    <row r="48" spans="1:8" ht="16.5">
      <c r="A48" s="6" t="s">
        <v>136</v>
      </c>
      <c r="B48" s="7" t="s">
        <v>137</v>
      </c>
      <c r="C48" s="8" t="s">
        <v>138</v>
      </c>
      <c r="D48" s="7" t="s">
        <v>14</v>
      </c>
      <c r="E48" s="7" t="s">
        <v>118</v>
      </c>
      <c r="F48" s="9">
        <v>74.09</v>
      </c>
      <c r="G48" s="9">
        <v>15.45</v>
      </c>
      <c r="H48" s="10">
        <f t="shared" si="2"/>
        <v>1144.69</v>
      </c>
    </row>
    <row r="49" spans="1:8" ht="16.5">
      <c r="A49" s="6" t="s">
        <v>139</v>
      </c>
      <c r="B49" s="7" t="s">
        <v>120</v>
      </c>
      <c r="C49" s="8" t="s">
        <v>121</v>
      </c>
      <c r="D49" s="7" t="s">
        <v>14</v>
      </c>
      <c r="E49" s="7" t="s">
        <v>118</v>
      </c>
      <c r="F49" s="9">
        <v>2054.73</v>
      </c>
      <c r="G49" s="9">
        <v>13.74</v>
      </c>
      <c r="H49" s="10">
        <f t="shared" si="2"/>
        <v>28231.99</v>
      </c>
    </row>
    <row r="50" spans="1:8" ht="16.5">
      <c r="A50" s="6" t="s">
        <v>140</v>
      </c>
      <c r="B50" s="7" t="s">
        <v>123</v>
      </c>
      <c r="C50" s="8" t="s">
        <v>124</v>
      </c>
      <c r="D50" s="7" t="s">
        <v>14</v>
      </c>
      <c r="E50" s="7" t="s">
        <v>118</v>
      </c>
      <c r="F50" s="9">
        <v>137.63999999999999</v>
      </c>
      <c r="G50" s="9">
        <v>11.61</v>
      </c>
      <c r="H50" s="10">
        <f t="shared" si="2"/>
        <v>1598</v>
      </c>
    </row>
    <row r="51" spans="1:8" ht="20.100000000000001" customHeight="1">
      <c r="A51" s="4" t="s">
        <v>141</v>
      </c>
      <c r="B51" s="78" t="s">
        <v>142</v>
      </c>
      <c r="C51" s="78"/>
      <c r="D51" s="78"/>
      <c r="E51" s="78"/>
      <c r="F51" s="78"/>
      <c r="G51" s="78"/>
      <c r="H51" s="5">
        <f>ROUND(H52+H60+H69+H76+H85+H96,2)</f>
        <v>328424.31</v>
      </c>
    </row>
    <row r="52" spans="1:8" ht="20.100000000000001" customHeight="1">
      <c r="A52" s="4" t="s">
        <v>143</v>
      </c>
      <c r="B52" s="78" t="s">
        <v>144</v>
      </c>
      <c r="C52" s="78"/>
      <c r="D52" s="78"/>
      <c r="E52" s="78"/>
      <c r="F52" s="78"/>
      <c r="G52" s="78"/>
      <c r="H52" s="5">
        <f>ROUND(SUM(H53:H59),2)</f>
        <v>49881.1</v>
      </c>
    </row>
    <row r="53" spans="1:8" ht="16.5">
      <c r="A53" s="6" t="s">
        <v>145</v>
      </c>
      <c r="B53" s="7" t="s">
        <v>146</v>
      </c>
      <c r="C53" s="8" t="s">
        <v>147</v>
      </c>
      <c r="D53" s="7" t="s">
        <v>14</v>
      </c>
      <c r="E53" s="7" t="s">
        <v>39</v>
      </c>
      <c r="F53" s="9">
        <v>109.74</v>
      </c>
      <c r="G53" s="9">
        <v>153.21</v>
      </c>
      <c r="H53" s="10">
        <f t="shared" ref="H53:H59" si="3">ROUND(ROUND(F53,2)*ROUND(G53,2),2)</f>
        <v>16813.27</v>
      </c>
    </row>
    <row r="54" spans="1:8" ht="24.75">
      <c r="A54" s="6" t="s">
        <v>148</v>
      </c>
      <c r="B54" s="7" t="s">
        <v>149</v>
      </c>
      <c r="C54" s="8" t="s">
        <v>150</v>
      </c>
      <c r="D54" s="7" t="s">
        <v>14</v>
      </c>
      <c r="E54" s="7" t="s">
        <v>39</v>
      </c>
      <c r="F54" s="9">
        <v>85.46</v>
      </c>
      <c r="G54" s="9">
        <v>109.34</v>
      </c>
      <c r="H54" s="10">
        <f t="shared" si="3"/>
        <v>9344.2000000000007</v>
      </c>
    </row>
    <row r="55" spans="1:8" ht="16.5">
      <c r="A55" s="6" t="s">
        <v>151</v>
      </c>
      <c r="B55" s="7" t="s">
        <v>152</v>
      </c>
      <c r="C55" s="8" t="s">
        <v>153</v>
      </c>
      <c r="D55" s="7" t="s">
        <v>14</v>
      </c>
      <c r="E55" s="7" t="s">
        <v>43</v>
      </c>
      <c r="F55" s="9">
        <v>12.73</v>
      </c>
      <c r="G55" s="9">
        <v>647.77</v>
      </c>
      <c r="H55" s="10">
        <f t="shared" si="3"/>
        <v>8246.11</v>
      </c>
    </row>
    <row r="56" spans="1:8" ht="16.5">
      <c r="A56" s="6" t="s">
        <v>154</v>
      </c>
      <c r="B56" s="7" t="s">
        <v>155</v>
      </c>
      <c r="C56" s="8" t="s">
        <v>156</v>
      </c>
      <c r="D56" s="7" t="s">
        <v>14</v>
      </c>
      <c r="E56" s="7" t="s">
        <v>118</v>
      </c>
      <c r="F56" s="9">
        <v>200.18</v>
      </c>
      <c r="G56" s="9">
        <v>15.35</v>
      </c>
      <c r="H56" s="10">
        <f t="shared" si="3"/>
        <v>3072.76</v>
      </c>
    </row>
    <row r="57" spans="1:8" ht="16.5">
      <c r="A57" s="6" t="s">
        <v>157</v>
      </c>
      <c r="B57" s="7" t="s">
        <v>158</v>
      </c>
      <c r="C57" s="8" t="s">
        <v>159</v>
      </c>
      <c r="D57" s="7" t="s">
        <v>14</v>
      </c>
      <c r="E57" s="7" t="s">
        <v>118</v>
      </c>
      <c r="F57" s="9">
        <v>97.18</v>
      </c>
      <c r="G57" s="9">
        <v>11.84</v>
      </c>
      <c r="H57" s="10">
        <f t="shared" si="3"/>
        <v>1150.6099999999999</v>
      </c>
    </row>
    <row r="58" spans="1:8" ht="16.5">
      <c r="A58" s="6" t="s">
        <v>160</v>
      </c>
      <c r="B58" s="7" t="s">
        <v>161</v>
      </c>
      <c r="C58" s="8" t="s">
        <v>162</v>
      </c>
      <c r="D58" s="7" t="s">
        <v>14</v>
      </c>
      <c r="E58" s="7" t="s">
        <v>118</v>
      </c>
      <c r="F58" s="9">
        <v>583</v>
      </c>
      <c r="G58" s="9">
        <v>9.91</v>
      </c>
      <c r="H58" s="10">
        <f t="shared" si="3"/>
        <v>5777.53</v>
      </c>
    </row>
    <row r="59" spans="1:8" ht="16.5">
      <c r="A59" s="6" t="s">
        <v>163</v>
      </c>
      <c r="B59" s="7" t="s">
        <v>164</v>
      </c>
      <c r="C59" s="8" t="s">
        <v>165</v>
      </c>
      <c r="D59" s="7" t="s">
        <v>14</v>
      </c>
      <c r="E59" s="7" t="s">
        <v>118</v>
      </c>
      <c r="F59" s="9">
        <v>572.27</v>
      </c>
      <c r="G59" s="9">
        <v>9.57</v>
      </c>
      <c r="H59" s="10">
        <f t="shared" si="3"/>
        <v>5476.62</v>
      </c>
    </row>
    <row r="60" spans="1:8" ht="20.100000000000001" customHeight="1">
      <c r="A60" s="4" t="s">
        <v>166</v>
      </c>
      <c r="B60" s="78" t="s">
        <v>167</v>
      </c>
      <c r="C60" s="78"/>
      <c r="D60" s="78"/>
      <c r="E60" s="78"/>
      <c r="F60" s="78"/>
      <c r="G60" s="78"/>
      <c r="H60" s="5">
        <f>ROUND(SUM(H61:H68),2)</f>
        <v>40281.919999999998</v>
      </c>
    </row>
    <row r="61" spans="1:8" ht="24.75">
      <c r="A61" s="6" t="s">
        <v>168</v>
      </c>
      <c r="B61" s="7" t="s">
        <v>169</v>
      </c>
      <c r="C61" s="8" t="s">
        <v>170</v>
      </c>
      <c r="D61" s="7" t="s">
        <v>14</v>
      </c>
      <c r="E61" s="7" t="s">
        <v>39</v>
      </c>
      <c r="F61" s="9">
        <v>152.01</v>
      </c>
      <c r="G61" s="9">
        <v>150</v>
      </c>
      <c r="H61" s="10">
        <f t="shared" ref="H61:H68" si="4">ROUND(ROUND(F61,2)*ROUND(G61,2),2)</f>
        <v>22801.5</v>
      </c>
    </row>
    <row r="62" spans="1:8" ht="24.75">
      <c r="A62" s="6" t="s">
        <v>171</v>
      </c>
      <c r="B62" s="7" t="s">
        <v>172</v>
      </c>
      <c r="C62" s="8" t="s">
        <v>173</v>
      </c>
      <c r="D62" s="7" t="s">
        <v>14</v>
      </c>
      <c r="E62" s="7" t="s">
        <v>43</v>
      </c>
      <c r="F62" s="9">
        <v>9.9700000000000006</v>
      </c>
      <c r="G62" s="9">
        <v>649.66</v>
      </c>
      <c r="H62" s="10">
        <f t="shared" si="4"/>
        <v>6477.11</v>
      </c>
    </row>
    <row r="63" spans="1:8" ht="16.5">
      <c r="A63" s="6" t="s">
        <v>174</v>
      </c>
      <c r="B63" s="7" t="s">
        <v>155</v>
      </c>
      <c r="C63" s="8" t="s">
        <v>156</v>
      </c>
      <c r="D63" s="7" t="s">
        <v>14</v>
      </c>
      <c r="E63" s="7" t="s">
        <v>118</v>
      </c>
      <c r="F63" s="9">
        <v>184.64</v>
      </c>
      <c r="G63" s="9">
        <v>15.35</v>
      </c>
      <c r="H63" s="10">
        <f t="shared" si="4"/>
        <v>2834.22</v>
      </c>
    </row>
    <row r="64" spans="1:8" ht="16.5">
      <c r="A64" s="6" t="s">
        <v>175</v>
      </c>
      <c r="B64" s="7" t="s">
        <v>176</v>
      </c>
      <c r="C64" s="8" t="s">
        <v>177</v>
      </c>
      <c r="D64" s="7" t="s">
        <v>14</v>
      </c>
      <c r="E64" s="7" t="s">
        <v>118</v>
      </c>
      <c r="F64" s="9">
        <v>10</v>
      </c>
      <c r="G64" s="9">
        <v>14.31</v>
      </c>
      <c r="H64" s="10">
        <f t="shared" si="4"/>
        <v>143.1</v>
      </c>
    </row>
    <row r="65" spans="1:8" ht="16.5">
      <c r="A65" s="6" t="s">
        <v>178</v>
      </c>
      <c r="B65" s="7" t="s">
        <v>179</v>
      </c>
      <c r="C65" s="8" t="s">
        <v>180</v>
      </c>
      <c r="D65" s="7" t="s">
        <v>14</v>
      </c>
      <c r="E65" s="7" t="s">
        <v>118</v>
      </c>
      <c r="F65" s="9">
        <v>47</v>
      </c>
      <c r="G65" s="9">
        <v>13.32</v>
      </c>
      <c r="H65" s="10">
        <f t="shared" si="4"/>
        <v>626.04</v>
      </c>
    </row>
    <row r="66" spans="1:8" ht="16.5">
      <c r="A66" s="6" t="s">
        <v>181</v>
      </c>
      <c r="B66" s="7" t="s">
        <v>158</v>
      </c>
      <c r="C66" s="8" t="s">
        <v>159</v>
      </c>
      <c r="D66" s="7" t="s">
        <v>14</v>
      </c>
      <c r="E66" s="7" t="s">
        <v>118</v>
      </c>
      <c r="F66" s="9">
        <v>45.55</v>
      </c>
      <c r="G66" s="9">
        <v>11.84</v>
      </c>
      <c r="H66" s="10">
        <f t="shared" si="4"/>
        <v>539.30999999999995</v>
      </c>
    </row>
    <row r="67" spans="1:8" ht="16.5">
      <c r="A67" s="6" t="s">
        <v>182</v>
      </c>
      <c r="B67" s="7" t="s">
        <v>161</v>
      </c>
      <c r="C67" s="8" t="s">
        <v>162</v>
      </c>
      <c r="D67" s="7" t="s">
        <v>14</v>
      </c>
      <c r="E67" s="7" t="s">
        <v>118</v>
      </c>
      <c r="F67" s="9">
        <v>99.36</v>
      </c>
      <c r="G67" s="9">
        <v>9.91</v>
      </c>
      <c r="H67" s="10">
        <f t="shared" si="4"/>
        <v>984.66</v>
      </c>
    </row>
    <row r="68" spans="1:8" ht="16.5">
      <c r="A68" s="6" t="s">
        <v>183</v>
      </c>
      <c r="B68" s="7" t="s">
        <v>164</v>
      </c>
      <c r="C68" s="8" t="s">
        <v>165</v>
      </c>
      <c r="D68" s="7" t="s">
        <v>14</v>
      </c>
      <c r="E68" s="7" t="s">
        <v>118</v>
      </c>
      <c r="F68" s="9">
        <v>614</v>
      </c>
      <c r="G68" s="9">
        <v>9.57</v>
      </c>
      <c r="H68" s="10">
        <f t="shared" si="4"/>
        <v>5875.98</v>
      </c>
    </row>
    <row r="69" spans="1:8" ht="20.100000000000001" customHeight="1">
      <c r="A69" s="4" t="s">
        <v>184</v>
      </c>
      <c r="B69" s="78" t="s">
        <v>185</v>
      </c>
      <c r="C69" s="78"/>
      <c r="D69" s="78"/>
      <c r="E69" s="78"/>
      <c r="F69" s="78"/>
      <c r="G69" s="78"/>
      <c r="H69" s="5">
        <f>ROUND(SUM(H70:H75),2)</f>
        <v>46610.03</v>
      </c>
    </row>
    <row r="70" spans="1:8" ht="24.75">
      <c r="A70" s="6" t="s">
        <v>186</v>
      </c>
      <c r="B70" s="7" t="s">
        <v>187</v>
      </c>
      <c r="C70" s="8" t="s">
        <v>188</v>
      </c>
      <c r="D70" s="7" t="s">
        <v>14</v>
      </c>
      <c r="E70" s="7" t="s">
        <v>39</v>
      </c>
      <c r="F70" s="9">
        <v>199.4</v>
      </c>
      <c r="G70" s="9">
        <v>81.47</v>
      </c>
      <c r="H70" s="10">
        <f t="shared" ref="H70:H75" si="5">ROUND(ROUND(F70,2)*ROUND(G70,2),2)</f>
        <v>16245.12</v>
      </c>
    </row>
    <row r="71" spans="1:8" ht="24.75">
      <c r="A71" s="6" t="s">
        <v>189</v>
      </c>
      <c r="B71" s="7" t="s">
        <v>172</v>
      </c>
      <c r="C71" s="8" t="s">
        <v>173</v>
      </c>
      <c r="D71" s="7" t="s">
        <v>14</v>
      </c>
      <c r="E71" s="7" t="s">
        <v>43</v>
      </c>
      <c r="F71" s="9">
        <v>21.47</v>
      </c>
      <c r="G71" s="9">
        <v>649.66</v>
      </c>
      <c r="H71" s="10">
        <f t="shared" si="5"/>
        <v>13948.2</v>
      </c>
    </row>
    <row r="72" spans="1:8" ht="16.5">
      <c r="A72" s="6" t="s">
        <v>190</v>
      </c>
      <c r="B72" s="7" t="s">
        <v>191</v>
      </c>
      <c r="C72" s="8" t="s">
        <v>192</v>
      </c>
      <c r="D72" s="7" t="s">
        <v>14</v>
      </c>
      <c r="E72" s="7" t="s">
        <v>118</v>
      </c>
      <c r="F72" s="9">
        <v>468.73</v>
      </c>
      <c r="G72" s="9">
        <v>14.71</v>
      </c>
      <c r="H72" s="10">
        <f t="shared" si="5"/>
        <v>6895.02</v>
      </c>
    </row>
    <row r="73" spans="1:8" ht="16.5">
      <c r="A73" s="6" t="s">
        <v>193</v>
      </c>
      <c r="B73" s="7" t="s">
        <v>194</v>
      </c>
      <c r="C73" s="8" t="s">
        <v>195</v>
      </c>
      <c r="D73" s="7" t="s">
        <v>14</v>
      </c>
      <c r="E73" s="7" t="s">
        <v>118</v>
      </c>
      <c r="F73" s="9">
        <v>285.73</v>
      </c>
      <c r="G73" s="9">
        <v>13.7</v>
      </c>
      <c r="H73" s="10">
        <f t="shared" si="5"/>
        <v>3914.5</v>
      </c>
    </row>
    <row r="74" spans="1:8" ht="16.5">
      <c r="A74" s="6" t="s">
        <v>196</v>
      </c>
      <c r="B74" s="7" t="s">
        <v>197</v>
      </c>
      <c r="C74" s="8" t="s">
        <v>198</v>
      </c>
      <c r="D74" s="7" t="s">
        <v>14</v>
      </c>
      <c r="E74" s="7" t="s">
        <v>118</v>
      </c>
      <c r="F74" s="9">
        <v>188.36</v>
      </c>
      <c r="G74" s="9">
        <v>12.75</v>
      </c>
      <c r="H74" s="10">
        <f t="shared" si="5"/>
        <v>2401.59</v>
      </c>
    </row>
    <row r="75" spans="1:8" ht="16.5">
      <c r="A75" s="6" t="s">
        <v>199</v>
      </c>
      <c r="B75" s="7" t="s">
        <v>200</v>
      </c>
      <c r="C75" s="8" t="s">
        <v>201</v>
      </c>
      <c r="D75" s="7" t="s">
        <v>14</v>
      </c>
      <c r="E75" s="7" t="s">
        <v>118</v>
      </c>
      <c r="F75" s="9">
        <v>283.18</v>
      </c>
      <c r="G75" s="9">
        <v>11.32</v>
      </c>
      <c r="H75" s="10">
        <f t="shared" si="5"/>
        <v>3205.6</v>
      </c>
    </row>
    <row r="76" spans="1:8" ht="20.100000000000001" customHeight="1">
      <c r="A76" s="4" t="s">
        <v>202</v>
      </c>
      <c r="B76" s="78" t="s">
        <v>203</v>
      </c>
      <c r="C76" s="78"/>
      <c r="D76" s="78"/>
      <c r="E76" s="78"/>
      <c r="F76" s="78"/>
      <c r="G76" s="78"/>
      <c r="H76" s="5">
        <f>ROUND(SUM(H77:H84),2)</f>
        <v>110643.35</v>
      </c>
    </row>
    <row r="77" spans="1:8" ht="24.75">
      <c r="A77" s="6" t="s">
        <v>204</v>
      </c>
      <c r="B77" s="7" t="s">
        <v>205</v>
      </c>
      <c r="C77" s="8" t="s">
        <v>206</v>
      </c>
      <c r="D77" s="7" t="s">
        <v>25</v>
      </c>
      <c r="E77" s="7" t="s">
        <v>118</v>
      </c>
      <c r="F77" s="9">
        <v>2806.18</v>
      </c>
      <c r="G77" s="9">
        <v>19.89</v>
      </c>
      <c r="H77" s="10">
        <f t="shared" ref="H77:H84" si="6">ROUND(ROUND(F77,2)*ROUND(G77,2),2)</f>
        <v>55814.92</v>
      </c>
    </row>
    <row r="78" spans="1:8" ht="16.5">
      <c r="A78" s="6" t="s">
        <v>207</v>
      </c>
      <c r="B78" s="7" t="s">
        <v>208</v>
      </c>
      <c r="C78" s="8" t="s">
        <v>209</v>
      </c>
      <c r="D78" s="7" t="s">
        <v>25</v>
      </c>
      <c r="E78" s="7" t="s">
        <v>33</v>
      </c>
      <c r="F78" s="9">
        <v>1</v>
      </c>
      <c r="G78" s="9">
        <v>1473.8</v>
      </c>
      <c r="H78" s="10">
        <f t="shared" si="6"/>
        <v>1473.8</v>
      </c>
    </row>
    <row r="79" spans="1:8" ht="16.5">
      <c r="A79" s="6" t="s">
        <v>210</v>
      </c>
      <c r="B79" s="7" t="s">
        <v>211</v>
      </c>
      <c r="C79" s="8" t="s">
        <v>212</v>
      </c>
      <c r="D79" s="7" t="s">
        <v>25</v>
      </c>
      <c r="E79" s="7" t="s">
        <v>33</v>
      </c>
      <c r="F79" s="9">
        <v>7</v>
      </c>
      <c r="G79" s="9">
        <v>1597.83</v>
      </c>
      <c r="H79" s="10">
        <f t="shared" si="6"/>
        <v>11184.81</v>
      </c>
    </row>
    <row r="80" spans="1:8" ht="16.5">
      <c r="A80" s="6" t="s">
        <v>213</v>
      </c>
      <c r="B80" s="7" t="s">
        <v>214</v>
      </c>
      <c r="C80" s="8" t="s">
        <v>215</v>
      </c>
      <c r="D80" s="7" t="s">
        <v>25</v>
      </c>
      <c r="E80" s="7" t="s">
        <v>33</v>
      </c>
      <c r="F80" s="9">
        <v>2</v>
      </c>
      <c r="G80" s="9">
        <v>1723.09</v>
      </c>
      <c r="H80" s="10">
        <f t="shared" si="6"/>
        <v>3446.18</v>
      </c>
    </row>
    <row r="81" spans="1:8" ht="16.5">
      <c r="A81" s="6" t="s">
        <v>216</v>
      </c>
      <c r="B81" s="7" t="s">
        <v>217</v>
      </c>
      <c r="C81" s="8" t="s">
        <v>218</v>
      </c>
      <c r="D81" s="7" t="s">
        <v>25</v>
      </c>
      <c r="E81" s="7" t="s">
        <v>33</v>
      </c>
      <c r="F81" s="9">
        <v>5</v>
      </c>
      <c r="G81" s="9">
        <v>1768.73</v>
      </c>
      <c r="H81" s="10">
        <f t="shared" si="6"/>
        <v>8843.65</v>
      </c>
    </row>
    <row r="82" spans="1:8" ht="24.75">
      <c r="A82" s="6" t="s">
        <v>219</v>
      </c>
      <c r="B82" s="7" t="s">
        <v>220</v>
      </c>
      <c r="C82" s="8" t="s">
        <v>221</v>
      </c>
      <c r="D82" s="7" t="s">
        <v>25</v>
      </c>
      <c r="E82" s="7" t="s">
        <v>118</v>
      </c>
      <c r="F82" s="9">
        <v>1315.33</v>
      </c>
      <c r="G82" s="9">
        <v>13.57</v>
      </c>
      <c r="H82" s="10">
        <f t="shared" si="6"/>
        <v>17849.03</v>
      </c>
    </row>
    <row r="83" spans="1:8" ht="16.5">
      <c r="A83" s="6" t="s">
        <v>222</v>
      </c>
      <c r="B83" s="7" t="s">
        <v>223</v>
      </c>
      <c r="C83" s="8" t="s">
        <v>224</v>
      </c>
      <c r="D83" s="7" t="s">
        <v>25</v>
      </c>
      <c r="E83" s="7" t="s">
        <v>33</v>
      </c>
      <c r="F83" s="9">
        <v>105</v>
      </c>
      <c r="G83" s="9">
        <v>47.6</v>
      </c>
      <c r="H83" s="10">
        <f t="shared" si="6"/>
        <v>4998</v>
      </c>
    </row>
    <row r="84" spans="1:8" ht="16.5">
      <c r="A84" s="6" t="s">
        <v>225</v>
      </c>
      <c r="B84" s="7" t="s">
        <v>226</v>
      </c>
      <c r="C84" s="8" t="s">
        <v>227</v>
      </c>
      <c r="D84" s="7" t="s">
        <v>25</v>
      </c>
      <c r="E84" s="7" t="s">
        <v>33</v>
      </c>
      <c r="F84" s="9">
        <v>1</v>
      </c>
      <c r="G84" s="9">
        <v>7032.96</v>
      </c>
      <c r="H84" s="10">
        <f t="shared" si="6"/>
        <v>7032.96</v>
      </c>
    </row>
    <row r="85" spans="1:8" ht="20.100000000000001" customHeight="1">
      <c r="A85" s="4" t="s">
        <v>228</v>
      </c>
      <c r="B85" s="78" t="s">
        <v>229</v>
      </c>
      <c r="C85" s="78"/>
      <c r="D85" s="78"/>
      <c r="E85" s="78"/>
      <c r="F85" s="78"/>
      <c r="G85" s="78"/>
      <c r="H85" s="5">
        <f>ROUND(SUM(H86:H95),2)</f>
        <v>28031.09</v>
      </c>
    </row>
    <row r="86" spans="1:8" ht="16.5">
      <c r="A86" s="6" t="s">
        <v>230</v>
      </c>
      <c r="B86" s="7" t="s">
        <v>231</v>
      </c>
      <c r="C86" s="8" t="s">
        <v>232</v>
      </c>
      <c r="D86" s="7" t="s">
        <v>25</v>
      </c>
      <c r="E86" s="7" t="s">
        <v>43</v>
      </c>
      <c r="F86" s="9">
        <v>28.94</v>
      </c>
      <c r="G86" s="9">
        <v>103.79</v>
      </c>
      <c r="H86" s="10">
        <f t="shared" ref="H86:H95" si="7">ROUND(ROUND(F86,2)*ROUND(G86,2),2)</f>
        <v>3003.68</v>
      </c>
    </row>
    <row r="87" spans="1:8" ht="16.5">
      <c r="A87" s="6" t="s">
        <v>233</v>
      </c>
      <c r="B87" s="7" t="s">
        <v>100</v>
      </c>
      <c r="C87" s="8" t="s">
        <v>101</v>
      </c>
      <c r="D87" s="7" t="s">
        <v>14</v>
      </c>
      <c r="E87" s="7" t="s">
        <v>43</v>
      </c>
      <c r="F87" s="9">
        <v>6.78</v>
      </c>
      <c r="G87" s="9">
        <v>29.29</v>
      </c>
      <c r="H87" s="10">
        <f t="shared" si="7"/>
        <v>198.59</v>
      </c>
    </row>
    <row r="88" spans="1:8" ht="24.75">
      <c r="A88" s="6" t="s">
        <v>234</v>
      </c>
      <c r="B88" s="7" t="s">
        <v>41</v>
      </c>
      <c r="C88" s="8" t="s">
        <v>42</v>
      </c>
      <c r="D88" s="7" t="s">
        <v>14</v>
      </c>
      <c r="E88" s="7" t="s">
        <v>43</v>
      </c>
      <c r="F88" s="9">
        <v>31.02</v>
      </c>
      <c r="G88" s="9">
        <v>7.09</v>
      </c>
      <c r="H88" s="10">
        <f t="shared" si="7"/>
        <v>219.93</v>
      </c>
    </row>
    <row r="89" spans="1:8" ht="16.5">
      <c r="A89" s="6" t="s">
        <v>235</v>
      </c>
      <c r="B89" s="7" t="s">
        <v>45</v>
      </c>
      <c r="C89" s="8" t="s">
        <v>46</v>
      </c>
      <c r="D89" s="7" t="s">
        <v>14</v>
      </c>
      <c r="E89" s="7" t="s">
        <v>47</v>
      </c>
      <c r="F89" s="9">
        <v>189.2</v>
      </c>
      <c r="G89" s="9">
        <v>2.4700000000000002</v>
      </c>
      <c r="H89" s="10">
        <f t="shared" si="7"/>
        <v>467.32</v>
      </c>
    </row>
    <row r="90" spans="1:8" ht="24.75">
      <c r="A90" s="6" t="s">
        <v>236</v>
      </c>
      <c r="B90" s="7" t="s">
        <v>237</v>
      </c>
      <c r="C90" s="8" t="s">
        <v>238</v>
      </c>
      <c r="D90" s="7" t="s">
        <v>14</v>
      </c>
      <c r="E90" s="7" t="s">
        <v>39</v>
      </c>
      <c r="F90" s="9">
        <v>78.69</v>
      </c>
      <c r="G90" s="9">
        <v>116.77</v>
      </c>
      <c r="H90" s="10">
        <f t="shared" si="7"/>
        <v>9188.6299999999992</v>
      </c>
    </row>
    <row r="91" spans="1:8" ht="16.5">
      <c r="A91" s="6" t="s">
        <v>239</v>
      </c>
      <c r="B91" s="7" t="s">
        <v>240</v>
      </c>
      <c r="C91" s="8" t="s">
        <v>241</v>
      </c>
      <c r="D91" s="7" t="s">
        <v>14</v>
      </c>
      <c r="E91" s="7" t="s">
        <v>43</v>
      </c>
      <c r="F91" s="9">
        <v>7.11</v>
      </c>
      <c r="G91" s="9">
        <v>668.89</v>
      </c>
      <c r="H91" s="10">
        <f t="shared" si="7"/>
        <v>4755.8100000000004</v>
      </c>
    </row>
    <row r="92" spans="1:8" ht="24.75">
      <c r="A92" s="6" t="s">
        <v>242</v>
      </c>
      <c r="B92" s="7" t="s">
        <v>243</v>
      </c>
      <c r="C92" s="8" t="s">
        <v>244</v>
      </c>
      <c r="D92" s="7" t="s">
        <v>14</v>
      </c>
      <c r="E92" s="7" t="s">
        <v>118</v>
      </c>
      <c r="F92" s="9">
        <v>35.18</v>
      </c>
      <c r="G92" s="9">
        <v>18.45</v>
      </c>
      <c r="H92" s="10">
        <f t="shared" si="7"/>
        <v>649.07000000000005</v>
      </c>
    </row>
    <row r="93" spans="1:8" ht="24.75">
      <c r="A93" s="6" t="s">
        <v>245</v>
      </c>
      <c r="B93" s="7" t="s">
        <v>246</v>
      </c>
      <c r="C93" s="8" t="s">
        <v>247</v>
      </c>
      <c r="D93" s="7" t="s">
        <v>14</v>
      </c>
      <c r="E93" s="7" t="s">
        <v>118</v>
      </c>
      <c r="F93" s="9">
        <v>200</v>
      </c>
      <c r="G93" s="9">
        <v>16.61</v>
      </c>
      <c r="H93" s="10">
        <f t="shared" si="7"/>
        <v>3322</v>
      </c>
    </row>
    <row r="94" spans="1:8" ht="24.75">
      <c r="A94" s="6" t="s">
        <v>248</v>
      </c>
      <c r="B94" s="7" t="s">
        <v>249</v>
      </c>
      <c r="C94" s="8" t="s">
        <v>250</v>
      </c>
      <c r="D94" s="7" t="s">
        <v>14</v>
      </c>
      <c r="E94" s="7" t="s">
        <v>118</v>
      </c>
      <c r="F94" s="9">
        <v>353</v>
      </c>
      <c r="G94" s="9">
        <v>14.95</v>
      </c>
      <c r="H94" s="10">
        <f t="shared" si="7"/>
        <v>5277.35</v>
      </c>
    </row>
    <row r="95" spans="1:8" ht="24.75">
      <c r="A95" s="6" t="s">
        <v>251</v>
      </c>
      <c r="B95" s="7" t="s">
        <v>252</v>
      </c>
      <c r="C95" s="8" t="s">
        <v>253</v>
      </c>
      <c r="D95" s="7" t="s">
        <v>14</v>
      </c>
      <c r="E95" s="7" t="s">
        <v>118</v>
      </c>
      <c r="F95" s="9">
        <v>73.09</v>
      </c>
      <c r="G95" s="9">
        <v>12.98</v>
      </c>
      <c r="H95" s="10">
        <f t="shared" si="7"/>
        <v>948.71</v>
      </c>
    </row>
    <row r="96" spans="1:8" ht="20.100000000000001" customHeight="1">
      <c r="A96" s="4" t="s">
        <v>254</v>
      </c>
      <c r="B96" s="78" t="s">
        <v>255</v>
      </c>
      <c r="C96" s="78"/>
      <c r="D96" s="78"/>
      <c r="E96" s="78"/>
      <c r="F96" s="78"/>
      <c r="G96" s="78"/>
      <c r="H96" s="5">
        <f>ROUND(SUM(H97:H102),2)</f>
        <v>52976.82</v>
      </c>
    </row>
    <row r="97" spans="1:8" ht="24.75">
      <c r="A97" s="6" t="s">
        <v>256</v>
      </c>
      <c r="B97" s="7" t="s">
        <v>257</v>
      </c>
      <c r="C97" s="8" t="s">
        <v>258</v>
      </c>
      <c r="D97" s="7" t="s">
        <v>14</v>
      </c>
      <c r="E97" s="7" t="s">
        <v>39</v>
      </c>
      <c r="F97" s="9">
        <v>412.59</v>
      </c>
      <c r="G97" s="9">
        <v>0.78</v>
      </c>
      <c r="H97" s="10">
        <f t="shared" ref="H97:H102" si="8">ROUND(ROUND(F97,2)*ROUND(G97,2),2)</f>
        <v>321.82</v>
      </c>
    </row>
    <row r="98" spans="1:8" ht="16.5">
      <c r="A98" s="6" t="s">
        <v>259</v>
      </c>
      <c r="B98" s="7" t="s">
        <v>260</v>
      </c>
      <c r="C98" s="8" t="s">
        <v>261</v>
      </c>
      <c r="D98" s="7" t="s">
        <v>14</v>
      </c>
      <c r="E98" s="7" t="s">
        <v>39</v>
      </c>
      <c r="F98" s="9">
        <v>412.59</v>
      </c>
      <c r="G98" s="9">
        <v>2.86</v>
      </c>
      <c r="H98" s="10">
        <f t="shared" si="8"/>
        <v>1180.01</v>
      </c>
    </row>
    <row r="99" spans="1:8" ht="24.75">
      <c r="A99" s="6" t="s">
        <v>262</v>
      </c>
      <c r="B99" s="7" t="s">
        <v>263</v>
      </c>
      <c r="C99" s="8" t="s">
        <v>264</v>
      </c>
      <c r="D99" s="7" t="s">
        <v>14</v>
      </c>
      <c r="E99" s="7" t="s">
        <v>39</v>
      </c>
      <c r="F99" s="9">
        <v>21.3</v>
      </c>
      <c r="G99" s="9">
        <v>142.22</v>
      </c>
      <c r="H99" s="10">
        <f t="shared" si="8"/>
        <v>3029.29</v>
      </c>
    </row>
    <row r="100" spans="1:8" ht="16.5">
      <c r="A100" s="6" t="s">
        <v>265</v>
      </c>
      <c r="B100" s="7" t="s">
        <v>266</v>
      </c>
      <c r="C100" s="8" t="s">
        <v>267</v>
      </c>
      <c r="D100" s="7" t="s">
        <v>14</v>
      </c>
      <c r="E100" s="7" t="s">
        <v>43</v>
      </c>
      <c r="F100" s="9">
        <v>49.52</v>
      </c>
      <c r="G100" s="9">
        <v>619.21</v>
      </c>
      <c r="H100" s="10">
        <f t="shared" si="8"/>
        <v>30663.279999999999</v>
      </c>
    </row>
    <row r="101" spans="1:8" ht="16.5">
      <c r="A101" s="6" t="s">
        <v>268</v>
      </c>
      <c r="B101" s="7" t="s">
        <v>269</v>
      </c>
      <c r="C101" s="8" t="s">
        <v>270</v>
      </c>
      <c r="D101" s="7" t="s">
        <v>14</v>
      </c>
      <c r="E101" s="7" t="s">
        <v>118</v>
      </c>
      <c r="F101" s="9">
        <v>21.19</v>
      </c>
      <c r="G101" s="9">
        <v>9.4499999999999993</v>
      </c>
      <c r="H101" s="10">
        <f t="shared" si="8"/>
        <v>200.25</v>
      </c>
    </row>
    <row r="102" spans="1:8" ht="16.5">
      <c r="A102" s="6" t="s">
        <v>271</v>
      </c>
      <c r="B102" s="7" t="s">
        <v>272</v>
      </c>
      <c r="C102" s="8" t="s">
        <v>273</v>
      </c>
      <c r="D102" s="7" t="s">
        <v>14</v>
      </c>
      <c r="E102" s="7" t="s">
        <v>118</v>
      </c>
      <c r="F102" s="9">
        <v>1283.3699999999999</v>
      </c>
      <c r="G102" s="9">
        <v>13.7</v>
      </c>
      <c r="H102" s="10">
        <f t="shared" si="8"/>
        <v>17582.169999999998</v>
      </c>
    </row>
    <row r="103" spans="1:8" ht="20.100000000000001" customHeight="1">
      <c r="A103" s="4" t="s">
        <v>274</v>
      </c>
      <c r="B103" s="78" t="s">
        <v>275</v>
      </c>
      <c r="C103" s="78"/>
      <c r="D103" s="78"/>
      <c r="E103" s="78"/>
      <c r="F103" s="78"/>
      <c r="G103" s="78"/>
      <c r="H103" s="5">
        <f>ROUND(SUM(H104:H107),2)</f>
        <v>63681.37</v>
      </c>
    </row>
    <row r="104" spans="1:8" ht="24.75">
      <c r="A104" s="6" t="s">
        <v>276</v>
      </c>
      <c r="B104" s="7" t="s">
        <v>277</v>
      </c>
      <c r="C104" s="8" t="s">
        <v>278</v>
      </c>
      <c r="D104" s="7" t="s">
        <v>14</v>
      </c>
      <c r="E104" s="7" t="s">
        <v>39</v>
      </c>
      <c r="F104" s="9">
        <v>443.42</v>
      </c>
      <c r="G104" s="9">
        <v>60.38</v>
      </c>
      <c r="H104" s="10">
        <f>ROUND(ROUND(F104,2)*ROUND(G104,2),2)</f>
        <v>26773.7</v>
      </c>
    </row>
    <row r="105" spans="1:8" ht="24.75">
      <c r="A105" s="6" t="s">
        <v>279</v>
      </c>
      <c r="B105" s="7" t="s">
        <v>280</v>
      </c>
      <c r="C105" s="8" t="s">
        <v>281</v>
      </c>
      <c r="D105" s="7" t="s">
        <v>14</v>
      </c>
      <c r="E105" s="7" t="s">
        <v>39</v>
      </c>
      <c r="F105" s="9">
        <v>195.59</v>
      </c>
      <c r="G105" s="9">
        <v>152.80000000000001</v>
      </c>
      <c r="H105" s="10">
        <f>ROUND(ROUND(F105,2)*ROUND(G105,2),2)</f>
        <v>29886.15</v>
      </c>
    </row>
    <row r="106" spans="1:8" ht="16.5">
      <c r="A106" s="6" t="s">
        <v>282</v>
      </c>
      <c r="B106" s="7" t="s">
        <v>283</v>
      </c>
      <c r="C106" s="8" t="s">
        <v>284</v>
      </c>
      <c r="D106" s="7" t="s">
        <v>25</v>
      </c>
      <c r="E106" s="7" t="s">
        <v>39</v>
      </c>
      <c r="F106" s="9">
        <v>8.26</v>
      </c>
      <c r="G106" s="9">
        <v>757.37</v>
      </c>
      <c r="H106" s="10">
        <f>ROUND(ROUND(F106,2)*ROUND(G106,2),2)</f>
        <v>6255.88</v>
      </c>
    </row>
    <row r="107" spans="1:8" ht="24.75">
      <c r="A107" s="6" t="s">
        <v>285</v>
      </c>
      <c r="B107" s="7" t="s">
        <v>286</v>
      </c>
      <c r="C107" s="8" t="s">
        <v>287</v>
      </c>
      <c r="D107" s="7" t="s">
        <v>14</v>
      </c>
      <c r="E107" s="7" t="s">
        <v>39</v>
      </c>
      <c r="F107" s="9">
        <v>5.89</v>
      </c>
      <c r="G107" s="9">
        <v>129.99</v>
      </c>
      <c r="H107" s="10">
        <f>ROUND(ROUND(F107,2)*ROUND(G107,2),2)</f>
        <v>765.64</v>
      </c>
    </row>
    <row r="108" spans="1:8" ht="20.100000000000001" customHeight="1">
      <c r="A108" s="4" t="s">
        <v>288</v>
      </c>
      <c r="B108" s="78" t="s">
        <v>289</v>
      </c>
      <c r="C108" s="78"/>
      <c r="D108" s="78"/>
      <c r="E108" s="78"/>
      <c r="F108" s="78"/>
      <c r="G108" s="78"/>
      <c r="H108" s="5">
        <f>ROUND(H109+H122+H130,2)</f>
        <v>65943.62</v>
      </c>
    </row>
    <row r="109" spans="1:8" ht="20.100000000000001" customHeight="1">
      <c r="A109" s="4" t="s">
        <v>290</v>
      </c>
      <c r="B109" s="78" t="s">
        <v>291</v>
      </c>
      <c r="C109" s="78"/>
      <c r="D109" s="78"/>
      <c r="E109" s="78"/>
      <c r="F109" s="78"/>
      <c r="G109" s="78"/>
      <c r="H109" s="5">
        <f>ROUND(SUM(H110:H121),2)</f>
        <v>29532.67</v>
      </c>
    </row>
    <row r="110" spans="1:8" ht="16.5">
      <c r="A110" s="6" t="s">
        <v>292</v>
      </c>
      <c r="B110" s="7" t="s">
        <v>293</v>
      </c>
      <c r="C110" s="8" t="s">
        <v>294</v>
      </c>
      <c r="D110" s="7" t="s">
        <v>25</v>
      </c>
      <c r="E110" s="7" t="s">
        <v>295</v>
      </c>
      <c r="F110" s="9">
        <v>2.1</v>
      </c>
      <c r="G110" s="9">
        <v>685.65</v>
      </c>
      <c r="H110" s="10">
        <f t="shared" ref="H110:H121" si="9">ROUND(ROUND(F110,2)*ROUND(G110,2),2)</f>
        <v>1439.87</v>
      </c>
    </row>
    <row r="111" spans="1:8" ht="24.75">
      <c r="A111" s="6" t="s">
        <v>296</v>
      </c>
      <c r="B111" s="7" t="s">
        <v>297</v>
      </c>
      <c r="C111" s="8" t="s">
        <v>298</v>
      </c>
      <c r="D111" s="7" t="s">
        <v>25</v>
      </c>
      <c r="E111" s="7" t="s">
        <v>33</v>
      </c>
      <c r="F111" s="9">
        <v>5</v>
      </c>
      <c r="G111" s="9">
        <v>689.39</v>
      </c>
      <c r="H111" s="10">
        <f t="shared" si="9"/>
        <v>3446.95</v>
      </c>
    </row>
    <row r="112" spans="1:8" ht="24.75">
      <c r="A112" s="6" t="s">
        <v>299</v>
      </c>
      <c r="B112" s="7" t="s">
        <v>300</v>
      </c>
      <c r="C112" s="8" t="s">
        <v>301</v>
      </c>
      <c r="D112" s="7" t="s">
        <v>25</v>
      </c>
      <c r="E112" s="7" t="s">
        <v>33</v>
      </c>
      <c r="F112" s="9">
        <v>4</v>
      </c>
      <c r="G112" s="9">
        <v>756.76</v>
      </c>
      <c r="H112" s="10">
        <f t="shared" si="9"/>
        <v>3027.04</v>
      </c>
    </row>
    <row r="113" spans="1:8" ht="24.75">
      <c r="A113" s="6" t="s">
        <v>302</v>
      </c>
      <c r="B113" s="7" t="s">
        <v>303</v>
      </c>
      <c r="C113" s="8" t="s">
        <v>304</v>
      </c>
      <c r="D113" s="7" t="s">
        <v>25</v>
      </c>
      <c r="E113" s="7" t="s">
        <v>33</v>
      </c>
      <c r="F113" s="9">
        <v>3</v>
      </c>
      <c r="G113" s="9">
        <v>1467.54</v>
      </c>
      <c r="H113" s="10">
        <f t="shared" si="9"/>
        <v>4402.62</v>
      </c>
    </row>
    <row r="114" spans="1:8" ht="16.5">
      <c r="A114" s="6" t="s">
        <v>305</v>
      </c>
      <c r="B114" s="7" t="s">
        <v>306</v>
      </c>
      <c r="C114" s="8" t="s">
        <v>307</v>
      </c>
      <c r="D114" s="7" t="s">
        <v>25</v>
      </c>
      <c r="E114" s="7" t="s">
        <v>33</v>
      </c>
      <c r="F114" s="9">
        <v>1</v>
      </c>
      <c r="G114" s="9">
        <v>815.84</v>
      </c>
      <c r="H114" s="10">
        <f t="shared" si="9"/>
        <v>815.84</v>
      </c>
    </row>
    <row r="115" spans="1:8" ht="16.5">
      <c r="A115" s="6" t="s">
        <v>308</v>
      </c>
      <c r="B115" s="7" t="s">
        <v>309</v>
      </c>
      <c r="C115" s="8" t="s">
        <v>310</v>
      </c>
      <c r="D115" s="7" t="s">
        <v>25</v>
      </c>
      <c r="E115" s="7" t="s">
        <v>33</v>
      </c>
      <c r="F115" s="9">
        <v>1</v>
      </c>
      <c r="G115" s="9">
        <v>1450.38</v>
      </c>
      <c r="H115" s="10">
        <f t="shared" si="9"/>
        <v>1450.38</v>
      </c>
    </row>
    <row r="116" spans="1:8" ht="16.5">
      <c r="A116" s="6" t="s">
        <v>311</v>
      </c>
      <c r="B116" s="7" t="s">
        <v>312</v>
      </c>
      <c r="C116" s="8" t="s">
        <v>313</v>
      </c>
      <c r="D116" s="7" t="s">
        <v>25</v>
      </c>
      <c r="E116" s="7" t="s">
        <v>33</v>
      </c>
      <c r="F116" s="9">
        <v>1</v>
      </c>
      <c r="G116" s="9">
        <v>552.52</v>
      </c>
      <c r="H116" s="10">
        <f t="shared" si="9"/>
        <v>552.52</v>
      </c>
    </row>
    <row r="117" spans="1:8" ht="16.5">
      <c r="A117" s="6" t="s">
        <v>314</v>
      </c>
      <c r="B117" s="7" t="s">
        <v>315</v>
      </c>
      <c r="C117" s="8" t="s">
        <v>316</v>
      </c>
      <c r="D117" s="7" t="s">
        <v>25</v>
      </c>
      <c r="E117" s="7" t="s">
        <v>33</v>
      </c>
      <c r="F117" s="9">
        <v>1</v>
      </c>
      <c r="G117" s="9">
        <v>725.19</v>
      </c>
      <c r="H117" s="10">
        <f t="shared" si="9"/>
        <v>725.19</v>
      </c>
    </row>
    <row r="118" spans="1:8" ht="16.5">
      <c r="A118" s="6" t="s">
        <v>317</v>
      </c>
      <c r="B118" s="7" t="s">
        <v>318</v>
      </c>
      <c r="C118" s="8" t="s">
        <v>319</v>
      </c>
      <c r="D118" s="7" t="s">
        <v>25</v>
      </c>
      <c r="E118" s="7" t="s">
        <v>39</v>
      </c>
      <c r="F118" s="9">
        <v>2.2799999999999998</v>
      </c>
      <c r="G118" s="9">
        <v>708.19</v>
      </c>
      <c r="H118" s="10">
        <f t="shared" si="9"/>
        <v>1614.67</v>
      </c>
    </row>
    <row r="119" spans="1:8" ht="24.75">
      <c r="A119" s="6" t="s">
        <v>320</v>
      </c>
      <c r="B119" s="7" t="s">
        <v>321</v>
      </c>
      <c r="C119" s="8" t="s">
        <v>322</v>
      </c>
      <c r="D119" s="7" t="s">
        <v>25</v>
      </c>
      <c r="E119" s="7" t="s">
        <v>33</v>
      </c>
      <c r="F119" s="9">
        <v>1</v>
      </c>
      <c r="G119" s="9">
        <v>2572.04</v>
      </c>
      <c r="H119" s="10">
        <f t="shared" si="9"/>
        <v>2572.04</v>
      </c>
    </row>
    <row r="120" spans="1:8" ht="16.5">
      <c r="A120" s="6" t="s">
        <v>323</v>
      </c>
      <c r="B120" s="7" t="s">
        <v>324</v>
      </c>
      <c r="C120" s="8" t="s">
        <v>325</v>
      </c>
      <c r="D120" s="7" t="s">
        <v>25</v>
      </c>
      <c r="E120" s="7" t="s">
        <v>39</v>
      </c>
      <c r="F120" s="9">
        <v>1</v>
      </c>
      <c r="G120" s="9">
        <v>1099.3</v>
      </c>
      <c r="H120" s="10">
        <f t="shared" si="9"/>
        <v>1099.3</v>
      </c>
    </row>
    <row r="121" spans="1:8" ht="24.75">
      <c r="A121" s="6" t="s">
        <v>326</v>
      </c>
      <c r="B121" s="7" t="s">
        <v>327</v>
      </c>
      <c r="C121" s="8" t="s">
        <v>328</v>
      </c>
      <c r="D121" s="7" t="s">
        <v>25</v>
      </c>
      <c r="E121" s="7" t="s">
        <v>39</v>
      </c>
      <c r="F121" s="9">
        <v>15.23</v>
      </c>
      <c r="G121" s="9">
        <v>550.64</v>
      </c>
      <c r="H121" s="10">
        <f t="shared" si="9"/>
        <v>8386.25</v>
      </c>
    </row>
    <row r="122" spans="1:8" ht="20.100000000000001" customHeight="1">
      <c r="A122" s="4" t="s">
        <v>329</v>
      </c>
      <c r="B122" s="78" t="s">
        <v>330</v>
      </c>
      <c r="C122" s="78"/>
      <c r="D122" s="78"/>
      <c r="E122" s="78"/>
      <c r="F122" s="78"/>
      <c r="G122" s="78"/>
      <c r="H122" s="5">
        <f>ROUND(SUM(H123:H129),2)</f>
        <v>22694.83</v>
      </c>
    </row>
    <row r="123" spans="1:8" ht="24.75">
      <c r="A123" s="6" t="s">
        <v>331</v>
      </c>
      <c r="B123" s="7" t="s">
        <v>332</v>
      </c>
      <c r="C123" s="8" t="s">
        <v>333</v>
      </c>
      <c r="D123" s="7" t="s">
        <v>25</v>
      </c>
      <c r="E123" s="7" t="s">
        <v>39</v>
      </c>
      <c r="F123" s="9">
        <v>4.4000000000000004</v>
      </c>
      <c r="G123" s="9">
        <v>760</v>
      </c>
      <c r="H123" s="10">
        <f t="shared" ref="H123:H129" si="10">ROUND(ROUND(F123,2)*ROUND(G123,2),2)</f>
        <v>3344</v>
      </c>
    </row>
    <row r="124" spans="1:8" ht="24.75">
      <c r="A124" s="6" t="s">
        <v>334</v>
      </c>
      <c r="B124" s="7" t="s">
        <v>335</v>
      </c>
      <c r="C124" s="8" t="s">
        <v>336</v>
      </c>
      <c r="D124" s="7" t="s">
        <v>25</v>
      </c>
      <c r="E124" s="7" t="s">
        <v>39</v>
      </c>
      <c r="F124" s="9">
        <v>2.4</v>
      </c>
      <c r="G124" s="9">
        <v>906.33</v>
      </c>
      <c r="H124" s="10">
        <f t="shared" si="10"/>
        <v>2175.19</v>
      </c>
    </row>
    <row r="125" spans="1:8" ht="24.75">
      <c r="A125" s="6" t="s">
        <v>337</v>
      </c>
      <c r="B125" s="7" t="s">
        <v>338</v>
      </c>
      <c r="C125" s="8" t="s">
        <v>339</v>
      </c>
      <c r="D125" s="7" t="s">
        <v>25</v>
      </c>
      <c r="E125" s="7" t="s">
        <v>39</v>
      </c>
      <c r="F125" s="9">
        <v>3.78</v>
      </c>
      <c r="G125" s="9">
        <v>861.19</v>
      </c>
      <c r="H125" s="10">
        <f t="shared" si="10"/>
        <v>3255.3</v>
      </c>
    </row>
    <row r="126" spans="1:8" ht="24.75">
      <c r="A126" s="6" t="s">
        <v>340</v>
      </c>
      <c r="B126" s="7" t="s">
        <v>338</v>
      </c>
      <c r="C126" s="8" t="s">
        <v>341</v>
      </c>
      <c r="D126" s="7" t="s">
        <v>25</v>
      </c>
      <c r="E126" s="7" t="s">
        <v>39</v>
      </c>
      <c r="F126" s="9">
        <v>12</v>
      </c>
      <c r="G126" s="9">
        <v>861.19</v>
      </c>
      <c r="H126" s="10">
        <f t="shared" si="10"/>
        <v>10334.280000000001</v>
      </c>
    </row>
    <row r="127" spans="1:8" ht="24.75">
      <c r="A127" s="6" t="s">
        <v>342</v>
      </c>
      <c r="B127" s="7" t="s">
        <v>343</v>
      </c>
      <c r="C127" s="8" t="s">
        <v>344</v>
      </c>
      <c r="D127" s="7" t="s">
        <v>25</v>
      </c>
      <c r="E127" s="7" t="s">
        <v>39</v>
      </c>
      <c r="F127" s="9">
        <v>3</v>
      </c>
      <c r="G127" s="9">
        <v>705.33</v>
      </c>
      <c r="H127" s="10">
        <f t="shared" si="10"/>
        <v>2115.9899999999998</v>
      </c>
    </row>
    <row r="128" spans="1:8" ht="24.75">
      <c r="A128" s="6" t="s">
        <v>345</v>
      </c>
      <c r="B128" s="7" t="s">
        <v>343</v>
      </c>
      <c r="C128" s="8" t="s">
        <v>346</v>
      </c>
      <c r="D128" s="7" t="s">
        <v>25</v>
      </c>
      <c r="E128" s="7" t="s">
        <v>39</v>
      </c>
      <c r="F128" s="9">
        <v>1.4</v>
      </c>
      <c r="G128" s="9">
        <v>705.33</v>
      </c>
      <c r="H128" s="10">
        <f t="shared" si="10"/>
        <v>987.46</v>
      </c>
    </row>
    <row r="129" spans="1:8" ht="24.75">
      <c r="A129" s="6" t="s">
        <v>347</v>
      </c>
      <c r="B129" s="7" t="s">
        <v>348</v>
      </c>
      <c r="C129" s="8" t="s">
        <v>349</v>
      </c>
      <c r="D129" s="7" t="s">
        <v>25</v>
      </c>
      <c r="E129" s="7" t="s">
        <v>39</v>
      </c>
      <c r="F129" s="9">
        <v>0.7</v>
      </c>
      <c r="G129" s="9">
        <v>689.44</v>
      </c>
      <c r="H129" s="10">
        <f t="shared" si="10"/>
        <v>482.61</v>
      </c>
    </row>
    <row r="130" spans="1:8" ht="20.100000000000001" customHeight="1">
      <c r="A130" s="4" t="s">
        <v>350</v>
      </c>
      <c r="B130" s="78" t="s">
        <v>351</v>
      </c>
      <c r="C130" s="78"/>
      <c r="D130" s="78"/>
      <c r="E130" s="78"/>
      <c r="F130" s="78"/>
      <c r="G130" s="78"/>
      <c r="H130" s="5">
        <f>ROUND(SUM(H131:H135),2)</f>
        <v>13716.12</v>
      </c>
    </row>
    <row r="131" spans="1:8" ht="16.5">
      <c r="A131" s="6" t="s">
        <v>352</v>
      </c>
      <c r="B131" s="7" t="s">
        <v>353</v>
      </c>
      <c r="C131" s="8" t="s">
        <v>354</v>
      </c>
      <c r="D131" s="7" t="s">
        <v>14</v>
      </c>
      <c r="E131" s="7" t="s">
        <v>88</v>
      </c>
      <c r="F131" s="9">
        <v>24.35</v>
      </c>
      <c r="G131" s="9">
        <v>69.25</v>
      </c>
      <c r="H131" s="10">
        <f>ROUND(ROUND(F131,2)*ROUND(G131,2),2)</f>
        <v>1686.24</v>
      </c>
    </row>
    <row r="132" spans="1:8" ht="16.5">
      <c r="A132" s="6" t="s">
        <v>355</v>
      </c>
      <c r="B132" s="7" t="s">
        <v>353</v>
      </c>
      <c r="C132" s="8" t="s">
        <v>356</v>
      </c>
      <c r="D132" s="7" t="s">
        <v>14</v>
      </c>
      <c r="E132" s="7" t="s">
        <v>88</v>
      </c>
      <c r="F132" s="9">
        <v>47.5</v>
      </c>
      <c r="G132" s="9">
        <v>69.25</v>
      </c>
      <c r="H132" s="10">
        <f>ROUND(ROUND(F132,2)*ROUND(G132,2),2)</f>
        <v>3289.38</v>
      </c>
    </row>
    <row r="133" spans="1:8" ht="16.5">
      <c r="A133" s="6" t="s">
        <v>357</v>
      </c>
      <c r="B133" s="7" t="s">
        <v>358</v>
      </c>
      <c r="C133" s="8" t="s">
        <v>359</v>
      </c>
      <c r="D133" s="7" t="s">
        <v>14</v>
      </c>
      <c r="E133" s="7" t="s">
        <v>88</v>
      </c>
      <c r="F133" s="9">
        <v>47.5</v>
      </c>
      <c r="G133" s="9">
        <v>52.36</v>
      </c>
      <c r="H133" s="10">
        <f>ROUND(ROUND(F133,2)*ROUND(G133,2),2)</f>
        <v>2487.1</v>
      </c>
    </row>
    <row r="134" spans="1:8" ht="16.5">
      <c r="A134" s="6" t="s">
        <v>360</v>
      </c>
      <c r="B134" s="7" t="s">
        <v>361</v>
      </c>
      <c r="C134" s="8" t="s">
        <v>362</v>
      </c>
      <c r="D134" s="7" t="s">
        <v>14</v>
      </c>
      <c r="E134" s="7" t="s">
        <v>88</v>
      </c>
      <c r="F134" s="9">
        <v>36.700000000000003</v>
      </c>
      <c r="G134" s="9">
        <v>104.12</v>
      </c>
      <c r="H134" s="10">
        <f>ROUND(ROUND(F134,2)*ROUND(G134,2),2)</f>
        <v>3821.2</v>
      </c>
    </row>
    <row r="135" spans="1:8">
      <c r="A135" s="6" t="s">
        <v>363</v>
      </c>
      <c r="B135" s="7" t="s">
        <v>364</v>
      </c>
      <c r="C135" s="8" t="s">
        <v>365</v>
      </c>
      <c r="D135" s="7" t="s">
        <v>14</v>
      </c>
      <c r="E135" s="7" t="s">
        <v>88</v>
      </c>
      <c r="F135" s="9">
        <v>25.88</v>
      </c>
      <c r="G135" s="9">
        <v>93.98</v>
      </c>
      <c r="H135" s="10">
        <f>ROUND(ROUND(F135,2)*ROUND(G135,2),2)</f>
        <v>2432.1999999999998</v>
      </c>
    </row>
    <row r="136" spans="1:8" ht="20.100000000000001" customHeight="1">
      <c r="A136" s="4" t="s">
        <v>366</v>
      </c>
      <c r="B136" s="78" t="s">
        <v>367</v>
      </c>
      <c r="C136" s="78"/>
      <c r="D136" s="78"/>
      <c r="E136" s="78"/>
      <c r="F136" s="78"/>
      <c r="G136" s="78"/>
      <c r="H136" s="5">
        <f>ROUND(SUM(H137:H139),2)</f>
        <v>94620.160000000003</v>
      </c>
    </row>
    <row r="137" spans="1:8" ht="16.5">
      <c r="A137" s="6" t="s">
        <v>368</v>
      </c>
      <c r="B137" s="7" t="s">
        <v>369</v>
      </c>
      <c r="C137" s="8" t="s">
        <v>370</v>
      </c>
      <c r="D137" s="7" t="s">
        <v>14</v>
      </c>
      <c r="E137" s="7" t="s">
        <v>39</v>
      </c>
      <c r="F137" s="9">
        <v>430.6</v>
      </c>
      <c r="G137" s="9">
        <v>201.68</v>
      </c>
      <c r="H137" s="10">
        <f>ROUND(ROUND(F137,2)*ROUND(G137,2),2)</f>
        <v>86843.41</v>
      </c>
    </row>
    <row r="138" spans="1:8" ht="24.75">
      <c r="A138" s="6" t="s">
        <v>371</v>
      </c>
      <c r="B138" s="7" t="s">
        <v>372</v>
      </c>
      <c r="C138" s="8" t="s">
        <v>373</v>
      </c>
      <c r="D138" s="7" t="s">
        <v>14</v>
      </c>
      <c r="E138" s="7" t="s">
        <v>39</v>
      </c>
      <c r="F138" s="9">
        <v>124.2</v>
      </c>
      <c r="G138" s="9">
        <v>24.03</v>
      </c>
      <c r="H138" s="10">
        <f>ROUND(ROUND(F138,2)*ROUND(G138,2),2)</f>
        <v>2984.53</v>
      </c>
    </row>
    <row r="139" spans="1:8" ht="16.5">
      <c r="A139" s="6" t="s">
        <v>374</v>
      </c>
      <c r="B139" s="7" t="s">
        <v>375</v>
      </c>
      <c r="C139" s="8" t="s">
        <v>376</v>
      </c>
      <c r="D139" s="7" t="s">
        <v>14</v>
      </c>
      <c r="E139" s="7" t="s">
        <v>88</v>
      </c>
      <c r="F139" s="9">
        <v>40.83</v>
      </c>
      <c r="G139" s="9">
        <v>117.37</v>
      </c>
      <c r="H139" s="10">
        <f>ROUND(ROUND(F139,2)*ROUND(G139,2),2)</f>
        <v>4792.22</v>
      </c>
    </row>
    <row r="140" spans="1:8" ht="20.100000000000001" customHeight="1">
      <c r="A140" s="4" t="s">
        <v>377</v>
      </c>
      <c r="B140" s="78" t="s">
        <v>378</v>
      </c>
      <c r="C140" s="78"/>
      <c r="D140" s="78"/>
      <c r="E140" s="78"/>
      <c r="F140" s="78"/>
      <c r="G140" s="78"/>
      <c r="H140" s="5">
        <f>ROUND(H141+H171+H180+H191+H197+H203+H209,2)</f>
        <v>135300.44</v>
      </c>
    </row>
    <row r="141" spans="1:8" ht="20.100000000000001" customHeight="1">
      <c r="A141" s="4" t="s">
        <v>379</v>
      </c>
      <c r="B141" s="78" t="s">
        <v>380</v>
      </c>
      <c r="C141" s="78"/>
      <c r="D141" s="78"/>
      <c r="E141" s="78"/>
      <c r="F141" s="78"/>
      <c r="G141" s="78"/>
      <c r="H141" s="5">
        <f>ROUND(SUM(H142:H170),2)</f>
        <v>22974.06</v>
      </c>
    </row>
    <row r="142" spans="1:8" ht="16.5">
      <c r="A142" s="6" t="s">
        <v>381</v>
      </c>
      <c r="B142" s="7" t="s">
        <v>382</v>
      </c>
      <c r="C142" s="8" t="s">
        <v>383</v>
      </c>
      <c r="D142" s="7" t="s">
        <v>25</v>
      </c>
      <c r="E142" s="7" t="s">
        <v>88</v>
      </c>
      <c r="F142" s="9">
        <v>178.44</v>
      </c>
      <c r="G142" s="9">
        <v>23.62</v>
      </c>
      <c r="H142" s="10">
        <f t="shared" ref="H142:H170" si="11">ROUND(ROUND(F142,2)*ROUND(G142,2),2)</f>
        <v>4214.75</v>
      </c>
    </row>
    <row r="143" spans="1:8" ht="24.75">
      <c r="A143" s="6" t="s">
        <v>384</v>
      </c>
      <c r="B143" s="7" t="s">
        <v>385</v>
      </c>
      <c r="C143" s="8" t="s">
        <v>386</v>
      </c>
      <c r="D143" s="7" t="s">
        <v>14</v>
      </c>
      <c r="E143" s="7" t="s">
        <v>88</v>
      </c>
      <c r="F143" s="9">
        <v>104.46</v>
      </c>
      <c r="G143" s="9">
        <v>14.68</v>
      </c>
      <c r="H143" s="10">
        <f t="shared" si="11"/>
        <v>1533.47</v>
      </c>
    </row>
    <row r="144" spans="1:8" ht="16.5">
      <c r="A144" s="6" t="s">
        <v>387</v>
      </c>
      <c r="B144" s="7" t="s">
        <v>388</v>
      </c>
      <c r="C144" s="8" t="s">
        <v>389</v>
      </c>
      <c r="D144" s="7" t="s">
        <v>25</v>
      </c>
      <c r="E144" s="7" t="s">
        <v>88</v>
      </c>
      <c r="F144" s="9">
        <v>0.3</v>
      </c>
      <c r="G144" s="9">
        <v>30.86</v>
      </c>
      <c r="H144" s="10">
        <f t="shared" si="11"/>
        <v>9.26</v>
      </c>
    </row>
    <row r="145" spans="1:8" ht="16.5">
      <c r="A145" s="6" t="s">
        <v>390</v>
      </c>
      <c r="B145" s="7" t="s">
        <v>391</v>
      </c>
      <c r="C145" s="8" t="s">
        <v>392</v>
      </c>
      <c r="D145" s="7" t="s">
        <v>14</v>
      </c>
      <c r="E145" s="7" t="s">
        <v>88</v>
      </c>
      <c r="F145" s="9">
        <v>12.98</v>
      </c>
      <c r="G145" s="9">
        <v>17.350000000000001</v>
      </c>
      <c r="H145" s="10">
        <f t="shared" si="11"/>
        <v>225.2</v>
      </c>
    </row>
    <row r="146" spans="1:8" ht="24.75">
      <c r="A146" s="6" t="s">
        <v>393</v>
      </c>
      <c r="B146" s="7" t="s">
        <v>394</v>
      </c>
      <c r="C146" s="8" t="s">
        <v>395</v>
      </c>
      <c r="D146" s="7" t="s">
        <v>14</v>
      </c>
      <c r="E146" s="7" t="s">
        <v>88</v>
      </c>
      <c r="F146" s="9">
        <v>3.58</v>
      </c>
      <c r="G146" s="9">
        <v>17.75</v>
      </c>
      <c r="H146" s="10">
        <f t="shared" si="11"/>
        <v>63.55</v>
      </c>
    </row>
    <row r="147" spans="1:8">
      <c r="A147" s="6" t="s">
        <v>396</v>
      </c>
      <c r="B147" s="7" t="s">
        <v>397</v>
      </c>
      <c r="C147" s="8" t="s">
        <v>398</v>
      </c>
      <c r="D147" s="7" t="s">
        <v>399</v>
      </c>
      <c r="E147" s="7" t="s">
        <v>400</v>
      </c>
      <c r="F147" s="9">
        <v>9</v>
      </c>
      <c r="G147" s="9">
        <v>183.59</v>
      </c>
      <c r="H147" s="10">
        <f t="shared" si="11"/>
        <v>1652.31</v>
      </c>
    </row>
    <row r="148" spans="1:8">
      <c r="A148" s="6" t="s">
        <v>401</v>
      </c>
      <c r="B148" s="7" t="s">
        <v>402</v>
      </c>
      <c r="C148" s="8" t="s">
        <v>403</v>
      </c>
      <c r="D148" s="7" t="s">
        <v>399</v>
      </c>
      <c r="E148" s="7" t="s">
        <v>400</v>
      </c>
      <c r="F148" s="9">
        <v>3</v>
      </c>
      <c r="G148" s="9">
        <v>151.61000000000001</v>
      </c>
      <c r="H148" s="10">
        <f t="shared" si="11"/>
        <v>454.83</v>
      </c>
    </row>
    <row r="149" spans="1:8" ht="24.75">
      <c r="A149" s="6" t="s">
        <v>404</v>
      </c>
      <c r="B149" s="7" t="s">
        <v>405</v>
      </c>
      <c r="C149" s="8" t="s">
        <v>406</v>
      </c>
      <c r="D149" s="7" t="s">
        <v>14</v>
      </c>
      <c r="E149" s="7" t="s">
        <v>88</v>
      </c>
      <c r="F149" s="9">
        <v>142</v>
      </c>
      <c r="G149" s="9">
        <v>25.92</v>
      </c>
      <c r="H149" s="10">
        <f t="shared" si="11"/>
        <v>3680.64</v>
      </c>
    </row>
    <row r="150" spans="1:8" ht="16.5">
      <c r="A150" s="6" t="s">
        <v>407</v>
      </c>
      <c r="B150" s="7" t="s">
        <v>408</v>
      </c>
      <c r="C150" s="8" t="s">
        <v>409</v>
      </c>
      <c r="D150" s="7" t="s">
        <v>14</v>
      </c>
      <c r="E150" s="7" t="s">
        <v>33</v>
      </c>
      <c r="F150" s="9">
        <v>119</v>
      </c>
      <c r="G150" s="9">
        <v>7.21</v>
      </c>
      <c r="H150" s="10">
        <f t="shared" si="11"/>
        <v>857.99</v>
      </c>
    </row>
    <row r="151" spans="1:8" ht="24.75">
      <c r="A151" s="6" t="s">
        <v>410</v>
      </c>
      <c r="B151" s="7" t="s">
        <v>411</v>
      </c>
      <c r="C151" s="8" t="s">
        <v>412</v>
      </c>
      <c r="D151" s="7" t="s">
        <v>14</v>
      </c>
      <c r="E151" s="7" t="s">
        <v>33</v>
      </c>
      <c r="F151" s="9">
        <v>70</v>
      </c>
      <c r="G151" s="9">
        <v>12.28</v>
      </c>
      <c r="H151" s="10">
        <f t="shared" si="11"/>
        <v>859.6</v>
      </c>
    </row>
    <row r="152" spans="1:8" ht="16.5">
      <c r="A152" s="6" t="s">
        <v>413</v>
      </c>
      <c r="B152" s="7" t="s">
        <v>414</v>
      </c>
      <c r="C152" s="8" t="s">
        <v>415</v>
      </c>
      <c r="D152" s="7" t="s">
        <v>14</v>
      </c>
      <c r="E152" s="7" t="s">
        <v>33</v>
      </c>
      <c r="F152" s="9">
        <v>1</v>
      </c>
      <c r="G152" s="9">
        <v>8.93</v>
      </c>
      <c r="H152" s="10">
        <f t="shared" si="11"/>
        <v>8.93</v>
      </c>
    </row>
    <row r="153" spans="1:8" ht="16.5">
      <c r="A153" s="6" t="s">
        <v>416</v>
      </c>
      <c r="B153" s="7" t="s">
        <v>417</v>
      </c>
      <c r="C153" s="8" t="s">
        <v>418</v>
      </c>
      <c r="D153" s="7" t="s">
        <v>14</v>
      </c>
      <c r="E153" s="7" t="s">
        <v>33</v>
      </c>
      <c r="F153" s="9">
        <v>9</v>
      </c>
      <c r="G153" s="9">
        <v>11.22</v>
      </c>
      <c r="H153" s="10">
        <f t="shared" si="11"/>
        <v>100.98</v>
      </c>
    </row>
    <row r="154" spans="1:8" ht="24.75">
      <c r="A154" s="6" t="s">
        <v>419</v>
      </c>
      <c r="B154" s="7" t="s">
        <v>420</v>
      </c>
      <c r="C154" s="8" t="s">
        <v>421</v>
      </c>
      <c r="D154" s="7" t="s">
        <v>14</v>
      </c>
      <c r="E154" s="7" t="s">
        <v>33</v>
      </c>
      <c r="F154" s="9">
        <v>4</v>
      </c>
      <c r="G154" s="9">
        <v>15.93</v>
      </c>
      <c r="H154" s="10">
        <f t="shared" si="11"/>
        <v>63.72</v>
      </c>
    </row>
    <row r="155" spans="1:8" ht="16.5">
      <c r="A155" s="6" t="s">
        <v>422</v>
      </c>
      <c r="B155" s="7" t="s">
        <v>423</v>
      </c>
      <c r="C155" s="8" t="s">
        <v>424</v>
      </c>
      <c r="D155" s="7" t="s">
        <v>25</v>
      </c>
      <c r="E155" s="7" t="s">
        <v>33</v>
      </c>
      <c r="F155" s="9">
        <v>13</v>
      </c>
      <c r="G155" s="9">
        <v>43.79</v>
      </c>
      <c r="H155" s="10">
        <f t="shared" si="11"/>
        <v>569.27</v>
      </c>
    </row>
    <row r="156" spans="1:8" ht="16.5">
      <c r="A156" s="6" t="s">
        <v>425</v>
      </c>
      <c r="B156" s="7" t="s">
        <v>426</v>
      </c>
      <c r="C156" s="8" t="s">
        <v>427</v>
      </c>
      <c r="D156" s="7" t="s">
        <v>399</v>
      </c>
      <c r="E156" s="7" t="s">
        <v>400</v>
      </c>
      <c r="F156" s="9">
        <v>5</v>
      </c>
      <c r="G156" s="9">
        <v>23.58</v>
      </c>
      <c r="H156" s="10">
        <f t="shared" si="11"/>
        <v>117.9</v>
      </c>
    </row>
    <row r="157" spans="1:8" ht="24.75">
      <c r="A157" s="6" t="s">
        <v>428</v>
      </c>
      <c r="B157" s="7" t="s">
        <v>429</v>
      </c>
      <c r="C157" s="8" t="s">
        <v>430</v>
      </c>
      <c r="D157" s="7" t="s">
        <v>14</v>
      </c>
      <c r="E157" s="7" t="s">
        <v>33</v>
      </c>
      <c r="F157" s="9">
        <v>95</v>
      </c>
      <c r="G157" s="9">
        <v>19.25</v>
      </c>
      <c r="H157" s="10">
        <f t="shared" si="11"/>
        <v>1828.75</v>
      </c>
    </row>
    <row r="158" spans="1:8" ht="24.75">
      <c r="A158" s="6" t="s">
        <v>431</v>
      </c>
      <c r="B158" s="7" t="s">
        <v>432</v>
      </c>
      <c r="C158" s="8" t="s">
        <v>433</v>
      </c>
      <c r="D158" s="7" t="s">
        <v>14</v>
      </c>
      <c r="E158" s="7" t="s">
        <v>33</v>
      </c>
      <c r="F158" s="9">
        <v>12</v>
      </c>
      <c r="G158" s="9">
        <v>14.17</v>
      </c>
      <c r="H158" s="10">
        <f t="shared" si="11"/>
        <v>170.04</v>
      </c>
    </row>
    <row r="159" spans="1:8" ht="24.75">
      <c r="A159" s="6" t="s">
        <v>434</v>
      </c>
      <c r="B159" s="7" t="s">
        <v>435</v>
      </c>
      <c r="C159" s="8" t="s">
        <v>436</v>
      </c>
      <c r="D159" s="7" t="s">
        <v>14</v>
      </c>
      <c r="E159" s="7" t="s">
        <v>33</v>
      </c>
      <c r="F159" s="9">
        <v>12</v>
      </c>
      <c r="G159" s="9">
        <v>11.66</v>
      </c>
      <c r="H159" s="10">
        <f t="shared" si="11"/>
        <v>139.91999999999999</v>
      </c>
    </row>
    <row r="160" spans="1:8" ht="24.75">
      <c r="A160" s="6" t="s">
        <v>437</v>
      </c>
      <c r="B160" s="7" t="s">
        <v>438</v>
      </c>
      <c r="C160" s="8" t="s">
        <v>439</v>
      </c>
      <c r="D160" s="7" t="s">
        <v>14</v>
      </c>
      <c r="E160" s="7" t="s">
        <v>33</v>
      </c>
      <c r="F160" s="9">
        <v>80</v>
      </c>
      <c r="G160" s="9">
        <v>19.25</v>
      </c>
      <c r="H160" s="10">
        <f t="shared" si="11"/>
        <v>1540</v>
      </c>
    </row>
    <row r="161" spans="1:8" ht="24.75">
      <c r="A161" s="6" t="s">
        <v>440</v>
      </c>
      <c r="B161" s="7" t="s">
        <v>441</v>
      </c>
      <c r="C161" s="8" t="s">
        <v>442</v>
      </c>
      <c r="D161" s="7" t="s">
        <v>14</v>
      </c>
      <c r="E161" s="7" t="s">
        <v>33</v>
      </c>
      <c r="F161" s="9">
        <v>4</v>
      </c>
      <c r="G161" s="9">
        <v>24.97</v>
      </c>
      <c r="H161" s="10">
        <f t="shared" si="11"/>
        <v>99.88</v>
      </c>
    </row>
    <row r="162" spans="1:8" ht="24.75">
      <c r="A162" s="6" t="s">
        <v>443</v>
      </c>
      <c r="B162" s="7" t="s">
        <v>444</v>
      </c>
      <c r="C162" s="8" t="s">
        <v>445</v>
      </c>
      <c r="D162" s="7" t="s">
        <v>14</v>
      </c>
      <c r="E162" s="7" t="s">
        <v>33</v>
      </c>
      <c r="F162" s="9">
        <v>2</v>
      </c>
      <c r="G162" s="9">
        <v>24.21</v>
      </c>
      <c r="H162" s="10">
        <f t="shared" si="11"/>
        <v>48.42</v>
      </c>
    </row>
    <row r="163" spans="1:8" ht="16.5">
      <c r="A163" s="6" t="s">
        <v>446</v>
      </c>
      <c r="B163" s="7" t="s">
        <v>447</v>
      </c>
      <c r="C163" s="8" t="s">
        <v>448</v>
      </c>
      <c r="D163" s="7" t="s">
        <v>14</v>
      </c>
      <c r="E163" s="7" t="s">
        <v>33</v>
      </c>
      <c r="F163" s="9">
        <v>6</v>
      </c>
      <c r="G163" s="9">
        <v>25.65</v>
      </c>
      <c r="H163" s="10">
        <f t="shared" si="11"/>
        <v>153.9</v>
      </c>
    </row>
    <row r="164" spans="1:8" ht="16.5">
      <c r="A164" s="6" t="s">
        <v>449</v>
      </c>
      <c r="B164" s="7" t="s">
        <v>450</v>
      </c>
      <c r="C164" s="8" t="s">
        <v>451</v>
      </c>
      <c r="D164" s="7" t="s">
        <v>14</v>
      </c>
      <c r="E164" s="7" t="s">
        <v>33</v>
      </c>
      <c r="F164" s="9">
        <v>10</v>
      </c>
      <c r="G164" s="9">
        <v>21.78</v>
      </c>
      <c r="H164" s="10">
        <f t="shared" si="11"/>
        <v>217.8</v>
      </c>
    </row>
    <row r="165" spans="1:8" ht="16.5">
      <c r="A165" s="6" t="s">
        <v>452</v>
      </c>
      <c r="B165" s="7" t="s">
        <v>453</v>
      </c>
      <c r="C165" s="8" t="s">
        <v>454</v>
      </c>
      <c r="D165" s="7" t="s">
        <v>14</v>
      </c>
      <c r="E165" s="7" t="s">
        <v>33</v>
      </c>
      <c r="F165" s="9">
        <v>21</v>
      </c>
      <c r="G165" s="9">
        <v>28.63</v>
      </c>
      <c r="H165" s="10">
        <f t="shared" si="11"/>
        <v>601.23</v>
      </c>
    </row>
    <row r="166" spans="1:8" ht="16.5">
      <c r="A166" s="6" t="s">
        <v>455</v>
      </c>
      <c r="B166" s="7" t="s">
        <v>456</v>
      </c>
      <c r="C166" s="8" t="s">
        <v>457</v>
      </c>
      <c r="D166" s="7" t="s">
        <v>14</v>
      </c>
      <c r="E166" s="7" t="s">
        <v>33</v>
      </c>
      <c r="F166" s="9">
        <v>25</v>
      </c>
      <c r="G166" s="9">
        <v>33.36</v>
      </c>
      <c r="H166" s="10">
        <f t="shared" si="11"/>
        <v>834</v>
      </c>
    </row>
    <row r="167" spans="1:8" ht="16.5">
      <c r="A167" s="6" t="s">
        <v>458</v>
      </c>
      <c r="B167" s="7" t="s">
        <v>459</v>
      </c>
      <c r="C167" s="8" t="s">
        <v>460</v>
      </c>
      <c r="D167" s="7" t="s">
        <v>14</v>
      </c>
      <c r="E167" s="7" t="s">
        <v>33</v>
      </c>
      <c r="F167" s="9">
        <v>5</v>
      </c>
      <c r="G167" s="9">
        <v>37.51</v>
      </c>
      <c r="H167" s="10">
        <f t="shared" si="11"/>
        <v>187.55</v>
      </c>
    </row>
    <row r="168" spans="1:8" ht="24.75">
      <c r="A168" s="6" t="s">
        <v>461</v>
      </c>
      <c r="B168" s="7" t="s">
        <v>462</v>
      </c>
      <c r="C168" s="8" t="s">
        <v>463</v>
      </c>
      <c r="D168" s="7" t="s">
        <v>14</v>
      </c>
      <c r="E168" s="7" t="s">
        <v>88</v>
      </c>
      <c r="F168" s="9">
        <v>203.77</v>
      </c>
      <c r="G168" s="9">
        <v>13.07</v>
      </c>
      <c r="H168" s="10">
        <f t="shared" si="11"/>
        <v>2663.27</v>
      </c>
    </row>
    <row r="169" spans="1:8" ht="16.5">
      <c r="A169" s="6" t="s">
        <v>464</v>
      </c>
      <c r="B169" s="7" t="s">
        <v>465</v>
      </c>
      <c r="C169" s="8" t="s">
        <v>466</v>
      </c>
      <c r="D169" s="7" t="s">
        <v>14</v>
      </c>
      <c r="E169" s="7" t="s">
        <v>33</v>
      </c>
      <c r="F169" s="9">
        <v>1</v>
      </c>
      <c r="G169" s="9">
        <v>31.84</v>
      </c>
      <c r="H169" s="10">
        <f t="shared" si="11"/>
        <v>31.84</v>
      </c>
    </row>
    <row r="170" spans="1:8" ht="16.5">
      <c r="A170" s="6" t="s">
        <v>467</v>
      </c>
      <c r="B170" s="7" t="s">
        <v>468</v>
      </c>
      <c r="C170" s="8" t="s">
        <v>469</v>
      </c>
      <c r="D170" s="7" t="s">
        <v>14</v>
      </c>
      <c r="E170" s="7" t="s">
        <v>33</v>
      </c>
      <c r="F170" s="9">
        <v>1</v>
      </c>
      <c r="G170" s="9">
        <v>45.06</v>
      </c>
      <c r="H170" s="10">
        <f t="shared" si="11"/>
        <v>45.06</v>
      </c>
    </row>
    <row r="171" spans="1:8" ht="20.100000000000001" customHeight="1">
      <c r="A171" s="4" t="s">
        <v>470</v>
      </c>
      <c r="B171" s="78" t="s">
        <v>471</v>
      </c>
      <c r="C171" s="78"/>
      <c r="D171" s="78"/>
      <c r="E171" s="78"/>
      <c r="F171" s="78"/>
      <c r="G171" s="78"/>
      <c r="H171" s="5">
        <f>ROUND(SUM(H172:H179),2)</f>
        <v>12551.24</v>
      </c>
    </row>
    <row r="172" spans="1:8" ht="24.75">
      <c r="A172" s="6" t="s">
        <v>472</v>
      </c>
      <c r="B172" s="7" t="s">
        <v>473</v>
      </c>
      <c r="C172" s="8" t="s">
        <v>474</v>
      </c>
      <c r="D172" s="7" t="s">
        <v>25</v>
      </c>
      <c r="E172" s="7" t="s">
        <v>33</v>
      </c>
      <c r="F172" s="9">
        <v>16.239999999999998</v>
      </c>
      <c r="G172" s="9">
        <v>140.08000000000001</v>
      </c>
      <c r="H172" s="10">
        <f t="shared" ref="H172:H179" si="12">ROUND(ROUND(F172,2)*ROUND(G172,2),2)</f>
        <v>2274.9</v>
      </c>
    </row>
    <row r="173" spans="1:8" ht="16.5">
      <c r="A173" s="6" t="s">
        <v>475</v>
      </c>
      <c r="B173" s="7" t="s">
        <v>476</v>
      </c>
      <c r="C173" s="8" t="s">
        <v>477</v>
      </c>
      <c r="D173" s="7" t="s">
        <v>399</v>
      </c>
      <c r="E173" s="7" t="s">
        <v>400</v>
      </c>
      <c r="F173" s="9">
        <v>1</v>
      </c>
      <c r="G173" s="9">
        <v>20.64</v>
      </c>
      <c r="H173" s="10">
        <f t="shared" si="12"/>
        <v>20.64</v>
      </c>
    </row>
    <row r="174" spans="1:8">
      <c r="A174" s="6" t="s">
        <v>478</v>
      </c>
      <c r="B174" s="7" t="s">
        <v>479</v>
      </c>
      <c r="C174" s="8" t="s">
        <v>480</v>
      </c>
      <c r="D174" s="7" t="s">
        <v>399</v>
      </c>
      <c r="E174" s="7" t="s">
        <v>400</v>
      </c>
      <c r="F174" s="9">
        <v>1</v>
      </c>
      <c r="G174" s="9">
        <v>25.09</v>
      </c>
      <c r="H174" s="10">
        <f t="shared" si="12"/>
        <v>25.09</v>
      </c>
    </row>
    <row r="175" spans="1:8" ht="16.5">
      <c r="A175" s="6" t="s">
        <v>481</v>
      </c>
      <c r="B175" s="7" t="s">
        <v>482</v>
      </c>
      <c r="C175" s="8" t="s">
        <v>483</v>
      </c>
      <c r="D175" s="7" t="s">
        <v>25</v>
      </c>
      <c r="E175" s="7" t="s">
        <v>33</v>
      </c>
      <c r="F175" s="9">
        <v>124.17</v>
      </c>
      <c r="G175" s="9">
        <v>37.97</v>
      </c>
      <c r="H175" s="10">
        <f t="shared" si="12"/>
        <v>4714.7299999999996</v>
      </c>
    </row>
    <row r="176" spans="1:8">
      <c r="A176" s="6" t="s">
        <v>484</v>
      </c>
      <c r="B176" s="7" t="s">
        <v>485</v>
      </c>
      <c r="C176" s="8" t="s">
        <v>486</v>
      </c>
      <c r="D176" s="7" t="s">
        <v>399</v>
      </c>
      <c r="E176" s="7" t="s">
        <v>400</v>
      </c>
      <c r="F176" s="9">
        <v>12</v>
      </c>
      <c r="G176" s="9">
        <v>16.760000000000002</v>
      </c>
      <c r="H176" s="10">
        <f t="shared" si="12"/>
        <v>201.12</v>
      </c>
    </row>
    <row r="177" spans="1:8">
      <c r="A177" s="6" t="s">
        <v>487</v>
      </c>
      <c r="B177" s="7" t="s">
        <v>488</v>
      </c>
      <c r="C177" s="8" t="s">
        <v>489</v>
      </c>
      <c r="D177" s="7" t="s">
        <v>399</v>
      </c>
      <c r="E177" s="7" t="s">
        <v>400</v>
      </c>
      <c r="F177" s="9">
        <v>7</v>
      </c>
      <c r="G177" s="9">
        <v>21.44</v>
      </c>
      <c r="H177" s="10">
        <f t="shared" si="12"/>
        <v>150.08000000000001</v>
      </c>
    </row>
    <row r="178" spans="1:8">
      <c r="A178" s="6" t="s">
        <v>490</v>
      </c>
      <c r="B178" s="7" t="s">
        <v>491</v>
      </c>
      <c r="C178" s="8" t="s">
        <v>492</v>
      </c>
      <c r="D178" s="7" t="s">
        <v>399</v>
      </c>
      <c r="E178" s="7" t="s">
        <v>400</v>
      </c>
      <c r="F178" s="9">
        <v>86</v>
      </c>
      <c r="G178" s="9">
        <v>14.02</v>
      </c>
      <c r="H178" s="10">
        <f t="shared" si="12"/>
        <v>1205.72</v>
      </c>
    </row>
    <row r="179" spans="1:8" ht="16.5">
      <c r="A179" s="6" t="s">
        <v>493</v>
      </c>
      <c r="B179" s="7" t="s">
        <v>494</v>
      </c>
      <c r="C179" s="8" t="s">
        <v>495</v>
      </c>
      <c r="D179" s="7" t="s">
        <v>399</v>
      </c>
      <c r="E179" s="7" t="s">
        <v>496</v>
      </c>
      <c r="F179" s="9">
        <v>142</v>
      </c>
      <c r="G179" s="9">
        <v>27.88</v>
      </c>
      <c r="H179" s="10">
        <f t="shared" si="12"/>
        <v>3958.96</v>
      </c>
    </row>
    <row r="180" spans="1:8" ht="20.100000000000001" customHeight="1">
      <c r="A180" s="4" t="s">
        <v>497</v>
      </c>
      <c r="B180" s="78" t="s">
        <v>498</v>
      </c>
      <c r="C180" s="78"/>
      <c r="D180" s="78"/>
      <c r="E180" s="78"/>
      <c r="F180" s="78"/>
      <c r="G180" s="78"/>
      <c r="H180" s="5">
        <f>ROUND(SUM(H181:H190),2)</f>
        <v>7035.08</v>
      </c>
    </row>
    <row r="181" spans="1:8" ht="16.5">
      <c r="A181" s="6" t="s">
        <v>499</v>
      </c>
      <c r="B181" s="7" t="s">
        <v>500</v>
      </c>
      <c r="C181" s="8" t="s">
        <v>501</v>
      </c>
      <c r="D181" s="7" t="s">
        <v>14</v>
      </c>
      <c r="E181" s="7" t="s">
        <v>33</v>
      </c>
      <c r="F181" s="9">
        <v>31</v>
      </c>
      <c r="G181" s="9">
        <v>45.05</v>
      </c>
      <c r="H181" s="10">
        <f t="shared" ref="H181:H190" si="13">ROUND(ROUND(F181,2)*ROUND(G181,2),2)</f>
        <v>1396.55</v>
      </c>
    </row>
    <row r="182" spans="1:8" ht="16.5">
      <c r="A182" s="6" t="s">
        <v>502</v>
      </c>
      <c r="B182" s="7" t="s">
        <v>503</v>
      </c>
      <c r="C182" s="8" t="s">
        <v>504</v>
      </c>
      <c r="D182" s="7" t="s">
        <v>14</v>
      </c>
      <c r="E182" s="7" t="s">
        <v>33</v>
      </c>
      <c r="F182" s="9">
        <v>7</v>
      </c>
      <c r="G182" s="9">
        <v>29.7</v>
      </c>
      <c r="H182" s="10">
        <f t="shared" si="13"/>
        <v>207.9</v>
      </c>
    </row>
    <row r="183" spans="1:8" ht="16.5">
      <c r="A183" s="6" t="s">
        <v>505</v>
      </c>
      <c r="B183" s="7" t="s">
        <v>506</v>
      </c>
      <c r="C183" s="8" t="s">
        <v>507</v>
      </c>
      <c r="D183" s="7" t="s">
        <v>14</v>
      </c>
      <c r="E183" s="7" t="s">
        <v>33</v>
      </c>
      <c r="F183" s="9">
        <v>1</v>
      </c>
      <c r="G183" s="9">
        <v>31.23</v>
      </c>
      <c r="H183" s="10">
        <f t="shared" si="13"/>
        <v>31.23</v>
      </c>
    </row>
    <row r="184" spans="1:8" ht="16.5">
      <c r="A184" s="6" t="s">
        <v>508</v>
      </c>
      <c r="B184" s="7" t="s">
        <v>509</v>
      </c>
      <c r="C184" s="8" t="s">
        <v>510</v>
      </c>
      <c r="D184" s="7" t="s">
        <v>14</v>
      </c>
      <c r="E184" s="7" t="s">
        <v>33</v>
      </c>
      <c r="F184" s="9">
        <v>23</v>
      </c>
      <c r="G184" s="9">
        <v>45.4</v>
      </c>
      <c r="H184" s="10">
        <f t="shared" si="13"/>
        <v>1044.2</v>
      </c>
    </row>
    <row r="185" spans="1:8" ht="16.5">
      <c r="A185" s="6" t="s">
        <v>511</v>
      </c>
      <c r="B185" s="7" t="s">
        <v>512</v>
      </c>
      <c r="C185" s="8" t="s">
        <v>513</v>
      </c>
      <c r="D185" s="7" t="s">
        <v>25</v>
      </c>
      <c r="E185" s="7" t="s">
        <v>33</v>
      </c>
      <c r="F185" s="9">
        <v>43</v>
      </c>
      <c r="G185" s="9">
        <v>72.52</v>
      </c>
      <c r="H185" s="10">
        <f t="shared" si="13"/>
        <v>3118.36</v>
      </c>
    </row>
    <row r="186" spans="1:8" ht="16.5">
      <c r="A186" s="6" t="s">
        <v>514</v>
      </c>
      <c r="B186" s="7" t="s">
        <v>515</v>
      </c>
      <c r="C186" s="8" t="s">
        <v>516</v>
      </c>
      <c r="D186" s="7" t="s">
        <v>14</v>
      </c>
      <c r="E186" s="7" t="s">
        <v>33</v>
      </c>
      <c r="F186" s="9">
        <v>6</v>
      </c>
      <c r="G186" s="9">
        <v>33.979999999999997</v>
      </c>
      <c r="H186" s="10">
        <f t="shared" si="13"/>
        <v>203.88</v>
      </c>
    </row>
    <row r="187" spans="1:8" ht="16.5">
      <c r="A187" s="6" t="s">
        <v>517</v>
      </c>
      <c r="B187" s="7" t="s">
        <v>518</v>
      </c>
      <c r="C187" s="8" t="s">
        <v>519</v>
      </c>
      <c r="D187" s="7" t="s">
        <v>14</v>
      </c>
      <c r="E187" s="7" t="s">
        <v>33</v>
      </c>
      <c r="F187" s="9">
        <v>7</v>
      </c>
      <c r="G187" s="9">
        <v>54.02</v>
      </c>
      <c r="H187" s="10">
        <f t="shared" si="13"/>
        <v>378.14</v>
      </c>
    </row>
    <row r="188" spans="1:8" ht="16.5">
      <c r="A188" s="6" t="s">
        <v>520</v>
      </c>
      <c r="B188" s="7" t="s">
        <v>521</v>
      </c>
      <c r="C188" s="8" t="s">
        <v>522</v>
      </c>
      <c r="D188" s="7" t="s">
        <v>14</v>
      </c>
      <c r="E188" s="7" t="s">
        <v>33</v>
      </c>
      <c r="F188" s="9">
        <v>2</v>
      </c>
      <c r="G188" s="9">
        <v>55.6</v>
      </c>
      <c r="H188" s="10">
        <f t="shared" si="13"/>
        <v>111.2</v>
      </c>
    </row>
    <row r="189" spans="1:8" ht="16.5">
      <c r="A189" s="6" t="s">
        <v>523</v>
      </c>
      <c r="B189" s="7" t="s">
        <v>524</v>
      </c>
      <c r="C189" s="8" t="s">
        <v>525</v>
      </c>
      <c r="D189" s="7" t="s">
        <v>14</v>
      </c>
      <c r="E189" s="7" t="s">
        <v>33</v>
      </c>
      <c r="F189" s="9">
        <v>3</v>
      </c>
      <c r="G189" s="9">
        <v>48.44</v>
      </c>
      <c r="H189" s="10">
        <f t="shared" si="13"/>
        <v>145.32</v>
      </c>
    </row>
    <row r="190" spans="1:8" ht="16.5">
      <c r="A190" s="6" t="s">
        <v>526</v>
      </c>
      <c r="B190" s="7" t="s">
        <v>527</v>
      </c>
      <c r="C190" s="8" t="s">
        <v>528</v>
      </c>
      <c r="D190" s="7" t="s">
        <v>14</v>
      </c>
      <c r="E190" s="7" t="s">
        <v>33</v>
      </c>
      <c r="F190" s="9">
        <v>14</v>
      </c>
      <c r="G190" s="9">
        <v>28.45</v>
      </c>
      <c r="H190" s="10">
        <f t="shared" si="13"/>
        <v>398.3</v>
      </c>
    </row>
    <row r="191" spans="1:8" ht="20.100000000000001" customHeight="1">
      <c r="A191" s="4" t="s">
        <v>529</v>
      </c>
      <c r="B191" s="78" t="s">
        <v>530</v>
      </c>
      <c r="C191" s="78"/>
      <c r="D191" s="78"/>
      <c r="E191" s="78"/>
      <c r="F191" s="78"/>
      <c r="G191" s="78"/>
      <c r="H191" s="5">
        <f>ROUND(SUM(H192:H196),2)</f>
        <v>57913.01</v>
      </c>
    </row>
    <row r="192" spans="1:8" ht="16.5">
      <c r="A192" s="6" t="s">
        <v>531</v>
      </c>
      <c r="B192" s="7" t="s">
        <v>532</v>
      </c>
      <c r="C192" s="8" t="s">
        <v>533</v>
      </c>
      <c r="D192" s="7" t="s">
        <v>14</v>
      </c>
      <c r="E192" s="7" t="s">
        <v>88</v>
      </c>
      <c r="F192" s="9">
        <v>3512.79</v>
      </c>
      <c r="G192" s="9">
        <v>4.4400000000000004</v>
      </c>
      <c r="H192" s="10">
        <f>ROUND(ROUND(F192,2)*ROUND(G192,2),2)</f>
        <v>15596.79</v>
      </c>
    </row>
    <row r="193" spans="1:8" ht="16.5">
      <c r="A193" s="6" t="s">
        <v>534</v>
      </c>
      <c r="B193" s="7" t="s">
        <v>535</v>
      </c>
      <c r="C193" s="8" t="s">
        <v>536</v>
      </c>
      <c r="D193" s="7" t="s">
        <v>14</v>
      </c>
      <c r="E193" s="7" t="s">
        <v>88</v>
      </c>
      <c r="F193" s="9">
        <v>147.9</v>
      </c>
      <c r="G193" s="9">
        <v>6.85</v>
      </c>
      <c r="H193" s="10">
        <f>ROUND(ROUND(F193,2)*ROUND(G193,2),2)</f>
        <v>1013.12</v>
      </c>
    </row>
    <row r="194" spans="1:8" ht="16.5">
      <c r="A194" s="6" t="s">
        <v>537</v>
      </c>
      <c r="B194" s="7" t="s">
        <v>538</v>
      </c>
      <c r="C194" s="8" t="s">
        <v>539</v>
      </c>
      <c r="D194" s="7" t="s">
        <v>14</v>
      </c>
      <c r="E194" s="7" t="s">
        <v>88</v>
      </c>
      <c r="F194" s="9">
        <v>177.83</v>
      </c>
      <c r="G194" s="9">
        <v>9.5399999999999991</v>
      </c>
      <c r="H194" s="10">
        <f>ROUND(ROUND(F194,2)*ROUND(G194,2),2)</f>
        <v>1696.5</v>
      </c>
    </row>
    <row r="195" spans="1:8" ht="16.5">
      <c r="A195" s="6" t="s">
        <v>540</v>
      </c>
      <c r="B195" s="7" t="s">
        <v>541</v>
      </c>
      <c r="C195" s="8" t="s">
        <v>542</v>
      </c>
      <c r="D195" s="7" t="s">
        <v>14</v>
      </c>
      <c r="E195" s="7" t="s">
        <v>88</v>
      </c>
      <c r="F195" s="9">
        <v>340</v>
      </c>
      <c r="G195" s="9">
        <v>16.61</v>
      </c>
      <c r="H195" s="10">
        <f>ROUND(ROUND(F195,2)*ROUND(G195,2),2)</f>
        <v>5647.4</v>
      </c>
    </row>
    <row r="196" spans="1:8" ht="24.75">
      <c r="A196" s="6" t="s">
        <v>543</v>
      </c>
      <c r="B196" s="7" t="s">
        <v>544</v>
      </c>
      <c r="C196" s="8" t="s">
        <v>545</v>
      </c>
      <c r="D196" s="7" t="s">
        <v>14</v>
      </c>
      <c r="E196" s="7" t="s">
        <v>88</v>
      </c>
      <c r="F196" s="9">
        <v>1360</v>
      </c>
      <c r="G196" s="9">
        <v>24.97</v>
      </c>
      <c r="H196" s="10">
        <f>ROUND(ROUND(F196,2)*ROUND(G196,2),2)</f>
        <v>33959.199999999997</v>
      </c>
    </row>
    <row r="197" spans="1:8" ht="20.100000000000001" customHeight="1">
      <c r="A197" s="4" t="s">
        <v>546</v>
      </c>
      <c r="B197" s="78" t="s">
        <v>547</v>
      </c>
      <c r="C197" s="78"/>
      <c r="D197" s="78"/>
      <c r="E197" s="78"/>
      <c r="F197" s="78"/>
      <c r="G197" s="78"/>
      <c r="H197" s="5">
        <f>ROUND(SUM(H198:H202),2)</f>
        <v>2761.73</v>
      </c>
    </row>
    <row r="198" spans="1:8" ht="16.5">
      <c r="A198" s="6" t="s">
        <v>548</v>
      </c>
      <c r="B198" s="7" t="s">
        <v>549</v>
      </c>
      <c r="C198" s="8" t="s">
        <v>550</v>
      </c>
      <c r="D198" s="7" t="s">
        <v>14</v>
      </c>
      <c r="E198" s="7" t="s">
        <v>33</v>
      </c>
      <c r="F198" s="9">
        <v>31</v>
      </c>
      <c r="G198" s="9">
        <v>34.1</v>
      </c>
      <c r="H198" s="10">
        <f>ROUND(ROUND(F198,2)*ROUND(G198,2),2)</f>
        <v>1057.0999999999999</v>
      </c>
    </row>
    <row r="199" spans="1:8" ht="16.5">
      <c r="A199" s="6" t="s">
        <v>551</v>
      </c>
      <c r="B199" s="7" t="s">
        <v>552</v>
      </c>
      <c r="C199" s="8" t="s">
        <v>553</v>
      </c>
      <c r="D199" s="7" t="s">
        <v>14</v>
      </c>
      <c r="E199" s="7" t="s">
        <v>33</v>
      </c>
      <c r="F199" s="9">
        <v>32</v>
      </c>
      <c r="G199" s="9">
        <v>19.32</v>
      </c>
      <c r="H199" s="10">
        <f>ROUND(ROUND(F199,2)*ROUND(G199,2),2)</f>
        <v>618.24</v>
      </c>
    </row>
    <row r="200" spans="1:8" ht="16.5">
      <c r="A200" s="6" t="s">
        <v>554</v>
      </c>
      <c r="B200" s="7" t="s">
        <v>555</v>
      </c>
      <c r="C200" s="8" t="s">
        <v>556</v>
      </c>
      <c r="D200" s="7" t="s">
        <v>14</v>
      </c>
      <c r="E200" s="7" t="s">
        <v>33</v>
      </c>
      <c r="F200" s="9">
        <v>33</v>
      </c>
      <c r="G200" s="9">
        <v>12.07</v>
      </c>
      <c r="H200" s="10">
        <f>ROUND(ROUND(F200,2)*ROUND(G200,2),2)</f>
        <v>398.31</v>
      </c>
    </row>
    <row r="201" spans="1:8" ht="24.75">
      <c r="A201" s="6" t="s">
        <v>557</v>
      </c>
      <c r="B201" s="7" t="s">
        <v>558</v>
      </c>
      <c r="C201" s="8" t="s">
        <v>559</v>
      </c>
      <c r="D201" s="7" t="s">
        <v>14</v>
      </c>
      <c r="E201" s="7" t="s">
        <v>33</v>
      </c>
      <c r="F201" s="9">
        <v>2</v>
      </c>
      <c r="G201" s="9">
        <v>181.24</v>
      </c>
      <c r="H201" s="10">
        <f>ROUND(ROUND(F201,2)*ROUND(G201,2),2)</f>
        <v>362.48</v>
      </c>
    </row>
    <row r="202" spans="1:8" ht="16.5">
      <c r="A202" s="6" t="s">
        <v>560</v>
      </c>
      <c r="B202" s="7" t="s">
        <v>561</v>
      </c>
      <c r="C202" s="8" t="s">
        <v>562</v>
      </c>
      <c r="D202" s="7" t="s">
        <v>25</v>
      </c>
      <c r="E202" s="7" t="s">
        <v>33</v>
      </c>
      <c r="F202" s="9">
        <v>8</v>
      </c>
      <c r="G202" s="9">
        <v>40.700000000000003</v>
      </c>
      <c r="H202" s="10">
        <f>ROUND(ROUND(F202,2)*ROUND(G202,2),2)</f>
        <v>325.60000000000002</v>
      </c>
    </row>
    <row r="203" spans="1:8" ht="20.100000000000001" customHeight="1">
      <c r="A203" s="4" t="s">
        <v>563</v>
      </c>
      <c r="B203" s="78" t="s">
        <v>564</v>
      </c>
      <c r="C203" s="78"/>
      <c r="D203" s="78"/>
      <c r="E203" s="78"/>
      <c r="F203" s="78"/>
      <c r="G203" s="78"/>
      <c r="H203" s="5">
        <f>ROUND(SUM(H204:H208),2)</f>
        <v>18403.07</v>
      </c>
    </row>
    <row r="204" spans="1:8" ht="16.5">
      <c r="A204" s="6" t="s">
        <v>565</v>
      </c>
      <c r="B204" s="7" t="s">
        <v>566</v>
      </c>
      <c r="C204" s="8" t="s">
        <v>567</v>
      </c>
      <c r="D204" s="7" t="s">
        <v>25</v>
      </c>
      <c r="E204" s="7" t="s">
        <v>33</v>
      </c>
      <c r="F204" s="9">
        <v>10</v>
      </c>
      <c r="G204" s="9">
        <v>99.48</v>
      </c>
      <c r="H204" s="10">
        <f>ROUND(ROUND(F204,2)*ROUND(G204,2),2)</f>
        <v>994.8</v>
      </c>
    </row>
    <row r="205" spans="1:8" ht="24.75">
      <c r="A205" s="6" t="s">
        <v>568</v>
      </c>
      <c r="B205" s="7" t="s">
        <v>569</v>
      </c>
      <c r="C205" s="8" t="s">
        <v>570</v>
      </c>
      <c r="D205" s="7" t="s">
        <v>25</v>
      </c>
      <c r="E205" s="7" t="s">
        <v>33</v>
      </c>
      <c r="F205" s="9">
        <v>3</v>
      </c>
      <c r="G205" s="9">
        <v>143.44</v>
      </c>
      <c r="H205" s="10">
        <f>ROUND(ROUND(F205,2)*ROUND(G205,2),2)</f>
        <v>430.32</v>
      </c>
    </row>
    <row r="206" spans="1:8" ht="24.75">
      <c r="A206" s="6" t="s">
        <v>571</v>
      </c>
      <c r="B206" s="7" t="s">
        <v>572</v>
      </c>
      <c r="C206" s="8" t="s">
        <v>573</v>
      </c>
      <c r="D206" s="7" t="s">
        <v>25</v>
      </c>
      <c r="E206" s="7" t="s">
        <v>33</v>
      </c>
      <c r="F206" s="9">
        <v>43</v>
      </c>
      <c r="G206" s="9">
        <v>139.11000000000001</v>
      </c>
      <c r="H206" s="10">
        <f>ROUND(ROUND(F206,2)*ROUND(G206,2),2)</f>
        <v>5981.73</v>
      </c>
    </row>
    <row r="207" spans="1:8" ht="16.5">
      <c r="A207" s="6" t="s">
        <v>574</v>
      </c>
      <c r="B207" s="7" t="s">
        <v>575</v>
      </c>
      <c r="C207" s="8" t="s">
        <v>576</v>
      </c>
      <c r="D207" s="7" t="s">
        <v>25</v>
      </c>
      <c r="E207" s="7" t="s">
        <v>33</v>
      </c>
      <c r="F207" s="9">
        <v>19</v>
      </c>
      <c r="G207" s="9">
        <v>458.43</v>
      </c>
      <c r="H207" s="10">
        <f>ROUND(ROUND(F207,2)*ROUND(G207,2),2)</f>
        <v>8710.17</v>
      </c>
    </row>
    <row r="208" spans="1:8" ht="16.5">
      <c r="A208" s="6" t="s">
        <v>577</v>
      </c>
      <c r="B208" s="7" t="s">
        <v>578</v>
      </c>
      <c r="C208" s="8" t="s">
        <v>579</v>
      </c>
      <c r="D208" s="7" t="s">
        <v>25</v>
      </c>
      <c r="E208" s="7" t="s">
        <v>33</v>
      </c>
      <c r="F208" s="9">
        <v>5</v>
      </c>
      <c r="G208" s="9">
        <v>457.21</v>
      </c>
      <c r="H208" s="10">
        <f>ROUND(ROUND(F208,2)*ROUND(G208,2),2)</f>
        <v>2286.0500000000002</v>
      </c>
    </row>
    <row r="209" spans="1:8" ht="20.100000000000001" customHeight="1">
      <c r="A209" s="4" t="s">
        <v>580</v>
      </c>
      <c r="B209" s="78" t="s">
        <v>581</v>
      </c>
      <c r="C209" s="78"/>
      <c r="D209" s="78"/>
      <c r="E209" s="78"/>
      <c r="F209" s="78"/>
      <c r="G209" s="78"/>
      <c r="H209" s="5">
        <f>ROUND(H210+H221,2)</f>
        <v>13662.25</v>
      </c>
    </row>
    <row r="210" spans="1:8" ht="20.100000000000001" customHeight="1">
      <c r="A210" s="4" t="s">
        <v>582</v>
      </c>
      <c r="B210" s="78" t="s">
        <v>583</v>
      </c>
      <c r="C210" s="78"/>
      <c r="D210" s="78"/>
      <c r="E210" s="78"/>
      <c r="F210" s="78"/>
      <c r="G210" s="78"/>
      <c r="H210" s="5">
        <f>ROUND(SUM(H211:H220),2)</f>
        <v>7174.33</v>
      </c>
    </row>
    <row r="211" spans="1:8" ht="16.5">
      <c r="A211" s="6" t="s">
        <v>584</v>
      </c>
      <c r="B211" s="7" t="s">
        <v>585</v>
      </c>
      <c r="C211" s="8" t="s">
        <v>586</v>
      </c>
      <c r="D211" s="7" t="s">
        <v>14</v>
      </c>
      <c r="E211" s="7" t="s">
        <v>33</v>
      </c>
      <c r="F211" s="9">
        <v>18</v>
      </c>
      <c r="G211" s="9">
        <v>12.07</v>
      </c>
      <c r="H211" s="10">
        <f t="shared" ref="H211:H220" si="14">ROUND(ROUND(F211,2)*ROUND(G211,2),2)</f>
        <v>217.26</v>
      </c>
    </row>
    <row r="212" spans="1:8" ht="16.5">
      <c r="A212" s="6" t="s">
        <v>587</v>
      </c>
      <c r="B212" s="7" t="s">
        <v>588</v>
      </c>
      <c r="C212" s="8" t="s">
        <v>589</v>
      </c>
      <c r="D212" s="7" t="s">
        <v>14</v>
      </c>
      <c r="E212" s="7" t="s">
        <v>33</v>
      </c>
      <c r="F212" s="9">
        <v>1</v>
      </c>
      <c r="G212" s="9">
        <v>21.76</v>
      </c>
      <c r="H212" s="10">
        <f t="shared" si="14"/>
        <v>21.76</v>
      </c>
    </row>
    <row r="213" spans="1:8" ht="16.5">
      <c r="A213" s="6" t="s">
        <v>590</v>
      </c>
      <c r="B213" s="7" t="s">
        <v>591</v>
      </c>
      <c r="C213" s="8" t="s">
        <v>592</v>
      </c>
      <c r="D213" s="7" t="s">
        <v>25</v>
      </c>
      <c r="E213" s="7" t="s">
        <v>33</v>
      </c>
      <c r="F213" s="9">
        <v>4</v>
      </c>
      <c r="G213" s="9">
        <v>99.31</v>
      </c>
      <c r="H213" s="10">
        <f t="shared" si="14"/>
        <v>397.24</v>
      </c>
    </row>
    <row r="214" spans="1:8" ht="16.5">
      <c r="A214" s="6" t="s">
        <v>593</v>
      </c>
      <c r="B214" s="7" t="s">
        <v>594</v>
      </c>
      <c r="C214" s="8" t="s">
        <v>595</v>
      </c>
      <c r="D214" s="7" t="s">
        <v>14</v>
      </c>
      <c r="E214" s="7" t="s">
        <v>33</v>
      </c>
      <c r="F214" s="9">
        <v>3</v>
      </c>
      <c r="G214" s="9">
        <v>13.4</v>
      </c>
      <c r="H214" s="10">
        <f t="shared" si="14"/>
        <v>40.200000000000003</v>
      </c>
    </row>
    <row r="215" spans="1:8" ht="16.5">
      <c r="A215" s="6" t="s">
        <v>596</v>
      </c>
      <c r="B215" s="7" t="s">
        <v>597</v>
      </c>
      <c r="C215" s="8" t="s">
        <v>598</v>
      </c>
      <c r="D215" s="7" t="s">
        <v>25</v>
      </c>
      <c r="E215" s="7" t="s">
        <v>33</v>
      </c>
      <c r="F215" s="9">
        <v>4</v>
      </c>
      <c r="G215" s="9">
        <v>109.21</v>
      </c>
      <c r="H215" s="10">
        <f t="shared" si="14"/>
        <v>436.84</v>
      </c>
    </row>
    <row r="216" spans="1:8" ht="16.5">
      <c r="A216" s="6" t="s">
        <v>599</v>
      </c>
      <c r="B216" s="7" t="s">
        <v>600</v>
      </c>
      <c r="C216" s="8" t="s">
        <v>601</v>
      </c>
      <c r="D216" s="7" t="s">
        <v>25</v>
      </c>
      <c r="E216" s="7" t="s">
        <v>33</v>
      </c>
      <c r="F216" s="9">
        <v>1</v>
      </c>
      <c r="G216" s="9">
        <v>4495.01</v>
      </c>
      <c r="H216" s="10">
        <f t="shared" si="14"/>
        <v>4495.01</v>
      </c>
    </row>
    <row r="217" spans="1:8" ht="16.5">
      <c r="A217" s="6" t="s">
        <v>602</v>
      </c>
      <c r="B217" s="7" t="s">
        <v>603</v>
      </c>
      <c r="C217" s="8" t="s">
        <v>604</v>
      </c>
      <c r="D217" s="7" t="s">
        <v>14</v>
      </c>
      <c r="E217" s="7" t="s">
        <v>33</v>
      </c>
      <c r="F217" s="9">
        <v>1</v>
      </c>
      <c r="G217" s="9">
        <v>97.2</v>
      </c>
      <c r="H217" s="10">
        <f t="shared" si="14"/>
        <v>97.2</v>
      </c>
    </row>
    <row r="218" spans="1:8" ht="16.5">
      <c r="A218" s="6" t="s">
        <v>605</v>
      </c>
      <c r="B218" s="7" t="s">
        <v>606</v>
      </c>
      <c r="C218" s="8" t="s">
        <v>607</v>
      </c>
      <c r="D218" s="7" t="s">
        <v>25</v>
      </c>
      <c r="E218" s="7" t="s">
        <v>33</v>
      </c>
      <c r="F218" s="9">
        <v>3</v>
      </c>
      <c r="G218" s="9">
        <v>56.02</v>
      </c>
      <c r="H218" s="10">
        <f t="shared" si="14"/>
        <v>168.06</v>
      </c>
    </row>
    <row r="219" spans="1:8" ht="16.5">
      <c r="A219" s="6" t="s">
        <v>608</v>
      </c>
      <c r="B219" s="7" t="s">
        <v>609</v>
      </c>
      <c r="C219" s="8" t="s">
        <v>610</v>
      </c>
      <c r="D219" s="7" t="s">
        <v>25</v>
      </c>
      <c r="E219" s="7" t="s">
        <v>33</v>
      </c>
      <c r="F219" s="9">
        <v>1</v>
      </c>
      <c r="G219" s="9">
        <v>134.54</v>
      </c>
      <c r="H219" s="10">
        <f t="shared" si="14"/>
        <v>134.54</v>
      </c>
    </row>
    <row r="220" spans="1:8" ht="16.5">
      <c r="A220" s="6" t="s">
        <v>611</v>
      </c>
      <c r="B220" s="7" t="s">
        <v>612</v>
      </c>
      <c r="C220" s="8" t="s">
        <v>613</v>
      </c>
      <c r="D220" s="7" t="s">
        <v>25</v>
      </c>
      <c r="E220" s="7" t="s">
        <v>33</v>
      </c>
      <c r="F220" s="9">
        <v>1</v>
      </c>
      <c r="G220" s="9">
        <v>1166.22</v>
      </c>
      <c r="H220" s="10">
        <f t="shared" si="14"/>
        <v>1166.22</v>
      </c>
    </row>
    <row r="221" spans="1:8" ht="20.100000000000001" customHeight="1">
      <c r="A221" s="4" t="s">
        <v>614</v>
      </c>
      <c r="B221" s="78" t="s">
        <v>615</v>
      </c>
      <c r="C221" s="78"/>
      <c r="D221" s="78"/>
      <c r="E221" s="78"/>
      <c r="F221" s="78"/>
      <c r="G221" s="78"/>
      <c r="H221" s="5">
        <f>ROUND(SUM(H222:H230),2)</f>
        <v>6487.92</v>
      </c>
    </row>
    <row r="222" spans="1:8" ht="16.5">
      <c r="A222" s="6" t="s">
        <v>616</v>
      </c>
      <c r="B222" s="7" t="s">
        <v>585</v>
      </c>
      <c r="C222" s="8" t="s">
        <v>586</v>
      </c>
      <c r="D222" s="7" t="s">
        <v>14</v>
      </c>
      <c r="E222" s="7" t="s">
        <v>33</v>
      </c>
      <c r="F222" s="9">
        <v>4</v>
      </c>
      <c r="G222" s="9">
        <v>12.07</v>
      </c>
      <c r="H222" s="10">
        <f t="shared" ref="H222:H230" si="15">ROUND(ROUND(F222,2)*ROUND(G222,2),2)</f>
        <v>48.28</v>
      </c>
    </row>
    <row r="223" spans="1:8" ht="16.5">
      <c r="A223" s="6" t="s">
        <v>617</v>
      </c>
      <c r="B223" s="7" t="s">
        <v>588</v>
      </c>
      <c r="C223" s="8" t="s">
        <v>589</v>
      </c>
      <c r="D223" s="7" t="s">
        <v>14</v>
      </c>
      <c r="E223" s="7" t="s">
        <v>33</v>
      </c>
      <c r="F223" s="9">
        <v>4</v>
      </c>
      <c r="G223" s="9">
        <v>21.76</v>
      </c>
      <c r="H223" s="10">
        <f t="shared" si="15"/>
        <v>87.04</v>
      </c>
    </row>
    <row r="224" spans="1:8" ht="16.5">
      <c r="A224" s="6" t="s">
        <v>618</v>
      </c>
      <c r="B224" s="7" t="s">
        <v>597</v>
      </c>
      <c r="C224" s="8" t="s">
        <v>598</v>
      </c>
      <c r="D224" s="7" t="s">
        <v>25</v>
      </c>
      <c r="E224" s="7" t="s">
        <v>33</v>
      </c>
      <c r="F224" s="9">
        <v>4</v>
      </c>
      <c r="G224" s="9">
        <v>109.21</v>
      </c>
      <c r="H224" s="10">
        <f t="shared" si="15"/>
        <v>436.84</v>
      </c>
    </row>
    <row r="225" spans="1:8" ht="16.5">
      <c r="A225" s="6" t="s">
        <v>619</v>
      </c>
      <c r="B225" s="7" t="s">
        <v>594</v>
      </c>
      <c r="C225" s="8" t="s">
        <v>595</v>
      </c>
      <c r="D225" s="7" t="s">
        <v>14</v>
      </c>
      <c r="E225" s="7" t="s">
        <v>33</v>
      </c>
      <c r="F225" s="9">
        <v>3</v>
      </c>
      <c r="G225" s="9">
        <v>13.4</v>
      </c>
      <c r="H225" s="10">
        <f t="shared" si="15"/>
        <v>40.200000000000003</v>
      </c>
    </row>
    <row r="226" spans="1:8" ht="16.5">
      <c r="A226" s="6" t="s">
        <v>620</v>
      </c>
      <c r="B226" s="7" t="s">
        <v>621</v>
      </c>
      <c r="C226" s="8" t="s">
        <v>622</v>
      </c>
      <c r="D226" s="7" t="s">
        <v>14</v>
      </c>
      <c r="E226" s="7" t="s">
        <v>33</v>
      </c>
      <c r="F226" s="9">
        <v>1</v>
      </c>
      <c r="G226" s="9">
        <v>155.74</v>
      </c>
      <c r="H226" s="10">
        <f t="shared" si="15"/>
        <v>155.74</v>
      </c>
    </row>
    <row r="227" spans="1:8" ht="16.5">
      <c r="A227" s="6" t="s">
        <v>623</v>
      </c>
      <c r="B227" s="7" t="s">
        <v>606</v>
      </c>
      <c r="C227" s="8" t="s">
        <v>607</v>
      </c>
      <c r="D227" s="7" t="s">
        <v>25</v>
      </c>
      <c r="E227" s="7" t="s">
        <v>33</v>
      </c>
      <c r="F227" s="9">
        <v>3</v>
      </c>
      <c r="G227" s="9">
        <v>56.02</v>
      </c>
      <c r="H227" s="10">
        <f t="shared" si="15"/>
        <v>168.06</v>
      </c>
    </row>
    <row r="228" spans="1:8" ht="16.5">
      <c r="A228" s="6" t="s">
        <v>624</v>
      </c>
      <c r="B228" s="7" t="s">
        <v>609</v>
      </c>
      <c r="C228" s="8" t="s">
        <v>610</v>
      </c>
      <c r="D228" s="7" t="s">
        <v>25</v>
      </c>
      <c r="E228" s="7" t="s">
        <v>33</v>
      </c>
      <c r="F228" s="9">
        <v>1</v>
      </c>
      <c r="G228" s="9">
        <v>134.54</v>
      </c>
      <c r="H228" s="10">
        <f t="shared" si="15"/>
        <v>134.54</v>
      </c>
    </row>
    <row r="229" spans="1:8" ht="16.5">
      <c r="A229" s="6" t="s">
        <v>625</v>
      </c>
      <c r="B229" s="7" t="s">
        <v>600</v>
      </c>
      <c r="C229" s="8" t="s">
        <v>601</v>
      </c>
      <c r="D229" s="7" t="s">
        <v>25</v>
      </c>
      <c r="E229" s="7" t="s">
        <v>33</v>
      </c>
      <c r="F229" s="9">
        <v>1</v>
      </c>
      <c r="G229" s="9">
        <v>4495.01</v>
      </c>
      <c r="H229" s="10">
        <f t="shared" si="15"/>
        <v>4495.01</v>
      </c>
    </row>
    <row r="230" spans="1:8" ht="24.75">
      <c r="A230" s="6" t="s">
        <v>626</v>
      </c>
      <c r="B230" s="7" t="s">
        <v>627</v>
      </c>
      <c r="C230" s="8" t="s">
        <v>628</v>
      </c>
      <c r="D230" s="7" t="s">
        <v>25</v>
      </c>
      <c r="E230" s="7" t="s">
        <v>33</v>
      </c>
      <c r="F230" s="9">
        <v>1</v>
      </c>
      <c r="G230" s="9">
        <v>922.21</v>
      </c>
      <c r="H230" s="10">
        <f t="shared" si="15"/>
        <v>922.21</v>
      </c>
    </row>
    <row r="231" spans="1:8" ht="20.100000000000001" customHeight="1">
      <c r="A231" s="4" t="s">
        <v>629</v>
      </c>
      <c r="B231" s="78" t="s">
        <v>630</v>
      </c>
      <c r="C231" s="78"/>
      <c r="D231" s="78"/>
      <c r="E231" s="78"/>
      <c r="F231" s="78"/>
      <c r="G231" s="78"/>
      <c r="H231" s="5">
        <f>ROUND(H232+H253+H256+H259+H264,2)</f>
        <v>24021.07</v>
      </c>
    </row>
    <row r="232" spans="1:8" ht="20.100000000000001" customHeight="1">
      <c r="A232" s="4" t="s">
        <v>631</v>
      </c>
      <c r="B232" s="78" t="s">
        <v>380</v>
      </c>
      <c r="C232" s="78"/>
      <c r="D232" s="78"/>
      <c r="E232" s="78"/>
      <c r="F232" s="78"/>
      <c r="G232" s="78"/>
      <c r="H232" s="5">
        <f>ROUND(SUM(H233:H252),2)</f>
        <v>5418.74</v>
      </c>
    </row>
    <row r="233" spans="1:8" ht="16.5">
      <c r="A233" s="6" t="s">
        <v>632</v>
      </c>
      <c r="B233" s="7" t="s">
        <v>382</v>
      </c>
      <c r="C233" s="8" t="s">
        <v>383</v>
      </c>
      <c r="D233" s="7" t="s">
        <v>25</v>
      </c>
      <c r="E233" s="7" t="s">
        <v>88</v>
      </c>
      <c r="F233" s="9">
        <v>36.06</v>
      </c>
      <c r="G233" s="9">
        <v>23.62</v>
      </c>
      <c r="H233" s="10">
        <f t="shared" ref="H233:H252" si="16">ROUND(ROUND(F233,2)*ROUND(G233,2),2)</f>
        <v>851.74</v>
      </c>
    </row>
    <row r="234" spans="1:8" ht="16.5">
      <c r="A234" s="6" t="s">
        <v>633</v>
      </c>
      <c r="B234" s="7" t="s">
        <v>634</v>
      </c>
      <c r="C234" s="8" t="s">
        <v>635</v>
      </c>
      <c r="D234" s="7" t="s">
        <v>14</v>
      </c>
      <c r="E234" s="7" t="s">
        <v>88</v>
      </c>
      <c r="F234" s="9">
        <v>4.26</v>
      </c>
      <c r="G234" s="9">
        <v>9.99</v>
      </c>
      <c r="H234" s="10">
        <f t="shared" si="16"/>
        <v>42.56</v>
      </c>
    </row>
    <row r="235" spans="1:8" ht="24.75">
      <c r="A235" s="6" t="s">
        <v>636</v>
      </c>
      <c r="B235" s="7" t="s">
        <v>385</v>
      </c>
      <c r="C235" s="8" t="s">
        <v>386</v>
      </c>
      <c r="D235" s="7" t="s">
        <v>14</v>
      </c>
      <c r="E235" s="7" t="s">
        <v>88</v>
      </c>
      <c r="F235" s="9">
        <v>8.4</v>
      </c>
      <c r="G235" s="9">
        <v>14.68</v>
      </c>
      <c r="H235" s="10">
        <f t="shared" si="16"/>
        <v>123.31</v>
      </c>
    </row>
    <row r="236" spans="1:8" ht="16.5">
      <c r="A236" s="6" t="s">
        <v>637</v>
      </c>
      <c r="B236" s="7" t="s">
        <v>388</v>
      </c>
      <c r="C236" s="8" t="s">
        <v>389</v>
      </c>
      <c r="D236" s="7" t="s">
        <v>25</v>
      </c>
      <c r="E236" s="7" t="s">
        <v>88</v>
      </c>
      <c r="F236" s="9">
        <v>18.52</v>
      </c>
      <c r="G236" s="9">
        <v>30.86</v>
      </c>
      <c r="H236" s="10">
        <f t="shared" si="16"/>
        <v>571.53</v>
      </c>
    </row>
    <row r="237" spans="1:8" ht="16.5">
      <c r="A237" s="6" t="s">
        <v>638</v>
      </c>
      <c r="B237" s="7" t="s">
        <v>639</v>
      </c>
      <c r="C237" s="8" t="s">
        <v>640</v>
      </c>
      <c r="D237" s="7" t="s">
        <v>14</v>
      </c>
      <c r="E237" s="7" t="s">
        <v>88</v>
      </c>
      <c r="F237" s="9">
        <v>90.41</v>
      </c>
      <c r="G237" s="9">
        <v>13.72</v>
      </c>
      <c r="H237" s="10">
        <f t="shared" si="16"/>
        <v>1240.43</v>
      </c>
    </row>
    <row r="238" spans="1:8" ht="24.75">
      <c r="A238" s="6" t="s">
        <v>641</v>
      </c>
      <c r="B238" s="7" t="s">
        <v>642</v>
      </c>
      <c r="C238" s="8" t="s">
        <v>643</v>
      </c>
      <c r="D238" s="7" t="s">
        <v>14</v>
      </c>
      <c r="E238" s="7" t="s">
        <v>88</v>
      </c>
      <c r="F238" s="9">
        <v>2.58</v>
      </c>
      <c r="G238" s="9">
        <v>18.41</v>
      </c>
      <c r="H238" s="10">
        <f t="shared" si="16"/>
        <v>47.5</v>
      </c>
    </row>
    <row r="239" spans="1:8" ht="16.5">
      <c r="A239" s="6" t="s">
        <v>644</v>
      </c>
      <c r="B239" s="7" t="s">
        <v>645</v>
      </c>
      <c r="C239" s="8" t="s">
        <v>646</v>
      </c>
      <c r="D239" s="7" t="s">
        <v>14</v>
      </c>
      <c r="E239" s="7" t="s">
        <v>33</v>
      </c>
      <c r="F239" s="9">
        <v>25</v>
      </c>
      <c r="G239" s="9">
        <v>8.86</v>
      </c>
      <c r="H239" s="10">
        <f t="shared" si="16"/>
        <v>221.5</v>
      </c>
    </row>
    <row r="240" spans="1:8" ht="16.5">
      <c r="A240" s="6" t="s">
        <v>647</v>
      </c>
      <c r="B240" s="7" t="s">
        <v>408</v>
      </c>
      <c r="C240" s="8" t="s">
        <v>409</v>
      </c>
      <c r="D240" s="7" t="s">
        <v>14</v>
      </c>
      <c r="E240" s="7" t="s">
        <v>33</v>
      </c>
      <c r="F240" s="9">
        <v>3</v>
      </c>
      <c r="G240" s="9">
        <v>7.21</v>
      </c>
      <c r="H240" s="10">
        <f t="shared" si="16"/>
        <v>21.63</v>
      </c>
    </row>
    <row r="241" spans="1:8" ht="24.75">
      <c r="A241" s="6" t="s">
        <v>648</v>
      </c>
      <c r="B241" s="7" t="s">
        <v>411</v>
      </c>
      <c r="C241" s="8" t="s">
        <v>412</v>
      </c>
      <c r="D241" s="7" t="s">
        <v>14</v>
      </c>
      <c r="E241" s="7" t="s">
        <v>33</v>
      </c>
      <c r="F241" s="9">
        <v>6</v>
      </c>
      <c r="G241" s="9">
        <v>12.28</v>
      </c>
      <c r="H241" s="10">
        <f t="shared" si="16"/>
        <v>73.680000000000007</v>
      </c>
    </row>
    <row r="242" spans="1:8" ht="16.5">
      <c r="A242" s="6" t="s">
        <v>649</v>
      </c>
      <c r="B242" s="7" t="s">
        <v>650</v>
      </c>
      <c r="C242" s="8" t="s">
        <v>651</v>
      </c>
      <c r="D242" s="7" t="s">
        <v>14</v>
      </c>
      <c r="E242" s="7" t="s">
        <v>33</v>
      </c>
      <c r="F242" s="9">
        <v>13</v>
      </c>
      <c r="G242" s="9">
        <v>10.59</v>
      </c>
      <c r="H242" s="10">
        <f t="shared" si="16"/>
        <v>137.66999999999999</v>
      </c>
    </row>
    <row r="243" spans="1:8" ht="16.5">
      <c r="A243" s="6" t="s">
        <v>652</v>
      </c>
      <c r="B243" s="7" t="s">
        <v>414</v>
      </c>
      <c r="C243" s="8" t="s">
        <v>415</v>
      </c>
      <c r="D243" s="7" t="s">
        <v>14</v>
      </c>
      <c r="E243" s="7" t="s">
        <v>33</v>
      </c>
      <c r="F243" s="9">
        <v>61</v>
      </c>
      <c r="G243" s="9">
        <v>8.93</v>
      </c>
      <c r="H243" s="10">
        <f t="shared" si="16"/>
        <v>544.73</v>
      </c>
    </row>
    <row r="244" spans="1:8" ht="24.75">
      <c r="A244" s="6" t="s">
        <v>653</v>
      </c>
      <c r="B244" s="7" t="s">
        <v>654</v>
      </c>
      <c r="C244" s="8" t="s">
        <v>655</v>
      </c>
      <c r="D244" s="7" t="s">
        <v>14</v>
      </c>
      <c r="E244" s="7" t="s">
        <v>33</v>
      </c>
      <c r="F244" s="9">
        <v>2</v>
      </c>
      <c r="G244" s="9">
        <v>13.95</v>
      </c>
      <c r="H244" s="10">
        <f t="shared" si="16"/>
        <v>27.9</v>
      </c>
    </row>
    <row r="245" spans="1:8" ht="24.75">
      <c r="A245" s="6" t="s">
        <v>656</v>
      </c>
      <c r="B245" s="7" t="s">
        <v>435</v>
      </c>
      <c r="C245" s="8" t="s">
        <v>436</v>
      </c>
      <c r="D245" s="7" t="s">
        <v>14</v>
      </c>
      <c r="E245" s="7" t="s">
        <v>33</v>
      </c>
      <c r="F245" s="9">
        <v>1</v>
      </c>
      <c r="G245" s="9">
        <v>11.66</v>
      </c>
      <c r="H245" s="10">
        <f t="shared" si="16"/>
        <v>11.66</v>
      </c>
    </row>
    <row r="246" spans="1:8" ht="24.75">
      <c r="A246" s="6" t="s">
        <v>657</v>
      </c>
      <c r="B246" s="7" t="s">
        <v>438</v>
      </c>
      <c r="C246" s="8" t="s">
        <v>439</v>
      </c>
      <c r="D246" s="7" t="s">
        <v>14</v>
      </c>
      <c r="E246" s="7" t="s">
        <v>33</v>
      </c>
      <c r="F246" s="9">
        <v>8</v>
      </c>
      <c r="G246" s="9">
        <v>19.25</v>
      </c>
      <c r="H246" s="10">
        <f t="shared" si="16"/>
        <v>154</v>
      </c>
    </row>
    <row r="247" spans="1:8" ht="24.75">
      <c r="A247" s="6" t="s">
        <v>658</v>
      </c>
      <c r="B247" s="7" t="s">
        <v>659</v>
      </c>
      <c r="C247" s="8" t="s">
        <v>660</v>
      </c>
      <c r="D247" s="7" t="s">
        <v>14</v>
      </c>
      <c r="E247" s="7" t="s">
        <v>33</v>
      </c>
      <c r="F247" s="9">
        <v>2</v>
      </c>
      <c r="G247" s="9">
        <v>22.38</v>
      </c>
      <c r="H247" s="10">
        <f t="shared" si="16"/>
        <v>44.76</v>
      </c>
    </row>
    <row r="248" spans="1:8" ht="16.5">
      <c r="A248" s="6" t="s">
        <v>661</v>
      </c>
      <c r="B248" s="7" t="s">
        <v>453</v>
      </c>
      <c r="C248" s="8" t="s">
        <v>454</v>
      </c>
      <c r="D248" s="7" t="s">
        <v>14</v>
      </c>
      <c r="E248" s="7" t="s">
        <v>33</v>
      </c>
      <c r="F248" s="9">
        <v>5</v>
      </c>
      <c r="G248" s="9">
        <v>28.63</v>
      </c>
      <c r="H248" s="10">
        <f t="shared" si="16"/>
        <v>143.15</v>
      </c>
    </row>
    <row r="249" spans="1:8" ht="16.5">
      <c r="A249" s="6" t="s">
        <v>662</v>
      </c>
      <c r="B249" s="7" t="s">
        <v>663</v>
      </c>
      <c r="C249" s="8" t="s">
        <v>664</v>
      </c>
      <c r="D249" s="7" t="s">
        <v>14</v>
      </c>
      <c r="E249" s="7" t="s">
        <v>33</v>
      </c>
      <c r="F249" s="9">
        <v>4</v>
      </c>
      <c r="G249" s="9">
        <v>36.82</v>
      </c>
      <c r="H249" s="10">
        <f t="shared" si="16"/>
        <v>147.28</v>
      </c>
    </row>
    <row r="250" spans="1:8" ht="16.5">
      <c r="A250" s="6" t="s">
        <v>665</v>
      </c>
      <c r="B250" s="7" t="s">
        <v>456</v>
      </c>
      <c r="C250" s="8" t="s">
        <v>457</v>
      </c>
      <c r="D250" s="7" t="s">
        <v>14</v>
      </c>
      <c r="E250" s="7" t="s">
        <v>33</v>
      </c>
      <c r="F250" s="9">
        <v>2</v>
      </c>
      <c r="G250" s="9">
        <v>33.36</v>
      </c>
      <c r="H250" s="10">
        <f t="shared" si="16"/>
        <v>66.72</v>
      </c>
    </row>
    <row r="251" spans="1:8" ht="16.5">
      <c r="A251" s="6" t="s">
        <v>666</v>
      </c>
      <c r="B251" s="7" t="s">
        <v>468</v>
      </c>
      <c r="C251" s="8" t="s">
        <v>469</v>
      </c>
      <c r="D251" s="7" t="s">
        <v>14</v>
      </c>
      <c r="E251" s="7" t="s">
        <v>33</v>
      </c>
      <c r="F251" s="9">
        <v>2</v>
      </c>
      <c r="G251" s="9">
        <v>45.06</v>
      </c>
      <c r="H251" s="10">
        <f t="shared" si="16"/>
        <v>90.12</v>
      </c>
    </row>
    <row r="252" spans="1:8" ht="24.75">
      <c r="A252" s="6" t="s">
        <v>667</v>
      </c>
      <c r="B252" s="7" t="s">
        <v>462</v>
      </c>
      <c r="C252" s="8" t="s">
        <v>463</v>
      </c>
      <c r="D252" s="7" t="s">
        <v>14</v>
      </c>
      <c r="E252" s="7" t="s">
        <v>88</v>
      </c>
      <c r="F252" s="9">
        <v>65.56</v>
      </c>
      <c r="G252" s="9">
        <v>13.07</v>
      </c>
      <c r="H252" s="10">
        <f t="shared" si="16"/>
        <v>856.87</v>
      </c>
    </row>
    <row r="253" spans="1:8" ht="20.100000000000001" customHeight="1">
      <c r="A253" s="4" t="s">
        <v>668</v>
      </c>
      <c r="B253" s="78" t="s">
        <v>669</v>
      </c>
      <c r="C253" s="78"/>
      <c r="D253" s="78"/>
      <c r="E253" s="78"/>
      <c r="F253" s="78"/>
      <c r="G253" s="78"/>
      <c r="H253" s="5">
        <f>ROUND(SUM(H254:H255),2)</f>
        <v>315.69</v>
      </c>
    </row>
    <row r="254" spans="1:8" ht="16.5">
      <c r="A254" s="6" t="s">
        <v>670</v>
      </c>
      <c r="B254" s="7" t="s">
        <v>671</v>
      </c>
      <c r="C254" s="8" t="s">
        <v>672</v>
      </c>
      <c r="D254" s="7" t="s">
        <v>25</v>
      </c>
      <c r="E254" s="7" t="s">
        <v>33</v>
      </c>
      <c r="F254" s="9">
        <v>4</v>
      </c>
      <c r="G254" s="9">
        <v>51.27</v>
      </c>
      <c r="H254" s="10">
        <f>ROUND(ROUND(F254,2)*ROUND(G254,2),2)</f>
        <v>205.08</v>
      </c>
    </row>
    <row r="255" spans="1:8" ht="16.5">
      <c r="A255" s="6" t="s">
        <v>673</v>
      </c>
      <c r="B255" s="7" t="s">
        <v>674</v>
      </c>
      <c r="C255" s="8" t="s">
        <v>675</v>
      </c>
      <c r="D255" s="7" t="s">
        <v>25</v>
      </c>
      <c r="E255" s="7" t="s">
        <v>33</v>
      </c>
      <c r="F255" s="9">
        <v>3</v>
      </c>
      <c r="G255" s="9">
        <v>36.869999999999997</v>
      </c>
      <c r="H255" s="10">
        <f>ROUND(ROUND(F255,2)*ROUND(G255,2),2)</f>
        <v>110.61</v>
      </c>
    </row>
    <row r="256" spans="1:8" ht="20.100000000000001" customHeight="1">
      <c r="A256" s="4" t="s">
        <v>676</v>
      </c>
      <c r="B256" s="78" t="s">
        <v>530</v>
      </c>
      <c r="C256" s="78"/>
      <c r="D256" s="78"/>
      <c r="E256" s="78"/>
      <c r="F256" s="78"/>
      <c r="G256" s="78"/>
      <c r="H256" s="5">
        <f>ROUND(SUM(H257:H258),2)</f>
        <v>4193.8</v>
      </c>
    </row>
    <row r="257" spans="1:8" ht="16.5">
      <c r="A257" s="6" t="s">
        <v>677</v>
      </c>
      <c r="B257" s="7" t="s">
        <v>678</v>
      </c>
      <c r="C257" s="8" t="s">
        <v>679</v>
      </c>
      <c r="D257" s="7" t="s">
        <v>14</v>
      </c>
      <c r="E257" s="7" t="s">
        <v>88</v>
      </c>
      <c r="F257" s="9">
        <v>219.6</v>
      </c>
      <c r="G257" s="9">
        <v>8.4700000000000006</v>
      </c>
      <c r="H257" s="10">
        <f>ROUND(ROUND(F257,2)*ROUND(G257,2),2)</f>
        <v>1860.01</v>
      </c>
    </row>
    <row r="258" spans="1:8" ht="16.5">
      <c r="A258" s="6" t="s">
        <v>680</v>
      </c>
      <c r="B258" s="7" t="s">
        <v>681</v>
      </c>
      <c r="C258" s="8" t="s">
        <v>682</v>
      </c>
      <c r="D258" s="7" t="s">
        <v>25</v>
      </c>
      <c r="E258" s="7" t="s">
        <v>88</v>
      </c>
      <c r="F258" s="9">
        <v>106.42</v>
      </c>
      <c r="G258" s="9">
        <v>21.93</v>
      </c>
      <c r="H258" s="10">
        <f>ROUND(ROUND(F258,2)*ROUND(G258,2),2)</f>
        <v>2333.79</v>
      </c>
    </row>
    <row r="259" spans="1:8" ht="20.100000000000001" customHeight="1">
      <c r="A259" s="4" t="s">
        <v>683</v>
      </c>
      <c r="B259" s="78" t="s">
        <v>547</v>
      </c>
      <c r="C259" s="78"/>
      <c r="D259" s="78"/>
      <c r="E259" s="78"/>
      <c r="F259" s="78"/>
      <c r="G259" s="78"/>
      <c r="H259" s="5">
        <f>ROUND(SUM(H260:H263),2)</f>
        <v>2023.59</v>
      </c>
    </row>
    <row r="260" spans="1:8" ht="24.75">
      <c r="A260" s="6" t="s">
        <v>684</v>
      </c>
      <c r="B260" s="7" t="s">
        <v>558</v>
      </c>
      <c r="C260" s="8" t="s">
        <v>559</v>
      </c>
      <c r="D260" s="7" t="s">
        <v>14</v>
      </c>
      <c r="E260" s="7" t="s">
        <v>33</v>
      </c>
      <c r="F260" s="9">
        <v>1</v>
      </c>
      <c r="G260" s="9">
        <v>181.24</v>
      </c>
      <c r="H260" s="10">
        <f>ROUND(ROUND(F260,2)*ROUND(G260,2),2)</f>
        <v>181.24</v>
      </c>
    </row>
    <row r="261" spans="1:8" ht="24.75">
      <c r="A261" s="6" t="s">
        <v>685</v>
      </c>
      <c r="B261" s="7" t="s">
        <v>686</v>
      </c>
      <c r="C261" s="8" t="s">
        <v>687</v>
      </c>
      <c r="D261" s="7" t="s">
        <v>14</v>
      </c>
      <c r="E261" s="7" t="s">
        <v>33</v>
      </c>
      <c r="F261" s="9">
        <v>1</v>
      </c>
      <c r="G261" s="9">
        <v>608.33000000000004</v>
      </c>
      <c r="H261" s="10">
        <f>ROUND(ROUND(F261,2)*ROUND(G261,2),2)</f>
        <v>608.33000000000004</v>
      </c>
    </row>
    <row r="262" spans="1:8" ht="16.5">
      <c r="A262" s="6" t="s">
        <v>688</v>
      </c>
      <c r="B262" s="7" t="s">
        <v>689</v>
      </c>
      <c r="C262" s="8" t="s">
        <v>690</v>
      </c>
      <c r="D262" s="7" t="s">
        <v>14</v>
      </c>
      <c r="E262" s="7" t="s">
        <v>33</v>
      </c>
      <c r="F262" s="9">
        <v>3</v>
      </c>
      <c r="G262" s="9">
        <v>406.46</v>
      </c>
      <c r="H262" s="10">
        <f>ROUND(ROUND(F262,2)*ROUND(G262,2),2)</f>
        <v>1219.3800000000001</v>
      </c>
    </row>
    <row r="263" spans="1:8" ht="16.5">
      <c r="A263" s="6" t="s">
        <v>691</v>
      </c>
      <c r="B263" s="7" t="s">
        <v>692</v>
      </c>
      <c r="C263" s="8" t="s">
        <v>693</v>
      </c>
      <c r="D263" s="7" t="s">
        <v>14</v>
      </c>
      <c r="E263" s="7" t="s">
        <v>33</v>
      </c>
      <c r="F263" s="9">
        <v>1</v>
      </c>
      <c r="G263" s="9">
        <v>14.64</v>
      </c>
      <c r="H263" s="10">
        <f>ROUND(ROUND(F263,2)*ROUND(G263,2),2)</f>
        <v>14.64</v>
      </c>
    </row>
    <row r="264" spans="1:8" ht="20.100000000000001" customHeight="1">
      <c r="A264" s="4" t="s">
        <v>694</v>
      </c>
      <c r="B264" s="78" t="s">
        <v>695</v>
      </c>
      <c r="C264" s="78"/>
      <c r="D264" s="78"/>
      <c r="E264" s="78"/>
      <c r="F264" s="78"/>
      <c r="G264" s="78"/>
      <c r="H264" s="5">
        <f>ROUND(SUM(H265:H276),2)</f>
        <v>12069.25</v>
      </c>
    </row>
    <row r="265" spans="1:8" ht="16.5">
      <c r="A265" s="6" t="s">
        <v>696</v>
      </c>
      <c r="B265" s="7" t="s">
        <v>697</v>
      </c>
      <c r="C265" s="8" t="s">
        <v>698</v>
      </c>
      <c r="D265" s="7" t="s">
        <v>25</v>
      </c>
      <c r="E265" s="7" t="s">
        <v>33</v>
      </c>
      <c r="F265" s="9">
        <v>1</v>
      </c>
      <c r="G265" s="9">
        <v>179.84</v>
      </c>
      <c r="H265" s="10">
        <f t="shared" ref="H265:H276" si="17">ROUND(ROUND(F265,2)*ROUND(G265,2),2)</f>
        <v>179.84</v>
      </c>
    </row>
    <row r="266" spans="1:8" ht="16.5">
      <c r="A266" s="6" t="s">
        <v>699</v>
      </c>
      <c r="B266" s="7" t="s">
        <v>700</v>
      </c>
      <c r="C266" s="8" t="s">
        <v>701</v>
      </c>
      <c r="D266" s="7" t="s">
        <v>14</v>
      </c>
      <c r="E266" s="7" t="s">
        <v>33</v>
      </c>
      <c r="F266" s="9">
        <v>2</v>
      </c>
      <c r="G266" s="9">
        <v>1347.23</v>
      </c>
      <c r="H266" s="10">
        <f t="shared" si="17"/>
        <v>2694.46</v>
      </c>
    </row>
    <row r="267" spans="1:8" ht="16.5">
      <c r="A267" s="6" t="s">
        <v>702</v>
      </c>
      <c r="B267" s="7" t="s">
        <v>703</v>
      </c>
      <c r="C267" s="8" t="s">
        <v>704</v>
      </c>
      <c r="D267" s="7" t="s">
        <v>25</v>
      </c>
      <c r="E267" s="7" t="s">
        <v>33</v>
      </c>
      <c r="F267" s="9">
        <v>5</v>
      </c>
      <c r="G267" s="9">
        <v>78.17</v>
      </c>
      <c r="H267" s="10">
        <f t="shared" si="17"/>
        <v>390.85</v>
      </c>
    </row>
    <row r="268" spans="1:8" ht="16.5">
      <c r="A268" s="6" t="s">
        <v>705</v>
      </c>
      <c r="B268" s="7" t="s">
        <v>706</v>
      </c>
      <c r="C268" s="8" t="s">
        <v>707</v>
      </c>
      <c r="D268" s="7" t="s">
        <v>25</v>
      </c>
      <c r="E268" s="7" t="s">
        <v>33</v>
      </c>
      <c r="F268" s="9">
        <v>1</v>
      </c>
      <c r="G268" s="9">
        <v>226.61</v>
      </c>
      <c r="H268" s="10">
        <f t="shared" si="17"/>
        <v>226.61</v>
      </c>
    </row>
    <row r="269" spans="1:8" ht="16.5">
      <c r="A269" s="6" t="s">
        <v>708</v>
      </c>
      <c r="B269" s="7" t="s">
        <v>709</v>
      </c>
      <c r="C269" s="8" t="s">
        <v>710</v>
      </c>
      <c r="D269" s="7" t="s">
        <v>25</v>
      </c>
      <c r="E269" s="7" t="s">
        <v>33</v>
      </c>
      <c r="F269" s="9">
        <v>23</v>
      </c>
      <c r="G269" s="9">
        <v>25.04</v>
      </c>
      <c r="H269" s="10">
        <f t="shared" si="17"/>
        <v>575.91999999999996</v>
      </c>
    </row>
    <row r="270" spans="1:8" ht="16.5">
      <c r="A270" s="6" t="s">
        <v>711</v>
      </c>
      <c r="B270" s="7" t="s">
        <v>712</v>
      </c>
      <c r="C270" s="8" t="s">
        <v>713</v>
      </c>
      <c r="D270" s="7" t="s">
        <v>25</v>
      </c>
      <c r="E270" s="7" t="s">
        <v>33</v>
      </c>
      <c r="F270" s="9">
        <v>23</v>
      </c>
      <c r="G270" s="9">
        <v>33.79</v>
      </c>
      <c r="H270" s="10">
        <f t="shared" si="17"/>
        <v>777.17</v>
      </c>
    </row>
    <row r="271" spans="1:8" ht="16.5">
      <c r="A271" s="6" t="s">
        <v>714</v>
      </c>
      <c r="B271" s="7" t="s">
        <v>715</v>
      </c>
      <c r="C271" s="8" t="s">
        <v>716</v>
      </c>
      <c r="D271" s="7" t="s">
        <v>25</v>
      </c>
      <c r="E271" s="7" t="s">
        <v>33</v>
      </c>
      <c r="F271" s="9">
        <v>23</v>
      </c>
      <c r="G271" s="9">
        <v>23.94</v>
      </c>
      <c r="H271" s="10">
        <f t="shared" si="17"/>
        <v>550.62</v>
      </c>
    </row>
    <row r="272" spans="1:8" ht="16.5">
      <c r="A272" s="6" t="s">
        <v>717</v>
      </c>
      <c r="B272" s="7" t="s">
        <v>718</v>
      </c>
      <c r="C272" s="8" t="s">
        <v>719</v>
      </c>
      <c r="D272" s="7" t="s">
        <v>25</v>
      </c>
      <c r="E272" s="7" t="s">
        <v>33</v>
      </c>
      <c r="F272" s="9">
        <v>1</v>
      </c>
      <c r="G272" s="9">
        <v>747.54</v>
      </c>
      <c r="H272" s="10">
        <f t="shared" si="17"/>
        <v>747.54</v>
      </c>
    </row>
    <row r="273" spans="1:8" ht="16.5">
      <c r="A273" s="6" t="s">
        <v>720</v>
      </c>
      <c r="B273" s="7" t="s">
        <v>721</v>
      </c>
      <c r="C273" s="8" t="s">
        <v>722</v>
      </c>
      <c r="D273" s="7" t="s">
        <v>25</v>
      </c>
      <c r="E273" s="7" t="s">
        <v>33</v>
      </c>
      <c r="F273" s="9">
        <v>1</v>
      </c>
      <c r="G273" s="9">
        <v>1986.14</v>
      </c>
      <c r="H273" s="10">
        <f t="shared" si="17"/>
        <v>1986.14</v>
      </c>
    </row>
    <row r="274" spans="1:8" ht="16.5">
      <c r="A274" s="6" t="s">
        <v>723</v>
      </c>
      <c r="B274" s="7" t="s">
        <v>724</v>
      </c>
      <c r="C274" s="8" t="s">
        <v>725</v>
      </c>
      <c r="D274" s="7" t="s">
        <v>25</v>
      </c>
      <c r="E274" s="7" t="s">
        <v>33</v>
      </c>
      <c r="F274" s="9">
        <v>1</v>
      </c>
      <c r="G274" s="9">
        <v>1152.69</v>
      </c>
      <c r="H274" s="10">
        <f t="shared" si="17"/>
        <v>1152.69</v>
      </c>
    </row>
    <row r="275" spans="1:8" ht="16.5">
      <c r="A275" s="6" t="s">
        <v>726</v>
      </c>
      <c r="B275" s="7" t="s">
        <v>727</v>
      </c>
      <c r="C275" s="8" t="s">
        <v>728</v>
      </c>
      <c r="D275" s="7" t="s">
        <v>25</v>
      </c>
      <c r="E275" s="7" t="s">
        <v>33</v>
      </c>
      <c r="F275" s="9">
        <v>1</v>
      </c>
      <c r="G275" s="9">
        <v>2544.9499999999998</v>
      </c>
      <c r="H275" s="10">
        <f t="shared" si="17"/>
        <v>2544.9499999999998</v>
      </c>
    </row>
    <row r="276" spans="1:8" ht="16.5">
      <c r="A276" s="6" t="s">
        <v>729</v>
      </c>
      <c r="B276" s="7" t="s">
        <v>730</v>
      </c>
      <c r="C276" s="8" t="s">
        <v>731</v>
      </c>
      <c r="D276" s="7" t="s">
        <v>25</v>
      </c>
      <c r="E276" s="7" t="s">
        <v>33</v>
      </c>
      <c r="F276" s="9">
        <v>3</v>
      </c>
      <c r="G276" s="9">
        <v>80.819999999999993</v>
      </c>
      <c r="H276" s="10">
        <f t="shared" si="17"/>
        <v>242.46</v>
      </c>
    </row>
    <row r="277" spans="1:8" ht="20.100000000000001" customHeight="1">
      <c r="A277" s="4" t="s">
        <v>732</v>
      </c>
      <c r="B277" s="78" t="s">
        <v>733</v>
      </c>
      <c r="C277" s="78"/>
      <c r="D277" s="78"/>
      <c r="E277" s="78"/>
      <c r="F277" s="78"/>
      <c r="G277" s="78"/>
      <c r="H277" s="5">
        <f>ROUND(H278+H331+H366,2)</f>
        <v>80737.759999999995</v>
      </c>
    </row>
    <row r="278" spans="1:8" ht="20.100000000000001" customHeight="1">
      <c r="A278" s="4" t="s">
        <v>734</v>
      </c>
      <c r="B278" s="78" t="s">
        <v>735</v>
      </c>
      <c r="C278" s="78"/>
      <c r="D278" s="78"/>
      <c r="E278" s="78"/>
      <c r="F278" s="78"/>
      <c r="G278" s="78"/>
      <c r="H278" s="5">
        <f>ROUND(H279+H285+H313+H324,2)</f>
        <v>31098.12</v>
      </c>
    </row>
    <row r="279" spans="1:8" ht="20.100000000000001" customHeight="1">
      <c r="A279" s="4" t="s">
        <v>736</v>
      </c>
      <c r="B279" s="78" t="s">
        <v>737</v>
      </c>
      <c r="C279" s="78"/>
      <c r="D279" s="78"/>
      <c r="E279" s="78"/>
      <c r="F279" s="78"/>
      <c r="G279" s="78"/>
      <c r="H279" s="5">
        <f>ROUND(SUM(H280:H284),2)</f>
        <v>6746.64</v>
      </c>
    </row>
    <row r="280" spans="1:8" ht="16.5">
      <c r="A280" s="6" t="s">
        <v>738</v>
      </c>
      <c r="B280" s="7" t="s">
        <v>739</v>
      </c>
      <c r="C280" s="8" t="s">
        <v>740</v>
      </c>
      <c r="D280" s="7" t="s">
        <v>14</v>
      </c>
      <c r="E280" s="7" t="s">
        <v>88</v>
      </c>
      <c r="F280" s="9">
        <v>156.66</v>
      </c>
      <c r="G280" s="9">
        <v>24.62</v>
      </c>
      <c r="H280" s="10">
        <f>ROUND(ROUND(F280,2)*ROUND(G280,2),2)</f>
        <v>3856.97</v>
      </c>
    </row>
    <row r="281" spans="1:8" ht="16.5">
      <c r="A281" s="6" t="s">
        <v>741</v>
      </c>
      <c r="B281" s="7" t="s">
        <v>742</v>
      </c>
      <c r="C281" s="8" t="s">
        <v>743</v>
      </c>
      <c r="D281" s="7" t="s">
        <v>14</v>
      </c>
      <c r="E281" s="7" t="s">
        <v>88</v>
      </c>
      <c r="F281" s="9">
        <v>2.1800000000000002</v>
      </c>
      <c r="G281" s="9">
        <v>12.34</v>
      </c>
      <c r="H281" s="10">
        <f>ROUND(ROUND(F281,2)*ROUND(G281,2),2)</f>
        <v>26.9</v>
      </c>
    </row>
    <row r="282" spans="1:8" ht="16.5">
      <c r="A282" s="6" t="s">
        <v>744</v>
      </c>
      <c r="B282" s="7" t="s">
        <v>745</v>
      </c>
      <c r="C282" s="8" t="s">
        <v>746</v>
      </c>
      <c r="D282" s="7" t="s">
        <v>14</v>
      </c>
      <c r="E282" s="7" t="s">
        <v>88</v>
      </c>
      <c r="F282" s="9">
        <v>12.4</v>
      </c>
      <c r="G282" s="9">
        <v>18.18</v>
      </c>
      <c r="H282" s="10">
        <f>ROUND(ROUND(F282,2)*ROUND(G282,2),2)</f>
        <v>225.43</v>
      </c>
    </row>
    <row r="283" spans="1:8" ht="16.5">
      <c r="A283" s="6" t="s">
        <v>747</v>
      </c>
      <c r="B283" s="7" t="s">
        <v>748</v>
      </c>
      <c r="C283" s="8" t="s">
        <v>749</v>
      </c>
      <c r="D283" s="7" t="s">
        <v>14</v>
      </c>
      <c r="E283" s="7" t="s">
        <v>88</v>
      </c>
      <c r="F283" s="9">
        <v>41.03</v>
      </c>
      <c r="G283" s="9">
        <v>19.489999999999998</v>
      </c>
      <c r="H283" s="10">
        <f>ROUND(ROUND(F283,2)*ROUND(G283,2),2)</f>
        <v>799.67</v>
      </c>
    </row>
    <row r="284" spans="1:8" ht="16.5">
      <c r="A284" s="6" t="s">
        <v>750</v>
      </c>
      <c r="B284" s="7" t="s">
        <v>751</v>
      </c>
      <c r="C284" s="8" t="s">
        <v>752</v>
      </c>
      <c r="D284" s="7" t="s">
        <v>14</v>
      </c>
      <c r="E284" s="7" t="s">
        <v>88</v>
      </c>
      <c r="F284" s="9">
        <v>60.83</v>
      </c>
      <c r="G284" s="9">
        <v>30.21</v>
      </c>
      <c r="H284" s="10">
        <f>ROUND(ROUND(F284,2)*ROUND(G284,2),2)</f>
        <v>1837.67</v>
      </c>
    </row>
    <row r="285" spans="1:8" ht="20.100000000000001" customHeight="1">
      <c r="A285" s="4" t="s">
        <v>753</v>
      </c>
      <c r="B285" s="78" t="s">
        <v>754</v>
      </c>
      <c r="C285" s="78"/>
      <c r="D285" s="78"/>
      <c r="E285" s="78"/>
      <c r="F285" s="78"/>
      <c r="G285" s="78"/>
      <c r="H285" s="5">
        <f>ROUND(SUM(H286:H312),2)</f>
        <v>5197.3500000000004</v>
      </c>
    </row>
    <row r="286" spans="1:8" ht="24.75">
      <c r="A286" s="6" t="s">
        <v>755</v>
      </c>
      <c r="B286" s="7" t="s">
        <v>756</v>
      </c>
      <c r="C286" s="8" t="s">
        <v>757</v>
      </c>
      <c r="D286" s="7" t="s">
        <v>14</v>
      </c>
      <c r="E286" s="7" t="s">
        <v>33</v>
      </c>
      <c r="F286" s="9">
        <v>4</v>
      </c>
      <c r="G286" s="9">
        <v>17.940000000000001</v>
      </c>
      <c r="H286" s="10">
        <f t="shared" ref="H286:H312" si="18">ROUND(ROUND(F286,2)*ROUND(G286,2),2)</f>
        <v>71.760000000000005</v>
      </c>
    </row>
    <row r="287" spans="1:8" ht="33">
      <c r="A287" s="6" t="s">
        <v>758</v>
      </c>
      <c r="B287" s="7" t="s">
        <v>759</v>
      </c>
      <c r="C287" s="8" t="s">
        <v>760</v>
      </c>
      <c r="D287" s="7" t="s">
        <v>25</v>
      </c>
      <c r="E287" s="7" t="s">
        <v>33</v>
      </c>
      <c r="F287" s="9">
        <v>8</v>
      </c>
      <c r="G287" s="9">
        <v>38.020000000000003</v>
      </c>
      <c r="H287" s="10">
        <f t="shared" si="18"/>
        <v>304.16000000000003</v>
      </c>
    </row>
    <row r="288" spans="1:8" ht="33">
      <c r="A288" s="6" t="s">
        <v>761</v>
      </c>
      <c r="B288" s="7" t="s">
        <v>762</v>
      </c>
      <c r="C288" s="8" t="s">
        <v>763</v>
      </c>
      <c r="D288" s="7" t="s">
        <v>25</v>
      </c>
      <c r="E288" s="7" t="s">
        <v>33</v>
      </c>
      <c r="F288" s="9">
        <v>4</v>
      </c>
      <c r="G288" s="9">
        <v>56.02</v>
      </c>
      <c r="H288" s="10">
        <f t="shared" si="18"/>
        <v>224.08</v>
      </c>
    </row>
    <row r="289" spans="1:8" ht="24.75">
      <c r="A289" s="6" t="s">
        <v>764</v>
      </c>
      <c r="B289" s="7" t="s">
        <v>765</v>
      </c>
      <c r="C289" s="8" t="s">
        <v>766</v>
      </c>
      <c r="D289" s="7" t="s">
        <v>14</v>
      </c>
      <c r="E289" s="7" t="s">
        <v>33</v>
      </c>
      <c r="F289" s="9">
        <v>51</v>
      </c>
      <c r="G289" s="9">
        <v>6.84</v>
      </c>
      <c r="H289" s="10">
        <f t="shared" si="18"/>
        <v>348.84</v>
      </c>
    </row>
    <row r="290" spans="1:8" ht="24.75">
      <c r="A290" s="6" t="s">
        <v>767</v>
      </c>
      <c r="B290" s="7" t="s">
        <v>768</v>
      </c>
      <c r="C290" s="8" t="s">
        <v>769</v>
      </c>
      <c r="D290" s="7" t="s">
        <v>14</v>
      </c>
      <c r="E290" s="7" t="s">
        <v>33</v>
      </c>
      <c r="F290" s="9">
        <v>10</v>
      </c>
      <c r="G290" s="9">
        <v>4.96</v>
      </c>
      <c r="H290" s="10">
        <f t="shared" si="18"/>
        <v>49.6</v>
      </c>
    </row>
    <row r="291" spans="1:8" ht="33">
      <c r="A291" s="6" t="s">
        <v>770</v>
      </c>
      <c r="B291" s="7" t="s">
        <v>759</v>
      </c>
      <c r="C291" s="8" t="s">
        <v>760</v>
      </c>
      <c r="D291" s="7" t="s">
        <v>25</v>
      </c>
      <c r="E291" s="7" t="s">
        <v>33</v>
      </c>
      <c r="F291" s="9">
        <v>10</v>
      </c>
      <c r="G291" s="9">
        <v>38.020000000000003</v>
      </c>
      <c r="H291" s="10">
        <f t="shared" si="18"/>
        <v>380.2</v>
      </c>
    </row>
    <row r="292" spans="1:8" ht="33">
      <c r="A292" s="6" t="s">
        <v>771</v>
      </c>
      <c r="B292" s="7" t="s">
        <v>762</v>
      </c>
      <c r="C292" s="8" t="s">
        <v>763</v>
      </c>
      <c r="D292" s="7" t="s">
        <v>25</v>
      </c>
      <c r="E292" s="7" t="s">
        <v>33</v>
      </c>
      <c r="F292" s="9">
        <v>8</v>
      </c>
      <c r="G292" s="9">
        <v>56.02</v>
      </c>
      <c r="H292" s="10">
        <f t="shared" si="18"/>
        <v>448.16</v>
      </c>
    </row>
    <row r="293" spans="1:8" ht="16.5">
      <c r="A293" s="6" t="s">
        <v>772</v>
      </c>
      <c r="B293" s="7" t="s">
        <v>773</v>
      </c>
      <c r="C293" s="8" t="s">
        <v>774</v>
      </c>
      <c r="D293" s="7" t="s">
        <v>14</v>
      </c>
      <c r="E293" s="7" t="s">
        <v>33</v>
      </c>
      <c r="F293" s="9">
        <v>3</v>
      </c>
      <c r="G293" s="9">
        <v>7.48</v>
      </c>
      <c r="H293" s="10">
        <f t="shared" si="18"/>
        <v>22.44</v>
      </c>
    </row>
    <row r="294" spans="1:8" ht="16.5">
      <c r="A294" s="6" t="s">
        <v>775</v>
      </c>
      <c r="B294" s="7" t="s">
        <v>776</v>
      </c>
      <c r="C294" s="8" t="s">
        <v>777</v>
      </c>
      <c r="D294" s="7" t="s">
        <v>14</v>
      </c>
      <c r="E294" s="7" t="s">
        <v>33</v>
      </c>
      <c r="F294" s="9">
        <v>2</v>
      </c>
      <c r="G294" s="9">
        <v>21.69</v>
      </c>
      <c r="H294" s="10">
        <f t="shared" si="18"/>
        <v>43.38</v>
      </c>
    </row>
    <row r="295" spans="1:8" ht="16.5">
      <c r="A295" s="6" t="s">
        <v>778</v>
      </c>
      <c r="B295" s="7" t="s">
        <v>779</v>
      </c>
      <c r="C295" s="8" t="s">
        <v>780</v>
      </c>
      <c r="D295" s="7" t="s">
        <v>14</v>
      </c>
      <c r="E295" s="7" t="s">
        <v>33</v>
      </c>
      <c r="F295" s="9">
        <v>2</v>
      </c>
      <c r="G295" s="9">
        <v>8.93</v>
      </c>
      <c r="H295" s="10">
        <f t="shared" si="18"/>
        <v>17.86</v>
      </c>
    </row>
    <row r="296" spans="1:8" ht="16.5">
      <c r="A296" s="6" t="s">
        <v>781</v>
      </c>
      <c r="B296" s="7" t="s">
        <v>782</v>
      </c>
      <c r="C296" s="8" t="s">
        <v>783</v>
      </c>
      <c r="D296" s="7" t="s">
        <v>14</v>
      </c>
      <c r="E296" s="7" t="s">
        <v>33</v>
      </c>
      <c r="F296" s="9">
        <v>12</v>
      </c>
      <c r="G296" s="9">
        <v>14.64</v>
      </c>
      <c r="H296" s="10">
        <f t="shared" si="18"/>
        <v>175.68</v>
      </c>
    </row>
    <row r="297" spans="1:8" ht="16.5">
      <c r="A297" s="6" t="s">
        <v>784</v>
      </c>
      <c r="B297" s="7" t="s">
        <v>785</v>
      </c>
      <c r="C297" s="8" t="s">
        <v>786</v>
      </c>
      <c r="D297" s="7" t="s">
        <v>14</v>
      </c>
      <c r="E297" s="7" t="s">
        <v>33</v>
      </c>
      <c r="F297" s="9">
        <v>3</v>
      </c>
      <c r="G297" s="9">
        <v>17.16</v>
      </c>
      <c r="H297" s="10">
        <f t="shared" si="18"/>
        <v>51.48</v>
      </c>
    </row>
    <row r="298" spans="1:8" ht="16.5">
      <c r="A298" s="6" t="s">
        <v>787</v>
      </c>
      <c r="B298" s="7" t="s">
        <v>788</v>
      </c>
      <c r="C298" s="8" t="s">
        <v>789</v>
      </c>
      <c r="D298" s="7" t="s">
        <v>14</v>
      </c>
      <c r="E298" s="7" t="s">
        <v>33</v>
      </c>
      <c r="F298" s="9">
        <v>2</v>
      </c>
      <c r="G298" s="9">
        <v>12.12</v>
      </c>
      <c r="H298" s="10">
        <f t="shared" si="18"/>
        <v>24.24</v>
      </c>
    </row>
    <row r="299" spans="1:8" ht="24.75">
      <c r="A299" s="6" t="s">
        <v>790</v>
      </c>
      <c r="B299" s="7" t="s">
        <v>791</v>
      </c>
      <c r="C299" s="8" t="s">
        <v>792</v>
      </c>
      <c r="D299" s="7" t="s">
        <v>14</v>
      </c>
      <c r="E299" s="7" t="s">
        <v>33</v>
      </c>
      <c r="F299" s="9">
        <v>25</v>
      </c>
      <c r="G299" s="9">
        <v>12.53</v>
      </c>
      <c r="H299" s="10">
        <f t="shared" si="18"/>
        <v>313.25</v>
      </c>
    </row>
    <row r="300" spans="1:8" ht="16.5">
      <c r="A300" s="6" t="s">
        <v>793</v>
      </c>
      <c r="B300" s="7" t="s">
        <v>794</v>
      </c>
      <c r="C300" s="8" t="s">
        <v>795</v>
      </c>
      <c r="D300" s="7" t="s">
        <v>14</v>
      </c>
      <c r="E300" s="7" t="s">
        <v>33</v>
      </c>
      <c r="F300" s="9">
        <v>75</v>
      </c>
      <c r="G300" s="9">
        <v>5.49</v>
      </c>
      <c r="H300" s="10">
        <f t="shared" si="18"/>
        <v>411.75</v>
      </c>
    </row>
    <row r="301" spans="1:8" ht="16.5">
      <c r="A301" s="6" t="s">
        <v>796</v>
      </c>
      <c r="B301" s="7" t="s">
        <v>797</v>
      </c>
      <c r="C301" s="8" t="s">
        <v>798</v>
      </c>
      <c r="D301" s="7" t="s">
        <v>14</v>
      </c>
      <c r="E301" s="7" t="s">
        <v>33</v>
      </c>
      <c r="F301" s="9">
        <v>10</v>
      </c>
      <c r="G301" s="9">
        <v>12.32</v>
      </c>
      <c r="H301" s="10">
        <f t="shared" si="18"/>
        <v>123.2</v>
      </c>
    </row>
    <row r="302" spans="1:8" ht="16.5">
      <c r="A302" s="6" t="s">
        <v>799</v>
      </c>
      <c r="B302" s="7" t="s">
        <v>800</v>
      </c>
      <c r="C302" s="8" t="s">
        <v>801</v>
      </c>
      <c r="D302" s="7" t="s">
        <v>14</v>
      </c>
      <c r="E302" s="7" t="s">
        <v>33</v>
      </c>
      <c r="F302" s="9">
        <v>14</v>
      </c>
      <c r="G302" s="9">
        <v>13.72</v>
      </c>
      <c r="H302" s="10">
        <f t="shared" si="18"/>
        <v>192.08</v>
      </c>
    </row>
    <row r="303" spans="1:8" ht="16.5">
      <c r="A303" s="6" t="s">
        <v>802</v>
      </c>
      <c r="B303" s="7" t="s">
        <v>803</v>
      </c>
      <c r="C303" s="8" t="s">
        <v>804</v>
      </c>
      <c r="D303" s="7" t="s">
        <v>14</v>
      </c>
      <c r="E303" s="7" t="s">
        <v>33</v>
      </c>
      <c r="F303" s="9">
        <v>14</v>
      </c>
      <c r="G303" s="9">
        <v>35.54</v>
      </c>
      <c r="H303" s="10">
        <f t="shared" si="18"/>
        <v>497.56</v>
      </c>
    </row>
    <row r="304" spans="1:8" ht="16.5">
      <c r="A304" s="6" t="s">
        <v>805</v>
      </c>
      <c r="B304" s="7" t="s">
        <v>806</v>
      </c>
      <c r="C304" s="8" t="s">
        <v>807</v>
      </c>
      <c r="D304" s="7" t="s">
        <v>14</v>
      </c>
      <c r="E304" s="7" t="s">
        <v>33</v>
      </c>
      <c r="F304" s="9">
        <v>3</v>
      </c>
      <c r="G304" s="9">
        <v>7.35</v>
      </c>
      <c r="H304" s="10">
        <f t="shared" si="18"/>
        <v>22.05</v>
      </c>
    </row>
    <row r="305" spans="1:8" ht="24.75">
      <c r="A305" s="6" t="s">
        <v>808</v>
      </c>
      <c r="B305" s="7" t="s">
        <v>809</v>
      </c>
      <c r="C305" s="8" t="s">
        <v>810</v>
      </c>
      <c r="D305" s="7" t="s">
        <v>14</v>
      </c>
      <c r="E305" s="7" t="s">
        <v>33</v>
      </c>
      <c r="F305" s="9">
        <v>2</v>
      </c>
      <c r="G305" s="9">
        <v>8.89</v>
      </c>
      <c r="H305" s="10">
        <f t="shared" si="18"/>
        <v>17.78</v>
      </c>
    </row>
    <row r="306" spans="1:8" ht="24.75">
      <c r="A306" s="6" t="s">
        <v>811</v>
      </c>
      <c r="B306" s="7" t="s">
        <v>812</v>
      </c>
      <c r="C306" s="8" t="s">
        <v>813</v>
      </c>
      <c r="D306" s="7" t="s">
        <v>14</v>
      </c>
      <c r="E306" s="7" t="s">
        <v>33</v>
      </c>
      <c r="F306" s="9">
        <v>12</v>
      </c>
      <c r="G306" s="9">
        <v>23.09</v>
      </c>
      <c r="H306" s="10">
        <f t="shared" si="18"/>
        <v>277.08</v>
      </c>
    </row>
    <row r="307" spans="1:8" ht="16.5">
      <c r="A307" s="6" t="s">
        <v>814</v>
      </c>
      <c r="B307" s="7" t="s">
        <v>815</v>
      </c>
      <c r="C307" s="8" t="s">
        <v>816</v>
      </c>
      <c r="D307" s="7" t="s">
        <v>14</v>
      </c>
      <c r="E307" s="7" t="s">
        <v>33</v>
      </c>
      <c r="F307" s="9">
        <v>16</v>
      </c>
      <c r="G307" s="9">
        <v>13.72</v>
      </c>
      <c r="H307" s="10">
        <f t="shared" si="18"/>
        <v>219.52</v>
      </c>
    </row>
    <row r="308" spans="1:8" ht="16.5">
      <c r="A308" s="6" t="s">
        <v>817</v>
      </c>
      <c r="B308" s="7" t="s">
        <v>818</v>
      </c>
      <c r="C308" s="8" t="s">
        <v>819</v>
      </c>
      <c r="D308" s="7" t="s">
        <v>14</v>
      </c>
      <c r="E308" s="7" t="s">
        <v>33</v>
      </c>
      <c r="F308" s="9">
        <v>1</v>
      </c>
      <c r="G308" s="9">
        <v>18.559999999999999</v>
      </c>
      <c r="H308" s="10">
        <f t="shared" si="18"/>
        <v>18.559999999999999</v>
      </c>
    </row>
    <row r="309" spans="1:8" ht="16.5">
      <c r="A309" s="6" t="s">
        <v>820</v>
      </c>
      <c r="B309" s="7" t="s">
        <v>821</v>
      </c>
      <c r="C309" s="8" t="s">
        <v>822</v>
      </c>
      <c r="D309" s="7" t="s">
        <v>14</v>
      </c>
      <c r="E309" s="7" t="s">
        <v>33</v>
      </c>
      <c r="F309" s="9">
        <v>8</v>
      </c>
      <c r="G309" s="9">
        <v>21.18</v>
      </c>
      <c r="H309" s="10">
        <f t="shared" si="18"/>
        <v>169.44</v>
      </c>
    </row>
    <row r="310" spans="1:8" ht="16.5">
      <c r="A310" s="6" t="s">
        <v>823</v>
      </c>
      <c r="B310" s="7" t="s">
        <v>824</v>
      </c>
      <c r="C310" s="8" t="s">
        <v>825</v>
      </c>
      <c r="D310" s="7" t="s">
        <v>14</v>
      </c>
      <c r="E310" s="7" t="s">
        <v>33</v>
      </c>
      <c r="F310" s="9">
        <v>17</v>
      </c>
      <c r="G310" s="9">
        <v>41.68</v>
      </c>
      <c r="H310" s="10">
        <f t="shared" si="18"/>
        <v>708.56</v>
      </c>
    </row>
    <row r="311" spans="1:8" ht="16.5">
      <c r="A311" s="6" t="s">
        <v>826</v>
      </c>
      <c r="B311" s="7" t="s">
        <v>827</v>
      </c>
      <c r="C311" s="8" t="s">
        <v>828</v>
      </c>
      <c r="D311" s="7" t="s">
        <v>14</v>
      </c>
      <c r="E311" s="7" t="s">
        <v>33</v>
      </c>
      <c r="F311" s="9">
        <v>2</v>
      </c>
      <c r="G311" s="9">
        <v>13.19</v>
      </c>
      <c r="H311" s="10">
        <f t="shared" si="18"/>
        <v>26.38</v>
      </c>
    </row>
    <row r="312" spans="1:8" ht="16.5">
      <c r="A312" s="6" t="s">
        <v>829</v>
      </c>
      <c r="B312" s="7" t="s">
        <v>830</v>
      </c>
      <c r="C312" s="8" t="s">
        <v>831</v>
      </c>
      <c r="D312" s="7" t="s">
        <v>14</v>
      </c>
      <c r="E312" s="7" t="s">
        <v>33</v>
      </c>
      <c r="F312" s="9">
        <v>2</v>
      </c>
      <c r="G312" s="9">
        <v>19.13</v>
      </c>
      <c r="H312" s="10">
        <f t="shared" si="18"/>
        <v>38.26</v>
      </c>
    </row>
    <row r="313" spans="1:8" ht="20.100000000000001" customHeight="1">
      <c r="A313" s="4" t="s">
        <v>832</v>
      </c>
      <c r="B313" s="78" t="s">
        <v>833</v>
      </c>
      <c r="C313" s="78"/>
      <c r="D313" s="78"/>
      <c r="E313" s="78"/>
      <c r="F313" s="78"/>
      <c r="G313" s="78"/>
      <c r="H313" s="5">
        <f>ROUND(SUM(H314:H323),2)</f>
        <v>3606.18</v>
      </c>
    </row>
    <row r="314" spans="1:8" ht="16.5">
      <c r="A314" s="6" t="s">
        <v>834</v>
      </c>
      <c r="B314" s="7" t="s">
        <v>835</v>
      </c>
      <c r="C314" s="8" t="s">
        <v>836</v>
      </c>
      <c r="D314" s="7" t="s">
        <v>14</v>
      </c>
      <c r="E314" s="7" t="s">
        <v>33</v>
      </c>
      <c r="F314" s="9">
        <v>3</v>
      </c>
      <c r="G314" s="9">
        <v>63.66</v>
      </c>
      <c r="H314" s="10">
        <f t="shared" ref="H314:H323" si="19">ROUND(ROUND(F314,2)*ROUND(G314,2),2)</f>
        <v>190.98</v>
      </c>
    </row>
    <row r="315" spans="1:8" ht="16.5">
      <c r="A315" s="6" t="s">
        <v>837</v>
      </c>
      <c r="B315" s="7" t="s">
        <v>838</v>
      </c>
      <c r="C315" s="8" t="s">
        <v>839</v>
      </c>
      <c r="D315" s="7" t="s">
        <v>14</v>
      </c>
      <c r="E315" s="7" t="s">
        <v>33</v>
      </c>
      <c r="F315" s="9">
        <v>1</v>
      </c>
      <c r="G315" s="9">
        <v>86.75</v>
      </c>
      <c r="H315" s="10">
        <f t="shared" si="19"/>
        <v>86.75</v>
      </c>
    </row>
    <row r="316" spans="1:8" ht="16.5">
      <c r="A316" s="6" t="s">
        <v>840</v>
      </c>
      <c r="B316" s="7" t="s">
        <v>841</v>
      </c>
      <c r="C316" s="8" t="s">
        <v>842</v>
      </c>
      <c r="D316" s="7" t="s">
        <v>14</v>
      </c>
      <c r="E316" s="7" t="s">
        <v>33</v>
      </c>
      <c r="F316" s="9">
        <v>13</v>
      </c>
      <c r="G316" s="9">
        <v>41.24</v>
      </c>
      <c r="H316" s="10">
        <f t="shared" si="19"/>
        <v>536.12</v>
      </c>
    </row>
    <row r="317" spans="1:8" ht="16.5">
      <c r="A317" s="6" t="s">
        <v>843</v>
      </c>
      <c r="B317" s="7" t="s">
        <v>844</v>
      </c>
      <c r="C317" s="8" t="s">
        <v>845</v>
      </c>
      <c r="D317" s="7" t="s">
        <v>14</v>
      </c>
      <c r="E317" s="7" t="s">
        <v>33</v>
      </c>
      <c r="F317" s="9">
        <v>3</v>
      </c>
      <c r="G317" s="9">
        <v>34.29</v>
      </c>
      <c r="H317" s="10">
        <f t="shared" si="19"/>
        <v>102.87</v>
      </c>
    </row>
    <row r="318" spans="1:8" ht="16.5">
      <c r="A318" s="6" t="s">
        <v>846</v>
      </c>
      <c r="B318" s="7" t="s">
        <v>847</v>
      </c>
      <c r="C318" s="8" t="s">
        <v>848</v>
      </c>
      <c r="D318" s="7" t="s">
        <v>14</v>
      </c>
      <c r="E318" s="7" t="s">
        <v>33</v>
      </c>
      <c r="F318" s="9">
        <v>2</v>
      </c>
      <c r="G318" s="9">
        <v>85.98</v>
      </c>
      <c r="H318" s="10">
        <f t="shared" si="19"/>
        <v>171.96</v>
      </c>
    </row>
    <row r="319" spans="1:8" ht="16.5">
      <c r="A319" s="6" t="s">
        <v>849</v>
      </c>
      <c r="B319" s="7" t="s">
        <v>850</v>
      </c>
      <c r="C319" s="8" t="s">
        <v>851</v>
      </c>
      <c r="D319" s="7" t="s">
        <v>14</v>
      </c>
      <c r="E319" s="7" t="s">
        <v>33</v>
      </c>
      <c r="F319" s="9">
        <v>4</v>
      </c>
      <c r="G319" s="9">
        <v>154.21</v>
      </c>
      <c r="H319" s="10">
        <f t="shared" si="19"/>
        <v>616.84</v>
      </c>
    </row>
    <row r="320" spans="1:8" ht="16.5">
      <c r="A320" s="6" t="s">
        <v>852</v>
      </c>
      <c r="B320" s="7" t="s">
        <v>853</v>
      </c>
      <c r="C320" s="8" t="s">
        <v>854</v>
      </c>
      <c r="D320" s="7" t="s">
        <v>14</v>
      </c>
      <c r="E320" s="7" t="s">
        <v>33</v>
      </c>
      <c r="F320" s="9">
        <v>4</v>
      </c>
      <c r="G320" s="9">
        <v>234.11</v>
      </c>
      <c r="H320" s="10">
        <f t="shared" si="19"/>
        <v>936.44</v>
      </c>
    </row>
    <row r="321" spans="1:8" ht="16.5">
      <c r="A321" s="6" t="s">
        <v>855</v>
      </c>
      <c r="B321" s="7" t="s">
        <v>856</v>
      </c>
      <c r="C321" s="8" t="s">
        <v>857</v>
      </c>
      <c r="D321" s="7" t="s">
        <v>14</v>
      </c>
      <c r="E321" s="7" t="s">
        <v>33</v>
      </c>
      <c r="F321" s="9">
        <v>8</v>
      </c>
      <c r="G321" s="9">
        <v>63.71</v>
      </c>
      <c r="H321" s="10">
        <f t="shared" si="19"/>
        <v>509.68</v>
      </c>
    </row>
    <row r="322" spans="1:8" ht="16.5">
      <c r="A322" s="6" t="s">
        <v>858</v>
      </c>
      <c r="B322" s="7" t="s">
        <v>859</v>
      </c>
      <c r="C322" s="8" t="s">
        <v>860</v>
      </c>
      <c r="D322" s="7" t="s">
        <v>14</v>
      </c>
      <c r="E322" s="7" t="s">
        <v>33</v>
      </c>
      <c r="F322" s="9">
        <v>2</v>
      </c>
      <c r="G322" s="9">
        <v>67.95</v>
      </c>
      <c r="H322" s="10">
        <f t="shared" si="19"/>
        <v>135.9</v>
      </c>
    </row>
    <row r="323" spans="1:8" ht="16.5">
      <c r="A323" s="6" t="s">
        <v>861</v>
      </c>
      <c r="B323" s="7" t="s">
        <v>862</v>
      </c>
      <c r="C323" s="8" t="s">
        <v>863</v>
      </c>
      <c r="D323" s="7" t="s">
        <v>25</v>
      </c>
      <c r="E323" s="7" t="s">
        <v>33</v>
      </c>
      <c r="F323" s="9">
        <v>1</v>
      </c>
      <c r="G323" s="9">
        <v>318.64</v>
      </c>
      <c r="H323" s="10">
        <f t="shared" si="19"/>
        <v>318.64</v>
      </c>
    </row>
    <row r="324" spans="1:8" ht="20.100000000000001" customHeight="1">
      <c r="A324" s="4" t="s">
        <v>864</v>
      </c>
      <c r="B324" s="78" t="s">
        <v>865</v>
      </c>
      <c r="C324" s="78"/>
      <c r="D324" s="78"/>
      <c r="E324" s="78"/>
      <c r="F324" s="78"/>
      <c r="G324" s="78"/>
      <c r="H324" s="5">
        <f>ROUND(SUM(H325:H330),2)</f>
        <v>15547.95</v>
      </c>
    </row>
    <row r="325" spans="1:8" ht="16.5">
      <c r="A325" s="6" t="s">
        <v>866</v>
      </c>
      <c r="B325" s="7" t="s">
        <v>867</v>
      </c>
      <c r="C325" s="8" t="s">
        <v>868</v>
      </c>
      <c r="D325" s="7" t="s">
        <v>14</v>
      </c>
      <c r="E325" s="7" t="s">
        <v>33</v>
      </c>
      <c r="F325" s="9">
        <v>2</v>
      </c>
      <c r="G325" s="9">
        <v>815.99</v>
      </c>
      <c r="H325" s="10">
        <f t="shared" ref="H325:H330" si="20">ROUND(ROUND(F325,2)*ROUND(G325,2),2)</f>
        <v>1631.98</v>
      </c>
    </row>
    <row r="326" spans="1:8" ht="16.5">
      <c r="A326" s="6" t="s">
        <v>869</v>
      </c>
      <c r="B326" s="7" t="s">
        <v>870</v>
      </c>
      <c r="C326" s="8" t="s">
        <v>871</v>
      </c>
      <c r="D326" s="7" t="s">
        <v>14</v>
      </c>
      <c r="E326" s="7" t="s">
        <v>33</v>
      </c>
      <c r="F326" s="9">
        <v>4</v>
      </c>
      <c r="G326" s="9">
        <v>3153.62</v>
      </c>
      <c r="H326" s="10">
        <f t="shared" si="20"/>
        <v>12614.48</v>
      </c>
    </row>
    <row r="327" spans="1:8" ht="16.5">
      <c r="A327" s="6" t="s">
        <v>872</v>
      </c>
      <c r="B327" s="7" t="s">
        <v>873</v>
      </c>
      <c r="C327" s="8" t="s">
        <v>874</v>
      </c>
      <c r="D327" s="7" t="s">
        <v>14</v>
      </c>
      <c r="E327" s="7" t="s">
        <v>33</v>
      </c>
      <c r="F327" s="9">
        <v>1</v>
      </c>
      <c r="G327" s="9">
        <v>86.34</v>
      </c>
      <c r="H327" s="10">
        <f t="shared" si="20"/>
        <v>86.34</v>
      </c>
    </row>
    <row r="328" spans="1:8" ht="16.5">
      <c r="A328" s="6" t="s">
        <v>875</v>
      </c>
      <c r="B328" s="7" t="s">
        <v>876</v>
      </c>
      <c r="C328" s="8" t="s">
        <v>877</v>
      </c>
      <c r="D328" s="7" t="s">
        <v>25</v>
      </c>
      <c r="E328" s="7" t="s">
        <v>33</v>
      </c>
      <c r="F328" s="9">
        <v>1</v>
      </c>
      <c r="G328" s="9">
        <v>704.67</v>
      </c>
      <c r="H328" s="10">
        <f t="shared" si="20"/>
        <v>704.67</v>
      </c>
    </row>
    <row r="329" spans="1:8" ht="16.5">
      <c r="A329" s="6" t="s">
        <v>878</v>
      </c>
      <c r="B329" s="7" t="s">
        <v>879</v>
      </c>
      <c r="C329" s="8" t="s">
        <v>880</v>
      </c>
      <c r="D329" s="7" t="s">
        <v>14</v>
      </c>
      <c r="E329" s="7" t="s">
        <v>33</v>
      </c>
      <c r="F329" s="9">
        <v>2</v>
      </c>
      <c r="G329" s="9">
        <v>196.98</v>
      </c>
      <c r="H329" s="10">
        <f t="shared" si="20"/>
        <v>393.96</v>
      </c>
    </row>
    <row r="330" spans="1:8" ht="16.5">
      <c r="A330" s="6" t="s">
        <v>881</v>
      </c>
      <c r="B330" s="7" t="s">
        <v>882</v>
      </c>
      <c r="C330" s="8" t="s">
        <v>883</v>
      </c>
      <c r="D330" s="7" t="s">
        <v>14</v>
      </c>
      <c r="E330" s="7" t="s">
        <v>33</v>
      </c>
      <c r="F330" s="9">
        <v>3</v>
      </c>
      <c r="G330" s="9">
        <v>38.840000000000003</v>
      </c>
      <c r="H330" s="10">
        <f t="shared" si="20"/>
        <v>116.52</v>
      </c>
    </row>
    <row r="331" spans="1:8" ht="20.100000000000001" customHeight="1">
      <c r="A331" s="4" t="s">
        <v>884</v>
      </c>
      <c r="B331" s="78" t="s">
        <v>885</v>
      </c>
      <c r="C331" s="78"/>
      <c r="D331" s="78"/>
      <c r="E331" s="78"/>
      <c r="F331" s="78"/>
      <c r="G331" s="78"/>
      <c r="H331" s="5">
        <f>ROUND(H332+H339+H362,2)</f>
        <v>20679.54</v>
      </c>
    </row>
    <row r="332" spans="1:8" ht="20.100000000000001" customHeight="1">
      <c r="A332" s="4" t="s">
        <v>886</v>
      </c>
      <c r="B332" s="78" t="s">
        <v>737</v>
      </c>
      <c r="C332" s="78"/>
      <c r="D332" s="78"/>
      <c r="E332" s="78"/>
      <c r="F332" s="78"/>
      <c r="G332" s="78"/>
      <c r="H332" s="5">
        <f>ROUND(SUM(H333:H338),2)</f>
        <v>6439.17</v>
      </c>
    </row>
    <row r="333" spans="1:8" ht="24.75">
      <c r="A333" s="6" t="s">
        <v>887</v>
      </c>
      <c r="B333" s="7" t="s">
        <v>888</v>
      </c>
      <c r="C333" s="8" t="s">
        <v>889</v>
      </c>
      <c r="D333" s="7" t="s">
        <v>14</v>
      </c>
      <c r="E333" s="7" t="s">
        <v>88</v>
      </c>
      <c r="F333" s="9">
        <v>24.88</v>
      </c>
      <c r="G333" s="9">
        <v>21.38</v>
      </c>
      <c r="H333" s="10">
        <f t="shared" ref="H333:H338" si="21">ROUND(ROUND(F333,2)*ROUND(G333,2),2)</f>
        <v>531.92999999999995</v>
      </c>
    </row>
    <row r="334" spans="1:8" ht="24.75">
      <c r="A334" s="6" t="s">
        <v>890</v>
      </c>
      <c r="B334" s="7" t="s">
        <v>891</v>
      </c>
      <c r="C334" s="8" t="s">
        <v>892</v>
      </c>
      <c r="D334" s="7" t="s">
        <v>14</v>
      </c>
      <c r="E334" s="7" t="s">
        <v>88</v>
      </c>
      <c r="F334" s="9">
        <v>38.979999999999997</v>
      </c>
      <c r="G334" s="9">
        <v>26.23</v>
      </c>
      <c r="H334" s="10">
        <f t="shared" si="21"/>
        <v>1022.45</v>
      </c>
    </row>
    <row r="335" spans="1:8" ht="16.5">
      <c r="A335" s="6" t="s">
        <v>893</v>
      </c>
      <c r="B335" s="7" t="s">
        <v>894</v>
      </c>
      <c r="C335" s="8" t="s">
        <v>895</v>
      </c>
      <c r="D335" s="7" t="s">
        <v>14</v>
      </c>
      <c r="E335" s="7" t="s">
        <v>88</v>
      </c>
      <c r="F335" s="9">
        <v>34.549999999999997</v>
      </c>
      <c r="G335" s="9">
        <v>11.05</v>
      </c>
      <c r="H335" s="10">
        <f t="shared" si="21"/>
        <v>381.78</v>
      </c>
    </row>
    <row r="336" spans="1:8" ht="24.75">
      <c r="A336" s="6" t="s">
        <v>896</v>
      </c>
      <c r="B336" s="7" t="s">
        <v>897</v>
      </c>
      <c r="C336" s="8" t="s">
        <v>898</v>
      </c>
      <c r="D336" s="7" t="s">
        <v>14</v>
      </c>
      <c r="E336" s="7" t="s">
        <v>88</v>
      </c>
      <c r="F336" s="9">
        <v>10.81</v>
      </c>
      <c r="G336" s="9">
        <v>32.43</v>
      </c>
      <c r="H336" s="10">
        <f t="shared" si="21"/>
        <v>350.57</v>
      </c>
    </row>
    <row r="337" spans="1:8" ht="24.75">
      <c r="A337" s="6" t="s">
        <v>899</v>
      </c>
      <c r="B337" s="7" t="s">
        <v>900</v>
      </c>
      <c r="C337" s="8" t="s">
        <v>901</v>
      </c>
      <c r="D337" s="7" t="s">
        <v>14</v>
      </c>
      <c r="E337" s="7" t="s">
        <v>88</v>
      </c>
      <c r="F337" s="9">
        <v>77.45</v>
      </c>
      <c r="G337" s="9">
        <v>36.54</v>
      </c>
      <c r="H337" s="10">
        <f t="shared" si="21"/>
        <v>2830.02</v>
      </c>
    </row>
    <row r="338" spans="1:8" ht="16.5">
      <c r="A338" s="6" t="s">
        <v>902</v>
      </c>
      <c r="B338" s="7" t="s">
        <v>903</v>
      </c>
      <c r="C338" s="8" t="s">
        <v>904</v>
      </c>
      <c r="D338" s="7" t="s">
        <v>14</v>
      </c>
      <c r="E338" s="7" t="s">
        <v>88</v>
      </c>
      <c r="F338" s="9">
        <v>19.28</v>
      </c>
      <c r="G338" s="9">
        <v>68.59</v>
      </c>
      <c r="H338" s="10">
        <f t="shared" si="21"/>
        <v>1322.42</v>
      </c>
    </row>
    <row r="339" spans="1:8" ht="20.100000000000001" customHeight="1">
      <c r="A339" s="4" t="s">
        <v>905</v>
      </c>
      <c r="B339" s="78" t="s">
        <v>754</v>
      </c>
      <c r="C339" s="78"/>
      <c r="D339" s="78"/>
      <c r="E339" s="78"/>
      <c r="F339" s="78"/>
      <c r="G339" s="78"/>
      <c r="H339" s="5">
        <f>ROUND(SUM(H340:H361),2)</f>
        <v>3804.86</v>
      </c>
    </row>
    <row r="340" spans="1:8" ht="24.75">
      <c r="A340" s="6" t="s">
        <v>906</v>
      </c>
      <c r="B340" s="7" t="s">
        <v>907</v>
      </c>
      <c r="C340" s="8" t="s">
        <v>908</v>
      </c>
      <c r="D340" s="7" t="s">
        <v>14</v>
      </c>
      <c r="E340" s="7" t="s">
        <v>33</v>
      </c>
      <c r="F340" s="9">
        <v>1</v>
      </c>
      <c r="G340" s="9">
        <v>38.270000000000003</v>
      </c>
      <c r="H340" s="10">
        <f t="shared" ref="H340:H361" si="22">ROUND(ROUND(F340,2)*ROUND(G340,2),2)</f>
        <v>38.270000000000003</v>
      </c>
    </row>
    <row r="341" spans="1:8" ht="24.75">
      <c r="A341" s="6" t="s">
        <v>909</v>
      </c>
      <c r="B341" s="7" t="s">
        <v>910</v>
      </c>
      <c r="C341" s="8" t="s">
        <v>911</v>
      </c>
      <c r="D341" s="7" t="s">
        <v>14</v>
      </c>
      <c r="E341" s="7" t="s">
        <v>33</v>
      </c>
      <c r="F341" s="9">
        <v>8</v>
      </c>
      <c r="G341" s="9">
        <v>10.46</v>
      </c>
      <c r="H341" s="10">
        <f t="shared" si="22"/>
        <v>83.68</v>
      </c>
    </row>
    <row r="342" spans="1:8" ht="24.75">
      <c r="A342" s="6" t="s">
        <v>912</v>
      </c>
      <c r="B342" s="7" t="s">
        <v>913</v>
      </c>
      <c r="C342" s="8" t="s">
        <v>914</v>
      </c>
      <c r="D342" s="7" t="s">
        <v>14</v>
      </c>
      <c r="E342" s="7" t="s">
        <v>33</v>
      </c>
      <c r="F342" s="9">
        <v>6</v>
      </c>
      <c r="G342" s="9">
        <v>9.9</v>
      </c>
      <c r="H342" s="10">
        <f t="shared" si="22"/>
        <v>59.4</v>
      </c>
    </row>
    <row r="343" spans="1:8" ht="24.75">
      <c r="A343" s="6" t="s">
        <v>915</v>
      </c>
      <c r="B343" s="7" t="s">
        <v>916</v>
      </c>
      <c r="C343" s="8" t="s">
        <v>917</v>
      </c>
      <c r="D343" s="7" t="s">
        <v>14</v>
      </c>
      <c r="E343" s="7" t="s">
        <v>33</v>
      </c>
      <c r="F343" s="9">
        <v>17</v>
      </c>
      <c r="G343" s="9">
        <v>15.58</v>
      </c>
      <c r="H343" s="10">
        <f t="shared" si="22"/>
        <v>264.86</v>
      </c>
    </row>
    <row r="344" spans="1:8" ht="24.75">
      <c r="A344" s="6" t="s">
        <v>918</v>
      </c>
      <c r="B344" s="7" t="s">
        <v>919</v>
      </c>
      <c r="C344" s="8" t="s">
        <v>920</v>
      </c>
      <c r="D344" s="7" t="s">
        <v>14</v>
      </c>
      <c r="E344" s="7" t="s">
        <v>33</v>
      </c>
      <c r="F344" s="9">
        <v>2</v>
      </c>
      <c r="G344" s="9">
        <v>27.34</v>
      </c>
      <c r="H344" s="10">
        <f t="shared" si="22"/>
        <v>54.68</v>
      </c>
    </row>
    <row r="345" spans="1:8" ht="24.75">
      <c r="A345" s="6" t="s">
        <v>921</v>
      </c>
      <c r="B345" s="7" t="s">
        <v>922</v>
      </c>
      <c r="C345" s="8" t="s">
        <v>923</v>
      </c>
      <c r="D345" s="7" t="s">
        <v>14</v>
      </c>
      <c r="E345" s="7" t="s">
        <v>33</v>
      </c>
      <c r="F345" s="9">
        <v>34</v>
      </c>
      <c r="G345" s="9">
        <v>10.29</v>
      </c>
      <c r="H345" s="10">
        <f t="shared" si="22"/>
        <v>349.86</v>
      </c>
    </row>
    <row r="346" spans="1:8" ht="24.75">
      <c r="A346" s="6" t="s">
        <v>924</v>
      </c>
      <c r="B346" s="7" t="s">
        <v>925</v>
      </c>
      <c r="C346" s="8" t="s">
        <v>926</v>
      </c>
      <c r="D346" s="7" t="s">
        <v>14</v>
      </c>
      <c r="E346" s="7" t="s">
        <v>33</v>
      </c>
      <c r="F346" s="9">
        <v>9</v>
      </c>
      <c r="G346" s="9">
        <v>9.34</v>
      </c>
      <c r="H346" s="10">
        <f t="shared" si="22"/>
        <v>84.06</v>
      </c>
    </row>
    <row r="347" spans="1:8" ht="24.75">
      <c r="A347" s="6" t="s">
        <v>927</v>
      </c>
      <c r="B347" s="7" t="s">
        <v>928</v>
      </c>
      <c r="C347" s="8" t="s">
        <v>929</v>
      </c>
      <c r="D347" s="7" t="s">
        <v>14</v>
      </c>
      <c r="E347" s="7" t="s">
        <v>33</v>
      </c>
      <c r="F347" s="9">
        <v>27</v>
      </c>
      <c r="G347" s="9">
        <v>15.02</v>
      </c>
      <c r="H347" s="10">
        <f t="shared" si="22"/>
        <v>405.54</v>
      </c>
    </row>
    <row r="348" spans="1:8" ht="24.75">
      <c r="A348" s="6" t="s">
        <v>930</v>
      </c>
      <c r="B348" s="7" t="s">
        <v>931</v>
      </c>
      <c r="C348" s="8" t="s">
        <v>932</v>
      </c>
      <c r="D348" s="7" t="s">
        <v>14</v>
      </c>
      <c r="E348" s="7" t="s">
        <v>33</v>
      </c>
      <c r="F348" s="9">
        <v>9</v>
      </c>
      <c r="G348" s="9">
        <v>26.69</v>
      </c>
      <c r="H348" s="10">
        <f t="shared" si="22"/>
        <v>240.21</v>
      </c>
    </row>
    <row r="349" spans="1:8" ht="24.75">
      <c r="A349" s="6" t="s">
        <v>933</v>
      </c>
      <c r="B349" s="7" t="s">
        <v>934</v>
      </c>
      <c r="C349" s="8" t="s">
        <v>935</v>
      </c>
      <c r="D349" s="7" t="s">
        <v>14</v>
      </c>
      <c r="E349" s="7" t="s">
        <v>33</v>
      </c>
      <c r="F349" s="9">
        <v>1</v>
      </c>
      <c r="G349" s="9">
        <v>25.33</v>
      </c>
      <c r="H349" s="10">
        <f t="shared" si="22"/>
        <v>25.33</v>
      </c>
    </row>
    <row r="350" spans="1:8" ht="24.75">
      <c r="A350" s="6" t="s">
        <v>936</v>
      </c>
      <c r="B350" s="7" t="s">
        <v>937</v>
      </c>
      <c r="C350" s="8" t="s">
        <v>938</v>
      </c>
      <c r="D350" s="7" t="s">
        <v>14</v>
      </c>
      <c r="E350" s="7" t="s">
        <v>33</v>
      </c>
      <c r="F350" s="9">
        <v>4</v>
      </c>
      <c r="G350" s="9">
        <v>32.020000000000003</v>
      </c>
      <c r="H350" s="10">
        <f t="shared" si="22"/>
        <v>128.08000000000001</v>
      </c>
    </row>
    <row r="351" spans="1:8" ht="24.75">
      <c r="A351" s="6" t="s">
        <v>939</v>
      </c>
      <c r="B351" s="7" t="s">
        <v>940</v>
      </c>
      <c r="C351" s="8" t="s">
        <v>941</v>
      </c>
      <c r="D351" s="7" t="s">
        <v>14</v>
      </c>
      <c r="E351" s="7" t="s">
        <v>33</v>
      </c>
      <c r="F351" s="9">
        <v>2</v>
      </c>
      <c r="G351" s="9">
        <v>67.510000000000005</v>
      </c>
      <c r="H351" s="10">
        <f t="shared" si="22"/>
        <v>135.02000000000001</v>
      </c>
    </row>
    <row r="352" spans="1:8" ht="24.75">
      <c r="A352" s="6" t="s">
        <v>942</v>
      </c>
      <c r="B352" s="7" t="s">
        <v>943</v>
      </c>
      <c r="C352" s="8" t="s">
        <v>944</v>
      </c>
      <c r="D352" s="7" t="s">
        <v>14</v>
      </c>
      <c r="E352" s="7" t="s">
        <v>33</v>
      </c>
      <c r="F352" s="9">
        <v>2</v>
      </c>
      <c r="G352" s="9">
        <v>76.91</v>
      </c>
      <c r="H352" s="10">
        <f t="shared" si="22"/>
        <v>153.82</v>
      </c>
    </row>
    <row r="353" spans="1:8" ht="24.75">
      <c r="A353" s="6" t="s">
        <v>945</v>
      </c>
      <c r="B353" s="7" t="s">
        <v>946</v>
      </c>
      <c r="C353" s="8" t="s">
        <v>947</v>
      </c>
      <c r="D353" s="7" t="s">
        <v>14</v>
      </c>
      <c r="E353" s="7" t="s">
        <v>33</v>
      </c>
      <c r="F353" s="9">
        <v>15</v>
      </c>
      <c r="G353" s="9">
        <v>5.04</v>
      </c>
      <c r="H353" s="10">
        <f t="shared" si="22"/>
        <v>75.599999999999994</v>
      </c>
    </row>
    <row r="354" spans="1:8" ht="24.75">
      <c r="A354" s="6" t="s">
        <v>948</v>
      </c>
      <c r="B354" s="7" t="s">
        <v>949</v>
      </c>
      <c r="C354" s="8" t="s">
        <v>950</v>
      </c>
      <c r="D354" s="7" t="s">
        <v>14</v>
      </c>
      <c r="E354" s="7" t="s">
        <v>33</v>
      </c>
      <c r="F354" s="9">
        <v>40</v>
      </c>
      <c r="G354" s="9">
        <v>8.91</v>
      </c>
      <c r="H354" s="10">
        <f t="shared" si="22"/>
        <v>356.4</v>
      </c>
    </row>
    <row r="355" spans="1:8" ht="24.75">
      <c r="A355" s="6" t="s">
        <v>951</v>
      </c>
      <c r="B355" s="7" t="s">
        <v>952</v>
      </c>
      <c r="C355" s="8" t="s">
        <v>953</v>
      </c>
      <c r="D355" s="7" t="s">
        <v>14</v>
      </c>
      <c r="E355" s="7" t="s">
        <v>33</v>
      </c>
      <c r="F355" s="9">
        <v>7</v>
      </c>
      <c r="G355" s="9">
        <v>14.22</v>
      </c>
      <c r="H355" s="10">
        <f t="shared" si="22"/>
        <v>99.54</v>
      </c>
    </row>
    <row r="356" spans="1:8" ht="24.75">
      <c r="A356" s="6" t="s">
        <v>954</v>
      </c>
      <c r="B356" s="7" t="s">
        <v>955</v>
      </c>
      <c r="C356" s="8" t="s">
        <v>956</v>
      </c>
      <c r="D356" s="7" t="s">
        <v>14</v>
      </c>
      <c r="E356" s="7" t="s">
        <v>33</v>
      </c>
      <c r="F356" s="9">
        <v>11</v>
      </c>
      <c r="G356" s="9">
        <v>16.5</v>
      </c>
      <c r="H356" s="10">
        <f t="shared" si="22"/>
        <v>181.5</v>
      </c>
    </row>
    <row r="357" spans="1:8" ht="24.75">
      <c r="A357" s="6" t="s">
        <v>957</v>
      </c>
      <c r="B357" s="7" t="s">
        <v>940</v>
      </c>
      <c r="C357" s="8" t="s">
        <v>941</v>
      </c>
      <c r="D357" s="7" t="s">
        <v>14</v>
      </c>
      <c r="E357" s="7" t="s">
        <v>33</v>
      </c>
      <c r="F357" s="9">
        <v>3</v>
      </c>
      <c r="G357" s="9">
        <v>67.510000000000005</v>
      </c>
      <c r="H357" s="10">
        <f t="shared" si="22"/>
        <v>202.53</v>
      </c>
    </row>
    <row r="358" spans="1:8" ht="24.75">
      <c r="A358" s="6" t="s">
        <v>958</v>
      </c>
      <c r="B358" s="7" t="s">
        <v>959</v>
      </c>
      <c r="C358" s="8" t="s">
        <v>960</v>
      </c>
      <c r="D358" s="7" t="s">
        <v>14</v>
      </c>
      <c r="E358" s="7" t="s">
        <v>33</v>
      </c>
      <c r="F358" s="9">
        <v>2</v>
      </c>
      <c r="G358" s="9">
        <v>38.14</v>
      </c>
      <c r="H358" s="10">
        <f t="shared" si="22"/>
        <v>76.28</v>
      </c>
    </row>
    <row r="359" spans="1:8" ht="24.75">
      <c r="A359" s="6" t="s">
        <v>961</v>
      </c>
      <c r="B359" s="7" t="s">
        <v>962</v>
      </c>
      <c r="C359" s="8" t="s">
        <v>963</v>
      </c>
      <c r="D359" s="7" t="s">
        <v>14</v>
      </c>
      <c r="E359" s="7" t="s">
        <v>33</v>
      </c>
      <c r="F359" s="9">
        <v>18</v>
      </c>
      <c r="G359" s="9">
        <v>23.52</v>
      </c>
      <c r="H359" s="10">
        <f t="shared" si="22"/>
        <v>423.36</v>
      </c>
    </row>
    <row r="360" spans="1:8" ht="24.75">
      <c r="A360" s="6" t="s">
        <v>964</v>
      </c>
      <c r="B360" s="7" t="s">
        <v>809</v>
      </c>
      <c r="C360" s="8" t="s">
        <v>810</v>
      </c>
      <c r="D360" s="7" t="s">
        <v>14</v>
      </c>
      <c r="E360" s="7" t="s">
        <v>33</v>
      </c>
      <c r="F360" s="9">
        <v>10</v>
      </c>
      <c r="G360" s="9">
        <v>8.89</v>
      </c>
      <c r="H360" s="10">
        <f t="shared" si="22"/>
        <v>88.9</v>
      </c>
    </row>
    <row r="361" spans="1:8" ht="24.75">
      <c r="A361" s="6" t="s">
        <v>965</v>
      </c>
      <c r="B361" s="7" t="s">
        <v>888</v>
      </c>
      <c r="C361" s="8" t="s">
        <v>966</v>
      </c>
      <c r="D361" s="7" t="s">
        <v>14</v>
      </c>
      <c r="E361" s="7" t="s">
        <v>88</v>
      </c>
      <c r="F361" s="9">
        <v>13</v>
      </c>
      <c r="G361" s="9">
        <v>21.38</v>
      </c>
      <c r="H361" s="10">
        <f t="shared" si="22"/>
        <v>277.94</v>
      </c>
    </row>
    <row r="362" spans="1:8" ht="20.100000000000001" customHeight="1">
      <c r="A362" s="4" t="s">
        <v>967</v>
      </c>
      <c r="B362" s="78" t="s">
        <v>968</v>
      </c>
      <c r="C362" s="78"/>
      <c r="D362" s="78"/>
      <c r="E362" s="78"/>
      <c r="F362" s="78"/>
      <c r="G362" s="78"/>
      <c r="H362" s="5">
        <f>ROUND(SUM(H363:H365),2)</f>
        <v>10435.51</v>
      </c>
    </row>
    <row r="363" spans="1:8" ht="24.75">
      <c r="A363" s="6" t="s">
        <v>969</v>
      </c>
      <c r="B363" s="7" t="s">
        <v>970</v>
      </c>
      <c r="C363" s="8" t="s">
        <v>971</v>
      </c>
      <c r="D363" s="7" t="s">
        <v>14</v>
      </c>
      <c r="E363" s="7" t="s">
        <v>33</v>
      </c>
      <c r="F363" s="9">
        <v>3</v>
      </c>
      <c r="G363" s="9">
        <v>288.14</v>
      </c>
      <c r="H363" s="10">
        <f>ROUND(ROUND(F363,2)*ROUND(G363,2),2)</f>
        <v>864.42</v>
      </c>
    </row>
    <row r="364" spans="1:8" ht="24.75">
      <c r="A364" s="6" t="s">
        <v>972</v>
      </c>
      <c r="B364" s="7" t="s">
        <v>973</v>
      </c>
      <c r="C364" s="8" t="s">
        <v>974</v>
      </c>
      <c r="D364" s="7" t="s">
        <v>14</v>
      </c>
      <c r="E364" s="7" t="s">
        <v>33</v>
      </c>
      <c r="F364" s="9">
        <v>14</v>
      </c>
      <c r="G364" s="9">
        <v>618.12</v>
      </c>
      <c r="H364" s="10">
        <f>ROUND(ROUND(F364,2)*ROUND(G364,2),2)</f>
        <v>8653.68</v>
      </c>
    </row>
    <row r="365" spans="1:8" ht="24.75">
      <c r="A365" s="6" t="s">
        <v>975</v>
      </c>
      <c r="B365" s="7" t="s">
        <v>976</v>
      </c>
      <c r="C365" s="8" t="s">
        <v>977</v>
      </c>
      <c r="D365" s="7" t="s">
        <v>14</v>
      </c>
      <c r="E365" s="7" t="s">
        <v>33</v>
      </c>
      <c r="F365" s="9">
        <v>13</v>
      </c>
      <c r="G365" s="9">
        <v>70.569999999999993</v>
      </c>
      <c r="H365" s="10">
        <f>ROUND(ROUND(F365,2)*ROUND(G365,2),2)</f>
        <v>917.41</v>
      </c>
    </row>
    <row r="366" spans="1:8" ht="20.100000000000001" customHeight="1">
      <c r="A366" s="4" t="s">
        <v>978</v>
      </c>
      <c r="B366" s="78" t="s">
        <v>979</v>
      </c>
      <c r="C366" s="78"/>
      <c r="D366" s="78"/>
      <c r="E366" s="78"/>
      <c r="F366" s="78"/>
      <c r="G366" s="78"/>
      <c r="H366" s="5">
        <f>ROUND(H367+H372+H381,2)</f>
        <v>28960.1</v>
      </c>
    </row>
    <row r="367" spans="1:8" ht="20.100000000000001" customHeight="1">
      <c r="A367" s="4" t="s">
        <v>980</v>
      </c>
      <c r="B367" s="78" t="s">
        <v>981</v>
      </c>
      <c r="C367" s="78"/>
      <c r="D367" s="78"/>
      <c r="E367" s="78"/>
      <c r="F367" s="78"/>
      <c r="G367" s="78"/>
      <c r="H367" s="5">
        <f>ROUND(SUM(H368:H371),2)</f>
        <v>12506.82</v>
      </c>
    </row>
    <row r="368" spans="1:8" ht="16.5">
      <c r="A368" s="6" t="s">
        <v>982</v>
      </c>
      <c r="B368" s="7" t="s">
        <v>983</v>
      </c>
      <c r="C368" s="8" t="s">
        <v>984</v>
      </c>
      <c r="D368" s="7" t="s">
        <v>14</v>
      </c>
      <c r="E368" s="7" t="s">
        <v>88</v>
      </c>
      <c r="F368" s="9">
        <v>60.22</v>
      </c>
      <c r="G368" s="9">
        <v>44.51</v>
      </c>
      <c r="H368" s="10">
        <f>ROUND(ROUND(F368,2)*ROUND(G368,2),2)</f>
        <v>2680.39</v>
      </c>
    </row>
    <row r="369" spans="1:8" ht="16.5">
      <c r="A369" s="6" t="s">
        <v>985</v>
      </c>
      <c r="B369" s="7" t="s">
        <v>986</v>
      </c>
      <c r="C369" s="8" t="s">
        <v>987</v>
      </c>
      <c r="D369" s="7" t="s">
        <v>14</v>
      </c>
      <c r="E369" s="7" t="s">
        <v>88</v>
      </c>
      <c r="F369" s="9">
        <v>21.36</v>
      </c>
      <c r="G369" s="9">
        <v>26.63</v>
      </c>
      <c r="H369" s="10">
        <f>ROUND(ROUND(F369,2)*ROUND(G369,2),2)</f>
        <v>568.82000000000005</v>
      </c>
    </row>
    <row r="370" spans="1:8" ht="16.5">
      <c r="A370" s="6" t="s">
        <v>988</v>
      </c>
      <c r="B370" s="7" t="s">
        <v>989</v>
      </c>
      <c r="C370" s="8" t="s">
        <v>990</v>
      </c>
      <c r="D370" s="7" t="s">
        <v>14</v>
      </c>
      <c r="E370" s="7" t="s">
        <v>88</v>
      </c>
      <c r="F370" s="9">
        <v>160.19</v>
      </c>
      <c r="G370" s="9">
        <v>54.65</v>
      </c>
      <c r="H370" s="10">
        <f>ROUND(ROUND(F370,2)*ROUND(G370,2),2)</f>
        <v>8754.3799999999992</v>
      </c>
    </row>
    <row r="371" spans="1:8" ht="16.5">
      <c r="A371" s="6" t="s">
        <v>991</v>
      </c>
      <c r="B371" s="7" t="s">
        <v>992</v>
      </c>
      <c r="C371" s="8" t="s">
        <v>993</v>
      </c>
      <c r="D371" s="7" t="s">
        <v>14</v>
      </c>
      <c r="E371" s="7" t="s">
        <v>88</v>
      </c>
      <c r="F371" s="9">
        <v>8.2200000000000006</v>
      </c>
      <c r="G371" s="9">
        <v>61.22</v>
      </c>
      <c r="H371" s="10">
        <f>ROUND(ROUND(F371,2)*ROUND(G371,2),2)</f>
        <v>503.23</v>
      </c>
    </row>
    <row r="372" spans="1:8" ht="20.100000000000001" customHeight="1">
      <c r="A372" s="4" t="s">
        <v>994</v>
      </c>
      <c r="B372" s="78" t="s">
        <v>995</v>
      </c>
      <c r="C372" s="78"/>
      <c r="D372" s="78"/>
      <c r="E372" s="78"/>
      <c r="F372" s="78"/>
      <c r="G372" s="78"/>
      <c r="H372" s="5">
        <f>ROUND(SUM(H373:H380),2)</f>
        <v>2905.78</v>
      </c>
    </row>
    <row r="373" spans="1:8" ht="16.5">
      <c r="A373" s="6" t="s">
        <v>996</v>
      </c>
      <c r="B373" s="7" t="s">
        <v>997</v>
      </c>
      <c r="C373" s="8" t="s">
        <v>998</v>
      </c>
      <c r="D373" s="7" t="s">
        <v>25</v>
      </c>
      <c r="E373" s="7" t="s">
        <v>33</v>
      </c>
      <c r="F373" s="9">
        <v>8</v>
      </c>
      <c r="G373" s="9">
        <v>36.700000000000003</v>
      </c>
      <c r="H373" s="10">
        <f t="shared" ref="H373:H380" si="23">ROUND(ROUND(F373,2)*ROUND(G373,2),2)</f>
        <v>293.60000000000002</v>
      </c>
    </row>
    <row r="374" spans="1:8" ht="16.5">
      <c r="A374" s="6" t="s">
        <v>999</v>
      </c>
      <c r="B374" s="7" t="s">
        <v>1000</v>
      </c>
      <c r="C374" s="8" t="s">
        <v>1001</v>
      </c>
      <c r="D374" s="7" t="s">
        <v>14</v>
      </c>
      <c r="E374" s="7" t="s">
        <v>88</v>
      </c>
      <c r="F374" s="9">
        <v>8</v>
      </c>
      <c r="G374" s="9">
        <v>62.08</v>
      </c>
      <c r="H374" s="10">
        <f t="shared" si="23"/>
        <v>496.64</v>
      </c>
    </row>
    <row r="375" spans="1:8" ht="16.5">
      <c r="A375" s="6" t="s">
        <v>1002</v>
      </c>
      <c r="B375" s="7" t="s">
        <v>1003</v>
      </c>
      <c r="C375" s="8" t="s">
        <v>1004</v>
      </c>
      <c r="D375" s="7" t="s">
        <v>14</v>
      </c>
      <c r="E375" s="7" t="s">
        <v>33</v>
      </c>
      <c r="F375" s="9">
        <v>2</v>
      </c>
      <c r="G375" s="9">
        <v>33.700000000000003</v>
      </c>
      <c r="H375" s="10">
        <f t="shared" si="23"/>
        <v>67.400000000000006</v>
      </c>
    </row>
    <row r="376" spans="1:8" ht="24.75">
      <c r="A376" s="6" t="s">
        <v>1005</v>
      </c>
      <c r="B376" s="7" t="s">
        <v>1006</v>
      </c>
      <c r="C376" s="8" t="s">
        <v>1007</v>
      </c>
      <c r="D376" s="7" t="s">
        <v>14</v>
      </c>
      <c r="E376" s="7" t="s">
        <v>33</v>
      </c>
      <c r="F376" s="9">
        <v>16</v>
      </c>
      <c r="G376" s="9">
        <v>40.81</v>
      </c>
      <c r="H376" s="10">
        <f t="shared" si="23"/>
        <v>652.96</v>
      </c>
    </row>
    <row r="377" spans="1:8" ht="24.75">
      <c r="A377" s="6" t="s">
        <v>1008</v>
      </c>
      <c r="B377" s="7" t="s">
        <v>1009</v>
      </c>
      <c r="C377" s="8" t="s">
        <v>1010</v>
      </c>
      <c r="D377" s="7" t="s">
        <v>14</v>
      </c>
      <c r="E377" s="7" t="s">
        <v>33</v>
      </c>
      <c r="F377" s="9">
        <v>4</v>
      </c>
      <c r="G377" s="9">
        <v>117.19</v>
      </c>
      <c r="H377" s="10">
        <f t="shared" si="23"/>
        <v>468.76</v>
      </c>
    </row>
    <row r="378" spans="1:8" ht="24.75">
      <c r="A378" s="6" t="s">
        <v>1011</v>
      </c>
      <c r="B378" s="7" t="s">
        <v>940</v>
      </c>
      <c r="C378" s="8" t="s">
        <v>941</v>
      </c>
      <c r="D378" s="7" t="s">
        <v>14</v>
      </c>
      <c r="E378" s="7" t="s">
        <v>33</v>
      </c>
      <c r="F378" s="9">
        <v>2</v>
      </c>
      <c r="G378" s="9">
        <v>67.510000000000005</v>
      </c>
      <c r="H378" s="10">
        <f t="shared" si="23"/>
        <v>135.02000000000001</v>
      </c>
    </row>
    <row r="379" spans="1:8" ht="24.75">
      <c r="A379" s="6" t="s">
        <v>1012</v>
      </c>
      <c r="B379" s="7" t="s">
        <v>1013</v>
      </c>
      <c r="C379" s="8" t="s">
        <v>1014</v>
      </c>
      <c r="D379" s="7" t="s">
        <v>14</v>
      </c>
      <c r="E379" s="7" t="s">
        <v>33</v>
      </c>
      <c r="F379" s="9">
        <v>18</v>
      </c>
      <c r="G379" s="9">
        <v>30.38</v>
      </c>
      <c r="H379" s="10">
        <f t="shared" si="23"/>
        <v>546.84</v>
      </c>
    </row>
    <row r="380" spans="1:8" ht="16.5">
      <c r="A380" s="6" t="s">
        <v>1015</v>
      </c>
      <c r="B380" s="7" t="s">
        <v>1016</v>
      </c>
      <c r="C380" s="8" t="s">
        <v>1017</v>
      </c>
      <c r="D380" s="7" t="s">
        <v>14</v>
      </c>
      <c r="E380" s="7" t="s">
        <v>33</v>
      </c>
      <c r="F380" s="9">
        <v>4</v>
      </c>
      <c r="G380" s="9">
        <v>61.14</v>
      </c>
      <c r="H380" s="10">
        <f t="shared" si="23"/>
        <v>244.56</v>
      </c>
    </row>
    <row r="381" spans="1:8" ht="20.100000000000001" customHeight="1">
      <c r="A381" s="4" t="s">
        <v>1018</v>
      </c>
      <c r="B381" s="78" t="s">
        <v>1019</v>
      </c>
      <c r="C381" s="78"/>
      <c r="D381" s="78"/>
      <c r="E381" s="78"/>
      <c r="F381" s="78"/>
      <c r="G381" s="78"/>
      <c r="H381" s="5">
        <f>ROUND(SUM(H382:H384),2)</f>
        <v>13547.5</v>
      </c>
    </row>
    <row r="382" spans="1:8" ht="24.75">
      <c r="A382" s="6" t="s">
        <v>1020</v>
      </c>
      <c r="B382" s="7" t="s">
        <v>1021</v>
      </c>
      <c r="C382" s="8" t="s">
        <v>1022</v>
      </c>
      <c r="D382" s="7" t="s">
        <v>14</v>
      </c>
      <c r="E382" s="7" t="s">
        <v>33</v>
      </c>
      <c r="F382" s="9">
        <v>8</v>
      </c>
      <c r="G382" s="9">
        <v>601.30999999999995</v>
      </c>
      <c r="H382" s="10">
        <f>ROUND(ROUND(F382,2)*ROUND(G382,2),2)</f>
        <v>4810.4799999999996</v>
      </c>
    </row>
    <row r="383" spans="1:8" ht="16.5">
      <c r="A383" s="6" t="s">
        <v>1023</v>
      </c>
      <c r="B383" s="7" t="s">
        <v>1024</v>
      </c>
      <c r="C383" s="8" t="s">
        <v>1025</v>
      </c>
      <c r="D383" s="7" t="s">
        <v>25</v>
      </c>
      <c r="E383" s="7" t="s">
        <v>33</v>
      </c>
      <c r="F383" s="9">
        <v>1</v>
      </c>
      <c r="G383" s="9">
        <v>443.35</v>
      </c>
      <c r="H383" s="10">
        <f>ROUND(ROUND(F383,2)*ROUND(G383,2),2)</f>
        <v>443.35</v>
      </c>
    </row>
    <row r="384" spans="1:8" ht="24.75">
      <c r="A384" s="6" t="s">
        <v>1026</v>
      </c>
      <c r="B384" s="7" t="s">
        <v>1027</v>
      </c>
      <c r="C384" s="8" t="s">
        <v>1028</v>
      </c>
      <c r="D384" s="7" t="s">
        <v>25</v>
      </c>
      <c r="E384" s="7" t="s">
        <v>33</v>
      </c>
      <c r="F384" s="9">
        <v>1</v>
      </c>
      <c r="G384" s="9">
        <v>8293.67</v>
      </c>
      <c r="H384" s="10">
        <f>ROUND(ROUND(F384,2)*ROUND(G384,2),2)</f>
        <v>8293.67</v>
      </c>
    </row>
    <row r="385" spans="1:8" ht="20.100000000000001" customHeight="1">
      <c r="A385" s="4" t="s">
        <v>1029</v>
      </c>
      <c r="B385" s="78" t="s">
        <v>1030</v>
      </c>
      <c r="C385" s="78"/>
      <c r="D385" s="78"/>
      <c r="E385" s="78"/>
      <c r="F385" s="78"/>
      <c r="G385" s="78"/>
      <c r="H385" s="5">
        <f>ROUND(SUM(H386:H388),2)</f>
        <v>21363.96</v>
      </c>
    </row>
    <row r="386" spans="1:8" ht="16.5">
      <c r="A386" s="6" t="s">
        <v>1031</v>
      </c>
      <c r="B386" s="7" t="s">
        <v>1032</v>
      </c>
      <c r="C386" s="8" t="s">
        <v>1033</v>
      </c>
      <c r="D386" s="7" t="s">
        <v>14</v>
      </c>
      <c r="E386" s="7" t="s">
        <v>39</v>
      </c>
      <c r="F386" s="9">
        <v>234.71</v>
      </c>
      <c r="G386" s="9">
        <v>48.08</v>
      </c>
      <c r="H386" s="10">
        <f>ROUND(ROUND(F386,2)*ROUND(G386,2),2)</f>
        <v>11284.86</v>
      </c>
    </row>
    <row r="387" spans="1:8" ht="16.5">
      <c r="A387" s="6" t="s">
        <v>1034</v>
      </c>
      <c r="B387" s="7" t="s">
        <v>1035</v>
      </c>
      <c r="C387" s="8" t="s">
        <v>1036</v>
      </c>
      <c r="D387" s="7" t="s">
        <v>14</v>
      </c>
      <c r="E387" s="7" t="s">
        <v>39</v>
      </c>
      <c r="F387" s="9">
        <v>150.78</v>
      </c>
      <c r="G387" s="9">
        <v>34.25</v>
      </c>
      <c r="H387" s="10">
        <f>ROUND(ROUND(F387,2)*ROUND(G387,2),2)</f>
        <v>5164.22</v>
      </c>
    </row>
    <row r="388" spans="1:8" ht="16.5">
      <c r="A388" s="6" t="s">
        <v>1037</v>
      </c>
      <c r="B388" s="7" t="s">
        <v>1038</v>
      </c>
      <c r="C388" s="8" t="s">
        <v>1039</v>
      </c>
      <c r="D388" s="7" t="s">
        <v>14</v>
      </c>
      <c r="E388" s="7" t="s">
        <v>39</v>
      </c>
      <c r="F388" s="9">
        <v>119.7</v>
      </c>
      <c r="G388" s="9">
        <v>41.06</v>
      </c>
      <c r="H388" s="10">
        <f>ROUND(ROUND(F388,2)*ROUND(G388,2),2)</f>
        <v>4914.88</v>
      </c>
    </row>
    <row r="389" spans="1:8" ht="20.100000000000001" customHeight="1">
      <c r="A389" s="4" t="s">
        <v>1040</v>
      </c>
      <c r="B389" s="78" t="s">
        <v>1041</v>
      </c>
      <c r="C389" s="78"/>
      <c r="D389" s="78"/>
      <c r="E389" s="78"/>
      <c r="F389" s="78"/>
      <c r="G389" s="78"/>
      <c r="H389" s="5">
        <f>ROUND(H390+H393,2)</f>
        <v>3263.3</v>
      </c>
    </row>
    <row r="390" spans="1:8" ht="20.100000000000001" customHeight="1">
      <c r="A390" s="4" t="s">
        <v>1042</v>
      </c>
      <c r="B390" s="78" t="s">
        <v>1043</v>
      </c>
      <c r="C390" s="78"/>
      <c r="D390" s="78"/>
      <c r="E390" s="78"/>
      <c r="F390" s="78"/>
      <c r="G390" s="78"/>
      <c r="H390" s="5">
        <f>ROUND(SUM(H391:H392),2)</f>
        <v>2514.4</v>
      </c>
    </row>
    <row r="391" spans="1:8" ht="16.5">
      <c r="A391" s="6" t="s">
        <v>1044</v>
      </c>
      <c r="B391" s="7" t="s">
        <v>1045</v>
      </c>
      <c r="C391" s="8" t="s">
        <v>1046</v>
      </c>
      <c r="D391" s="7" t="s">
        <v>14</v>
      </c>
      <c r="E391" s="7" t="s">
        <v>33</v>
      </c>
      <c r="F391" s="9">
        <v>5</v>
      </c>
      <c r="G391" s="9">
        <v>266.44</v>
      </c>
      <c r="H391" s="10">
        <f>ROUND(ROUND(F391,2)*ROUND(G391,2),2)</f>
        <v>1332.2</v>
      </c>
    </row>
    <row r="392" spans="1:8" ht="16.5">
      <c r="A392" s="6" t="s">
        <v>1047</v>
      </c>
      <c r="B392" s="7" t="s">
        <v>1048</v>
      </c>
      <c r="C392" s="8" t="s">
        <v>1049</v>
      </c>
      <c r="D392" s="7" t="s">
        <v>14</v>
      </c>
      <c r="E392" s="7" t="s">
        <v>33</v>
      </c>
      <c r="F392" s="9">
        <v>5</v>
      </c>
      <c r="G392" s="9">
        <v>236.44</v>
      </c>
      <c r="H392" s="10">
        <f>ROUND(ROUND(F392,2)*ROUND(G392,2),2)</f>
        <v>1182.2</v>
      </c>
    </row>
    <row r="393" spans="1:8" ht="20.100000000000001" customHeight="1">
      <c r="A393" s="4" t="s">
        <v>1050</v>
      </c>
      <c r="B393" s="78" t="s">
        <v>1051</v>
      </c>
      <c r="C393" s="78"/>
      <c r="D393" s="78"/>
      <c r="E393" s="78"/>
      <c r="F393" s="78"/>
      <c r="G393" s="78"/>
      <c r="H393" s="5">
        <f>ROUND(SUM(H394:H397),2)</f>
        <v>748.9</v>
      </c>
    </row>
    <row r="394" spans="1:8" ht="33">
      <c r="A394" s="6" t="s">
        <v>1052</v>
      </c>
      <c r="B394" s="7" t="s">
        <v>1053</v>
      </c>
      <c r="C394" s="8" t="s">
        <v>1054</v>
      </c>
      <c r="D394" s="7" t="s">
        <v>25</v>
      </c>
      <c r="E394" s="7" t="s">
        <v>33</v>
      </c>
      <c r="F394" s="9">
        <v>3</v>
      </c>
      <c r="G394" s="9">
        <v>25.14</v>
      </c>
      <c r="H394" s="10">
        <f>ROUND(ROUND(F394,2)*ROUND(G394,2),2)</f>
        <v>75.42</v>
      </c>
    </row>
    <row r="395" spans="1:8" ht="33">
      <c r="A395" s="6" t="s">
        <v>1055</v>
      </c>
      <c r="B395" s="7" t="s">
        <v>1056</v>
      </c>
      <c r="C395" s="8" t="s">
        <v>1057</v>
      </c>
      <c r="D395" s="7" t="s">
        <v>25</v>
      </c>
      <c r="E395" s="7" t="s">
        <v>33</v>
      </c>
      <c r="F395" s="9">
        <v>18</v>
      </c>
      <c r="G395" s="9">
        <v>25.65</v>
      </c>
      <c r="H395" s="10">
        <f>ROUND(ROUND(F395,2)*ROUND(G395,2),2)</f>
        <v>461.7</v>
      </c>
    </row>
    <row r="396" spans="1:8" ht="33">
      <c r="A396" s="6" t="s">
        <v>1058</v>
      </c>
      <c r="B396" s="7" t="s">
        <v>1059</v>
      </c>
      <c r="C396" s="8" t="s">
        <v>1060</v>
      </c>
      <c r="D396" s="7" t="s">
        <v>25</v>
      </c>
      <c r="E396" s="7" t="s">
        <v>33</v>
      </c>
      <c r="F396" s="9">
        <v>6</v>
      </c>
      <c r="G396" s="9">
        <v>25.65</v>
      </c>
      <c r="H396" s="10">
        <f>ROUND(ROUND(F396,2)*ROUND(G396,2),2)</f>
        <v>153.9</v>
      </c>
    </row>
    <row r="397" spans="1:8" ht="24.75">
      <c r="A397" s="6" t="s">
        <v>1061</v>
      </c>
      <c r="B397" s="7" t="s">
        <v>1062</v>
      </c>
      <c r="C397" s="8" t="s">
        <v>1063</v>
      </c>
      <c r="D397" s="7" t="s">
        <v>25</v>
      </c>
      <c r="E397" s="7" t="s">
        <v>33</v>
      </c>
      <c r="F397" s="9">
        <v>2</v>
      </c>
      <c r="G397" s="9">
        <v>28.94</v>
      </c>
      <c r="H397" s="10">
        <f>ROUND(ROUND(F397,2)*ROUND(G397,2),2)</f>
        <v>57.88</v>
      </c>
    </row>
    <row r="398" spans="1:8" ht="20.100000000000001" customHeight="1">
      <c r="A398" s="4" t="s">
        <v>1064</v>
      </c>
      <c r="B398" s="78" t="s">
        <v>1065</v>
      </c>
      <c r="C398" s="78"/>
      <c r="D398" s="78"/>
      <c r="E398" s="78"/>
      <c r="F398" s="78"/>
      <c r="G398" s="78"/>
      <c r="H398" s="5">
        <f>ROUND(H399+H407,2)</f>
        <v>69344.509999999995</v>
      </c>
    </row>
    <row r="399" spans="1:8" ht="20.100000000000001" customHeight="1">
      <c r="A399" s="4" t="s">
        <v>1066</v>
      </c>
      <c r="B399" s="78" t="s">
        <v>1067</v>
      </c>
      <c r="C399" s="78"/>
      <c r="D399" s="78"/>
      <c r="E399" s="78"/>
      <c r="F399" s="78"/>
      <c r="G399" s="78"/>
      <c r="H399" s="5">
        <f>ROUND(SUM(H400:H406),2)</f>
        <v>37184.15</v>
      </c>
    </row>
    <row r="400" spans="1:8" ht="24.75">
      <c r="A400" s="6" t="s">
        <v>1068</v>
      </c>
      <c r="B400" s="7" t="s">
        <v>1069</v>
      </c>
      <c r="C400" s="8" t="s">
        <v>1070</v>
      </c>
      <c r="D400" s="7" t="s">
        <v>14</v>
      </c>
      <c r="E400" s="7" t="s">
        <v>39</v>
      </c>
      <c r="F400" s="9">
        <v>272.38</v>
      </c>
      <c r="G400" s="9">
        <v>7.88</v>
      </c>
      <c r="H400" s="10">
        <f t="shared" ref="H400:H406" si="24">ROUND(ROUND(F400,2)*ROUND(G400,2),2)</f>
        <v>2146.35</v>
      </c>
    </row>
    <row r="401" spans="1:8" ht="24.75">
      <c r="A401" s="6" t="s">
        <v>1071</v>
      </c>
      <c r="B401" s="7" t="s">
        <v>1072</v>
      </c>
      <c r="C401" s="8" t="s">
        <v>1073</v>
      </c>
      <c r="D401" s="7" t="s">
        <v>14</v>
      </c>
      <c r="E401" s="7" t="s">
        <v>39</v>
      </c>
      <c r="F401" s="9">
        <v>96.25</v>
      </c>
      <c r="G401" s="9">
        <v>9.1999999999999993</v>
      </c>
      <c r="H401" s="10">
        <f t="shared" si="24"/>
        <v>885.5</v>
      </c>
    </row>
    <row r="402" spans="1:8" ht="24.75">
      <c r="A402" s="6" t="s">
        <v>1074</v>
      </c>
      <c r="B402" s="7" t="s">
        <v>1075</v>
      </c>
      <c r="C402" s="8" t="s">
        <v>1076</v>
      </c>
      <c r="D402" s="7" t="s">
        <v>14</v>
      </c>
      <c r="E402" s="7" t="s">
        <v>39</v>
      </c>
      <c r="F402" s="9">
        <v>543.91999999999996</v>
      </c>
      <c r="G402" s="9">
        <v>5.09</v>
      </c>
      <c r="H402" s="10">
        <f t="shared" si="24"/>
        <v>2768.55</v>
      </c>
    </row>
    <row r="403" spans="1:8" ht="24.75">
      <c r="A403" s="6" t="s">
        <v>1077</v>
      </c>
      <c r="B403" s="7" t="s">
        <v>1078</v>
      </c>
      <c r="C403" s="8" t="s">
        <v>1079</v>
      </c>
      <c r="D403" s="7" t="s">
        <v>14</v>
      </c>
      <c r="E403" s="7" t="s">
        <v>39</v>
      </c>
      <c r="F403" s="9">
        <v>401.16</v>
      </c>
      <c r="G403" s="9">
        <v>26.62</v>
      </c>
      <c r="H403" s="10">
        <f t="shared" si="24"/>
        <v>10678.88</v>
      </c>
    </row>
    <row r="404" spans="1:8" ht="24.75">
      <c r="A404" s="6" t="s">
        <v>1080</v>
      </c>
      <c r="B404" s="7" t="s">
        <v>1081</v>
      </c>
      <c r="C404" s="8" t="s">
        <v>1082</v>
      </c>
      <c r="D404" s="7" t="s">
        <v>14</v>
      </c>
      <c r="E404" s="7" t="s">
        <v>39</v>
      </c>
      <c r="F404" s="9">
        <v>138.9</v>
      </c>
      <c r="G404" s="9">
        <v>49.09</v>
      </c>
      <c r="H404" s="10">
        <f t="shared" si="24"/>
        <v>6818.6</v>
      </c>
    </row>
    <row r="405" spans="1:8" ht="24.75">
      <c r="A405" s="6" t="s">
        <v>1083</v>
      </c>
      <c r="B405" s="7" t="s">
        <v>1084</v>
      </c>
      <c r="C405" s="8" t="s">
        <v>1085</v>
      </c>
      <c r="D405" s="7" t="s">
        <v>14</v>
      </c>
      <c r="E405" s="7" t="s">
        <v>39</v>
      </c>
      <c r="F405" s="9">
        <v>96.58</v>
      </c>
      <c r="G405" s="9">
        <v>65.44</v>
      </c>
      <c r="H405" s="10">
        <f t="shared" si="24"/>
        <v>6320.2</v>
      </c>
    </row>
    <row r="406" spans="1:8" ht="24.75">
      <c r="A406" s="6" t="s">
        <v>1086</v>
      </c>
      <c r="B406" s="7" t="s">
        <v>1087</v>
      </c>
      <c r="C406" s="8" t="s">
        <v>1088</v>
      </c>
      <c r="D406" s="7" t="s">
        <v>14</v>
      </c>
      <c r="E406" s="7" t="s">
        <v>39</v>
      </c>
      <c r="F406" s="9">
        <v>276.74</v>
      </c>
      <c r="G406" s="9">
        <v>27.34</v>
      </c>
      <c r="H406" s="10">
        <f t="shared" si="24"/>
        <v>7566.07</v>
      </c>
    </row>
    <row r="407" spans="1:8" ht="20.100000000000001" customHeight="1">
      <c r="A407" s="4" t="s">
        <v>1089</v>
      </c>
      <c r="B407" s="78" t="s">
        <v>1090</v>
      </c>
      <c r="C407" s="78"/>
      <c r="D407" s="78"/>
      <c r="E407" s="78"/>
      <c r="F407" s="78"/>
      <c r="G407" s="78"/>
      <c r="H407" s="5">
        <f>ROUND(SUM(H408:H408),2)</f>
        <v>32160.36</v>
      </c>
    </row>
    <row r="408" spans="1:8" ht="24.75">
      <c r="A408" s="6" t="s">
        <v>1091</v>
      </c>
      <c r="B408" s="7" t="s">
        <v>1092</v>
      </c>
      <c r="C408" s="8" t="s">
        <v>1093</v>
      </c>
      <c r="D408" s="7" t="s">
        <v>14</v>
      </c>
      <c r="E408" s="7" t="s">
        <v>39</v>
      </c>
      <c r="F408" s="9">
        <v>398.32</v>
      </c>
      <c r="G408" s="9">
        <v>80.739999999999995</v>
      </c>
      <c r="H408" s="10">
        <f>ROUND(ROUND(F408,2)*ROUND(G408,2),2)</f>
        <v>32160.36</v>
      </c>
    </row>
    <row r="409" spans="1:8" ht="20.100000000000001" customHeight="1">
      <c r="A409" s="4" t="s">
        <v>1094</v>
      </c>
      <c r="B409" s="78" t="s">
        <v>1095</v>
      </c>
      <c r="C409" s="78"/>
      <c r="D409" s="78"/>
      <c r="E409" s="78"/>
      <c r="F409" s="78"/>
      <c r="G409" s="78"/>
      <c r="H409" s="5">
        <f>ROUND(H410+H414+H423+H431,2)</f>
        <v>21805.22</v>
      </c>
    </row>
    <row r="410" spans="1:8" ht="20.100000000000001" customHeight="1">
      <c r="A410" s="4" t="s">
        <v>1096</v>
      </c>
      <c r="B410" s="78" t="s">
        <v>1097</v>
      </c>
      <c r="C410" s="78"/>
      <c r="D410" s="78"/>
      <c r="E410" s="78"/>
      <c r="F410" s="78"/>
      <c r="G410" s="78"/>
      <c r="H410" s="5">
        <f>ROUND(SUM(H411:H413),2)</f>
        <v>4533.92</v>
      </c>
    </row>
    <row r="411" spans="1:8" ht="16.5">
      <c r="A411" s="6" t="s">
        <v>1098</v>
      </c>
      <c r="B411" s="7" t="s">
        <v>1099</v>
      </c>
      <c r="C411" s="8" t="s">
        <v>1100</v>
      </c>
      <c r="D411" s="7" t="s">
        <v>14</v>
      </c>
      <c r="E411" s="7" t="s">
        <v>33</v>
      </c>
      <c r="F411" s="9">
        <v>7</v>
      </c>
      <c r="G411" s="9">
        <v>152.02000000000001</v>
      </c>
      <c r="H411" s="10">
        <f>ROUND(ROUND(F411,2)*ROUND(G411,2),2)</f>
        <v>1064.1400000000001</v>
      </c>
    </row>
    <row r="412" spans="1:8" ht="24.75">
      <c r="A412" s="6" t="s">
        <v>1101</v>
      </c>
      <c r="B412" s="7" t="s">
        <v>1102</v>
      </c>
      <c r="C412" s="8" t="s">
        <v>1103</v>
      </c>
      <c r="D412" s="7" t="s">
        <v>14</v>
      </c>
      <c r="E412" s="7" t="s">
        <v>33</v>
      </c>
      <c r="F412" s="9">
        <v>2</v>
      </c>
      <c r="G412" s="9">
        <v>540.38</v>
      </c>
      <c r="H412" s="10">
        <f>ROUND(ROUND(F412,2)*ROUND(G412,2),2)</f>
        <v>1080.76</v>
      </c>
    </row>
    <row r="413" spans="1:8" ht="24.75">
      <c r="A413" s="6" t="s">
        <v>1104</v>
      </c>
      <c r="B413" s="7" t="s">
        <v>1105</v>
      </c>
      <c r="C413" s="8" t="s">
        <v>1106</v>
      </c>
      <c r="D413" s="7" t="s">
        <v>14</v>
      </c>
      <c r="E413" s="7" t="s">
        <v>33</v>
      </c>
      <c r="F413" s="9">
        <v>3</v>
      </c>
      <c r="G413" s="9">
        <v>796.34</v>
      </c>
      <c r="H413" s="10">
        <f>ROUND(ROUND(F413,2)*ROUND(G413,2),2)</f>
        <v>2389.02</v>
      </c>
    </row>
    <row r="414" spans="1:8" ht="20.100000000000001" customHeight="1">
      <c r="A414" s="4" t="s">
        <v>1107</v>
      </c>
      <c r="B414" s="78" t="s">
        <v>1108</v>
      </c>
      <c r="C414" s="78"/>
      <c r="D414" s="78"/>
      <c r="E414" s="78"/>
      <c r="F414" s="78"/>
      <c r="G414" s="78"/>
      <c r="H414" s="5">
        <f>ROUND(SUM(H415:H422),2)</f>
        <v>7429.62</v>
      </c>
    </row>
    <row r="415" spans="1:8" ht="16.5">
      <c r="A415" s="6" t="s">
        <v>1109</v>
      </c>
      <c r="B415" s="7" t="s">
        <v>1110</v>
      </c>
      <c r="C415" s="8" t="s">
        <v>1111</v>
      </c>
      <c r="D415" s="7" t="s">
        <v>14</v>
      </c>
      <c r="E415" s="7" t="s">
        <v>33</v>
      </c>
      <c r="F415" s="9">
        <v>6</v>
      </c>
      <c r="G415" s="9">
        <v>308.27</v>
      </c>
      <c r="H415" s="10">
        <f t="shared" ref="H415:H422" si="25">ROUND(ROUND(F415,2)*ROUND(G415,2),2)</f>
        <v>1849.62</v>
      </c>
    </row>
    <row r="416" spans="1:8" ht="16.5">
      <c r="A416" s="6" t="s">
        <v>1112</v>
      </c>
      <c r="B416" s="7" t="s">
        <v>1113</v>
      </c>
      <c r="C416" s="8" t="s">
        <v>1114</v>
      </c>
      <c r="D416" s="7" t="s">
        <v>14</v>
      </c>
      <c r="E416" s="7" t="s">
        <v>33</v>
      </c>
      <c r="F416" s="9">
        <v>6</v>
      </c>
      <c r="G416" s="9">
        <v>326.54000000000002</v>
      </c>
      <c r="H416" s="10">
        <f t="shared" si="25"/>
        <v>1959.24</v>
      </c>
    </row>
    <row r="417" spans="1:8" ht="16.5">
      <c r="A417" s="6" t="s">
        <v>1115</v>
      </c>
      <c r="B417" s="7" t="s">
        <v>1116</v>
      </c>
      <c r="C417" s="8" t="s">
        <v>1117</v>
      </c>
      <c r="D417" s="7" t="s">
        <v>14</v>
      </c>
      <c r="E417" s="7" t="s">
        <v>33</v>
      </c>
      <c r="F417" s="9">
        <v>6</v>
      </c>
      <c r="G417" s="9">
        <v>338.7</v>
      </c>
      <c r="H417" s="10">
        <f t="shared" si="25"/>
        <v>2032.2</v>
      </c>
    </row>
    <row r="418" spans="1:8" ht="16.5">
      <c r="A418" s="6" t="s">
        <v>1118</v>
      </c>
      <c r="B418" s="7" t="s">
        <v>1119</v>
      </c>
      <c r="C418" s="8" t="s">
        <v>1120</v>
      </c>
      <c r="D418" s="7" t="s">
        <v>14</v>
      </c>
      <c r="E418" s="7" t="s">
        <v>33</v>
      </c>
      <c r="F418" s="9">
        <v>4</v>
      </c>
      <c r="G418" s="9">
        <v>150.13</v>
      </c>
      <c r="H418" s="10">
        <f t="shared" si="25"/>
        <v>600.52</v>
      </c>
    </row>
    <row r="419" spans="1:8" ht="16.5">
      <c r="A419" s="6" t="s">
        <v>1121</v>
      </c>
      <c r="B419" s="7" t="s">
        <v>1122</v>
      </c>
      <c r="C419" s="8" t="s">
        <v>1123</v>
      </c>
      <c r="D419" s="7" t="s">
        <v>25</v>
      </c>
      <c r="E419" s="7" t="s">
        <v>33</v>
      </c>
      <c r="F419" s="9">
        <v>3</v>
      </c>
      <c r="G419" s="9">
        <v>173.54</v>
      </c>
      <c r="H419" s="10">
        <f t="shared" si="25"/>
        <v>520.62</v>
      </c>
    </row>
    <row r="420" spans="1:8" ht="16.5">
      <c r="A420" s="6" t="s">
        <v>1124</v>
      </c>
      <c r="B420" s="7" t="s">
        <v>1125</v>
      </c>
      <c r="C420" s="8" t="s">
        <v>1126</v>
      </c>
      <c r="D420" s="7" t="s">
        <v>25</v>
      </c>
      <c r="E420" s="7" t="s">
        <v>33</v>
      </c>
      <c r="F420" s="9">
        <v>1</v>
      </c>
      <c r="G420" s="9">
        <v>198.2</v>
      </c>
      <c r="H420" s="10">
        <f t="shared" si="25"/>
        <v>198.2</v>
      </c>
    </row>
    <row r="421" spans="1:8" ht="16.5">
      <c r="A421" s="6" t="s">
        <v>1127</v>
      </c>
      <c r="B421" s="7" t="s">
        <v>1128</v>
      </c>
      <c r="C421" s="8" t="s">
        <v>1129</v>
      </c>
      <c r="D421" s="7" t="s">
        <v>14</v>
      </c>
      <c r="E421" s="7" t="s">
        <v>33</v>
      </c>
      <c r="F421" s="9">
        <v>1</v>
      </c>
      <c r="G421" s="9">
        <v>58.04</v>
      </c>
      <c r="H421" s="10">
        <f t="shared" si="25"/>
        <v>58.04</v>
      </c>
    </row>
    <row r="422" spans="1:8" ht="16.5">
      <c r="A422" s="6" t="s">
        <v>1130</v>
      </c>
      <c r="B422" s="7" t="s">
        <v>1131</v>
      </c>
      <c r="C422" s="8" t="s">
        <v>1132</v>
      </c>
      <c r="D422" s="7" t="s">
        <v>14</v>
      </c>
      <c r="E422" s="7" t="s">
        <v>33</v>
      </c>
      <c r="F422" s="9">
        <v>2</v>
      </c>
      <c r="G422" s="9">
        <v>105.59</v>
      </c>
      <c r="H422" s="10">
        <f t="shared" si="25"/>
        <v>211.18</v>
      </c>
    </row>
    <row r="423" spans="1:8" ht="20.100000000000001" customHeight="1">
      <c r="A423" s="4" t="s">
        <v>1133</v>
      </c>
      <c r="B423" s="78" t="s">
        <v>1134</v>
      </c>
      <c r="C423" s="78"/>
      <c r="D423" s="78"/>
      <c r="E423" s="78"/>
      <c r="F423" s="78"/>
      <c r="G423" s="78"/>
      <c r="H423" s="5">
        <f>ROUND(SUM(H424:H430),2)</f>
        <v>4442.09</v>
      </c>
    </row>
    <row r="424" spans="1:8" ht="16.5">
      <c r="A424" s="6" t="s">
        <v>1135</v>
      </c>
      <c r="B424" s="7" t="s">
        <v>1136</v>
      </c>
      <c r="C424" s="8" t="s">
        <v>1137</v>
      </c>
      <c r="D424" s="7" t="s">
        <v>14</v>
      </c>
      <c r="E424" s="7" t="s">
        <v>33</v>
      </c>
      <c r="F424" s="9">
        <v>5</v>
      </c>
      <c r="G424" s="9">
        <v>36.92</v>
      </c>
      <c r="H424" s="10">
        <f t="shared" ref="H424:H430" si="26">ROUND(ROUND(F424,2)*ROUND(G424,2),2)</f>
        <v>184.6</v>
      </c>
    </row>
    <row r="425" spans="1:8" ht="16.5">
      <c r="A425" s="6" t="s">
        <v>1138</v>
      </c>
      <c r="B425" s="7" t="s">
        <v>1139</v>
      </c>
      <c r="C425" s="8" t="s">
        <v>1140</v>
      </c>
      <c r="D425" s="7" t="s">
        <v>25</v>
      </c>
      <c r="E425" s="7" t="s">
        <v>33</v>
      </c>
      <c r="F425" s="9">
        <v>0</v>
      </c>
      <c r="G425" s="9">
        <v>316.32</v>
      </c>
      <c r="H425" s="10">
        <f t="shared" si="26"/>
        <v>0</v>
      </c>
    </row>
    <row r="426" spans="1:8" ht="16.5">
      <c r="A426" s="6" t="s">
        <v>1141</v>
      </c>
      <c r="B426" s="7" t="s">
        <v>1142</v>
      </c>
      <c r="C426" s="8" t="s">
        <v>1143</v>
      </c>
      <c r="D426" s="7" t="s">
        <v>25</v>
      </c>
      <c r="E426" s="7" t="s">
        <v>33</v>
      </c>
      <c r="F426" s="9">
        <v>11</v>
      </c>
      <c r="G426" s="9">
        <v>60.99</v>
      </c>
      <c r="H426" s="10">
        <f t="shared" si="26"/>
        <v>670.89</v>
      </c>
    </row>
    <row r="427" spans="1:8" ht="16.5">
      <c r="A427" s="6" t="s">
        <v>1144</v>
      </c>
      <c r="B427" s="7" t="s">
        <v>1145</v>
      </c>
      <c r="C427" s="8" t="s">
        <v>1146</v>
      </c>
      <c r="D427" s="7" t="s">
        <v>14</v>
      </c>
      <c r="E427" s="7" t="s">
        <v>33</v>
      </c>
      <c r="F427" s="9">
        <v>14</v>
      </c>
      <c r="G427" s="9">
        <v>59.07</v>
      </c>
      <c r="H427" s="10">
        <f t="shared" si="26"/>
        <v>826.98</v>
      </c>
    </row>
    <row r="428" spans="1:8" ht="16.5">
      <c r="A428" s="6" t="s">
        <v>1147</v>
      </c>
      <c r="B428" s="7" t="s">
        <v>1148</v>
      </c>
      <c r="C428" s="8" t="s">
        <v>1149</v>
      </c>
      <c r="D428" s="7" t="s">
        <v>25</v>
      </c>
      <c r="E428" s="7" t="s">
        <v>33</v>
      </c>
      <c r="F428" s="9">
        <v>3</v>
      </c>
      <c r="G428" s="9">
        <v>472.25</v>
      </c>
      <c r="H428" s="10">
        <f t="shared" si="26"/>
        <v>1416.75</v>
      </c>
    </row>
    <row r="429" spans="1:8" ht="16.5">
      <c r="A429" s="6" t="s">
        <v>1150</v>
      </c>
      <c r="B429" s="7" t="s">
        <v>1151</v>
      </c>
      <c r="C429" s="8" t="s">
        <v>1152</v>
      </c>
      <c r="D429" s="7" t="s">
        <v>14</v>
      </c>
      <c r="E429" s="7" t="s">
        <v>33</v>
      </c>
      <c r="F429" s="9">
        <v>1</v>
      </c>
      <c r="G429" s="9">
        <v>1037.92</v>
      </c>
      <c r="H429" s="10">
        <f t="shared" si="26"/>
        <v>1037.92</v>
      </c>
    </row>
    <row r="430" spans="1:8" ht="16.5">
      <c r="A430" s="6" t="s">
        <v>1153</v>
      </c>
      <c r="B430" s="7" t="s">
        <v>1154</v>
      </c>
      <c r="C430" s="8" t="s">
        <v>1155</v>
      </c>
      <c r="D430" s="7" t="s">
        <v>25</v>
      </c>
      <c r="E430" s="7" t="s">
        <v>33</v>
      </c>
      <c r="F430" s="9">
        <v>5</v>
      </c>
      <c r="G430" s="9">
        <v>60.99</v>
      </c>
      <c r="H430" s="10">
        <f t="shared" si="26"/>
        <v>304.95</v>
      </c>
    </row>
    <row r="431" spans="1:8" ht="20.100000000000001" customHeight="1">
      <c r="A431" s="4" t="s">
        <v>1156</v>
      </c>
      <c r="B431" s="78" t="s">
        <v>1157</v>
      </c>
      <c r="C431" s="78"/>
      <c r="D431" s="78"/>
      <c r="E431" s="78"/>
      <c r="F431" s="78"/>
      <c r="G431" s="78"/>
      <c r="H431" s="5">
        <f>ROUND(SUM(H432:H433),2)</f>
        <v>5399.59</v>
      </c>
    </row>
    <row r="432" spans="1:8" ht="16.5">
      <c r="A432" s="6" t="s">
        <v>1158</v>
      </c>
      <c r="B432" s="7" t="s">
        <v>1159</v>
      </c>
      <c r="C432" s="8" t="s">
        <v>1160</v>
      </c>
      <c r="D432" s="7" t="s">
        <v>25</v>
      </c>
      <c r="E432" s="7" t="s">
        <v>33</v>
      </c>
      <c r="F432" s="9">
        <v>1</v>
      </c>
      <c r="G432" s="9">
        <v>1384.53</v>
      </c>
      <c r="H432" s="10">
        <f>ROUND(ROUND(F432,2)*ROUND(G432,2),2)</f>
        <v>1384.53</v>
      </c>
    </row>
    <row r="433" spans="1:8" ht="16.5">
      <c r="A433" s="6" t="s">
        <v>1161</v>
      </c>
      <c r="B433" s="7" t="s">
        <v>1162</v>
      </c>
      <c r="C433" s="8" t="s">
        <v>1163</v>
      </c>
      <c r="D433" s="7" t="s">
        <v>25</v>
      </c>
      <c r="E433" s="7" t="s">
        <v>33</v>
      </c>
      <c r="F433" s="9">
        <v>1</v>
      </c>
      <c r="G433" s="9">
        <v>4015.06</v>
      </c>
      <c r="H433" s="10">
        <f>ROUND(ROUND(F433,2)*ROUND(G433,2),2)</f>
        <v>4015.06</v>
      </c>
    </row>
    <row r="434" spans="1:8" ht="20.100000000000001" customHeight="1">
      <c r="A434" s="4" t="s">
        <v>1164</v>
      </c>
      <c r="B434" s="78" t="s">
        <v>1165</v>
      </c>
      <c r="C434" s="78"/>
      <c r="D434" s="78"/>
      <c r="E434" s="78"/>
      <c r="F434" s="78"/>
      <c r="G434" s="78"/>
      <c r="H434" s="5">
        <f>ROUND(H435,2)</f>
        <v>30205.71</v>
      </c>
    </row>
    <row r="435" spans="1:8" ht="20.100000000000001" customHeight="1">
      <c r="A435" s="4" t="s">
        <v>1166</v>
      </c>
      <c r="B435" s="78" t="s">
        <v>1167</v>
      </c>
      <c r="C435" s="78"/>
      <c r="D435" s="78"/>
      <c r="E435" s="78"/>
      <c r="F435" s="78"/>
      <c r="G435" s="78"/>
      <c r="H435" s="5">
        <f>ROUND(SUM(H436:H439),2)</f>
        <v>30205.71</v>
      </c>
    </row>
    <row r="436" spans="1:8" ht="16.5">
      <c r="A436" s="6" t="s">
        <v>1168</v>
      </c>
      <c r="B436" s="7" t="s">
        <v>1169</v>
      </c>
      <c r="C436" s="8" t="s">
        <v>1170</v>
      </c>
      <c r="D436" s="7" t="s">
        <v>14</v>
      </c>
      <c r="E436" s="7" t="s">
        <v>39</v>
      </c>
      <c r="F436" s="9">
        <v>522.66</v>
      </c>
      <c r="G436" s="9">
        <v>18.7</v>
      </c>
      <c r="H436" s="10">
        <f>ROUND(ROUND(F436,2)*ROUND(G436,2),2)</f>
        <v>9773.74</v>
      </c>
    </row>
    <row r="437" spans="1:8" ht="16.5">
      <c r="A437" s="6" t="s">
        <v>1171</v>
      </c>
      <c r="B437" s="7" t="s">
        <v>1172</v>
      </c>
      <c r="C437" s="8" t="s">
        <v>1173</v>
      </c>
      <c r="D437" s="7" t="s">
        <v>14</v>
      </c>
      <c r="E437" s="7" t="s">
        <v>39</v>
      </c>
      <c r="F437" s="9">
        <v>522.66</v>
      </c>
      <c r="G437" s="9">
        <v>4.2300000000000004</v>
      </c>
      <c r="H437" s="10">
        <f>ROUND(ROUND(F437,2)*ROUND(G437,2),2)</f>
        <v>2210.85</v>
      </c>
    </row>
    <row r="438" spans="1:8" ht="16.5">
      <c r="A438" s="6" t="s">
        <v>1174</v>
      </c>
      <c r="B438" s="7" t="s">
        <v>1175</v>
      </c>
      <c r="C438" s="8" t="s">
        <v>1176</v>
      </c>
      <c r="D438" s="7" t="s">
        <v>14</v>
      </c>
      <c r="E438" s="7" t="s">
        <v>39</v>
      </c>
      <c r="F438" s="9">
        <v>522.66</v>
      </c>
      <c r="G438" s="9">
        <v>13.42</v>
      </c>
      <c r="H438" s="10">
        <f>ROUND(ROUND(F438,2)*ROUND(G438,2),2)</f>
        <v>7014.1</v>
      </c>
    </row>
    <row r="439" spans="1:8" ht="16.5">
      <c r="A439" s="6" t="s">
        <v>1177</v>
      </c>
      <c r="B439" s="7" t="s">
        <v>1178</v>
      </c>
      <c r="C439" s="8" t="s">
        <v>1179</v>
      </c>
      <c r="D439" s="7" t="s">
        <v>14</v>
      </c>
      <c r="E439" s="7" t="s">
        <v>39</v>
      </c>
      <c r="F439" s="9">
        <v>391.17</v>
      </c>
      <c r="G439" s="9">
        <v>28.65</v>
      </c>
      <c r="H439" s="10">
        <f>ROUND(ROUND(F439,2)*ROUND(G439,2),2)</f>
        <v>11207.02</v>
      </c>
    </row>
    <row r="440" spans="1:8" ht="20.100000000000001" customHeight="1">
      <c r="A440" s="4" t="s">
        <v>1180</v>
      </c>
      <c r="B440" s="78" t="s">
        <v>1181</v>
      </c>
      <c r="C440" s="78"/>
      <c r="D440" s="78"/>
      <c r="E440" s="78"/>
      <c r="F440" s="78"/>
      <c r="G440" s="78"/>
      <c r="H440" s="5">
        <f>ROUND(H441+H443,2)</f>
        <v>18898.03</v>
      </c>
    </row>
    <row r="441" spans="1:8" ht="20.100000000000001" customHeight="1">
      <c r="A441" s="4" t="s">
        <v>1182</v>
      </c>
      <c r="B441" s="78" t="s">
        <v>1183</v>
      </c>
      <c r="C441" s="78"/>
      <c r="D441" s="78"/>
      <c r="E441" s="78"/>
      <c r="F441" s="78"/>
      <c r="G441" s="78"/>
      <c r="H441" s="5">
        <f>ROUND(SUM(H442:H442),2)</f>
        <v>5927.07</v>
      </c>
    </row>
    <row r="442" spans="1:8" ht="24.75">
      <c r="A442" s="6" t="s">
        <v>1184</v>
      </c>
      <c r="B442" s="7" t="s">
        <v>1185</v>
      </c>
      <c r="C442" s="8" t="s">
        <v>1186</v>
      </c>
      <c r="D442" s="7" t="s">
        <v>399</v>
      </c>
      <c r="E442" s="7" t="s">
        <v>496</v>
      </c>
      <c r="F442" s="9">
        <v>7.98</v>
      </c>
      <c r="G442" s="9">
        <v>742.74</v>
      </c>
      <c r="H442" s="10">
        <f>ROUND(ROUND(F442,2)*ROUND(G442,2),2)</f>
        <v>5927.07</v>
      </c>
    </row>
    <row r="443" spans="1:8" ht="20.100000000000001" customHeight="1">
      <c r="A443" s="4" t="s">
        <v>1187</v>
      </c>
      <c r="B443" s="78" t="s">
        <v>1188</v>
      </c>
      <c r="C443" s="78"/>
      <c r="D443" s="78"/>
      <c r="E443" s="78"/>
      <c r="F443" s="78"/>
      <c r="G443" s="78"/>
      <c r="H443" s="5">
        <f>ROUND(SUM(H444:H445),2)</f>
        <v>12970.96</v>
      </c>
    </row>
    <row r="444" spans="1:8" ht="16.5">
      <c r="A444" s="6" t="s">
        <v>1189</v>
      </c>
      <c r="B444" s="7" t="s">
        <v>1190</v>
      </c>
      <c r="C444" s="8" t="s">
        <v>1191</v>
      </c>
      <c r="D444" s="7" t="s">
        <v>25</v>
      </c>
      <c r="E444" s="7" t="s">
        <v>88</v>
      </c>
      <c r="F444" s="9">
        <v>27.29</v>
      </c>
      <c r="G444" s="9">
        <v>108.7</v>
      </c>
      <c r="H444" s="10">
        <f>ROUND(ROUND(F444,2)*ROUND(G444,2),2)</f>
        <v>2966.42</v>
      </c>
    </row>
    <row r="445" spans="1:8" ht="24.75">
      <c r="A445" s="6" t="s">
        <v>1192</v>
      </c>
      <c r="B445" s="7" t="s">
        <v>1193</v>
      </c>
      <c r="C445" s="8" t="s">
        <v>1194</v>
      </c>
      <c r="D445" s="7" t="s">
        <v>25</v>
      </c>
      <c r="E445" s="7" t="s">
        <v>33</v>
      </c>
      <c r="F445" s="9">
        <v>7</v>
      </c>
      <c r="G445" s="9">
        <v>1429.22</v>
      </c>
      <c r="H445" s="10">
        <f>ROUND(ROUND(F445,2)*ROUND(G445,2),2)</f>
        <v>10004.540000000001</v>
      </c>
    </row>
    <row r="446" spans="1:8" ht="20.100000000000001" customHeight="1">
      <c r="A446" s="4" t="s">
        <v>1195</v>
      </c>
      <c r="B446" s="78" t="s">
        <v>1196</v>
      </c>
      <c r="C446" s="78"/>
      <c r="D446" s="78"/>
      <c r="E446" s="78"/>
      <c r="F446" s="78"/>
      <c r="G446" s="78"/>
      <c r="H446" s="5">
        <f>ROUND(H447+H450+H454+H462+H468,2)</f>
        <v>32842.410000000003</v>
      </c>
    </row>
    <row r="447" spans="1:8" ht="20.100000000000001" customHeight="1">
      <c r="A447" s="4" t="s">
        <v>1197</v>
      </c>
      <c r="B447" s="78" t="s">
        <v>1198</v>
      </c>
      <c r="C447" s="78"/>
      <c r="D447" s="78"/>
      <c r="E447" s="78"/>
      <c r="F447" s="78"/>
      <c r="G447" s="78"/>
      <c r="H447" s="5">
        <f>ROUND(SUM(H448:H449),2)</f>
        <v>432.48</v>
      </c>
    </row>
    <row r="448" spans="1:8" ht="16.5">
      <c r="A448" s="6" t="s">
        <v>1199</v>
      </c>
      <c r="B448" s="7" t="s">
        <v>1200</v>
      </c>
      <c r="C448" s="8" t="s">
        <v>1201</v>
      </c>
      <c r="D448" s="7" t="s">
        <v>25</v>
      </c>
      <c r="E448" s="7" t="s">
        <v>88</v>
      </c>
      <c r="F448" s="9">
        <v>8</v>
      </c>
      <c r="G448" s="9">
        <v>33.01</v>
      </c>
      <c r="H448" s="10">
        <f>ROUND(ROUND(F448,2)*ROUND(G448,2),2)</f>
        <v>264.08</v>
      </c>
    </row>
    <row r="449" spans="1:8" ht="16.5">
      <c r="A449" s="6" t="s">
        <v>1202</v>
      </c>
      <c r="B449" s="7" t="s">
        <v>1203</v>
      </c>
      <c r="C449" s="8" t="s">
        <v>1204</v>
      </c>
      <c r="D449" s="7" t="s">
        <v>25</v>
      </c>
      <c r="E449" s="7" t="s">
        <v>88</v>
      </c>
      <c r="F449" s="9">
        <v>4</v>
      </c>
      <c r="G449" s="9">
        <v>42.1</v>
      </c>
      <c r="H449" s="10">
        <f>ROUND(ROUND(F449,2)*ROUND(G449,2),2)</f>
        <v>168.4</v>
      </c>
    </row>
    <row r="450" spans="1:8" ht="20.100000000000001" customHeight="1">
      <c r="A450" s="4" t="s">
        <v>1205</v>
      </c>
      <c r="B450" s="78" t="s">
        <v>1206</v>
      </c>
      <c r="C450" s="78"/>
      <c r="D450" s="78"/>
      <c r="E450" s="78"/>
      <c r="F450" s="78"/>
      <c r="G450" s="78"/>
      <c r="H450" s="5">
        <f>ROUND(SUM(H451:H453),2)</f>
        <v>296.24</v>
      </c>
    </row>
    <row r="451" spans="1:8" ht="16.5">
      <c r="A451" s="6" t="s">
        <v>1207</v>
      </c>
      <c r="B451" s="7" t="s">
        <v>1208</v>
      </c>
      <c r="C451" s="8" t="s">
        <v>1209</v>
      </c>
      <c r="D451" s="7" t="s">
        <v>25</v>
      </c>
      <c r="E451" s="7" t="s">
        <v>33</v>
      </c>
      <c r="F451" s="9">
        <v>1</v>
      </c>
      <c r="G451" s="9">
        <v>159.86000000000001</v>
      </c>
      <c r="H451" s="10">
        <f>ROUND(ROUND(F451,2)*ROUND(G451,2),2)</f>
        <v>159.86000000000001</v>
      </c>
    </row>
    <row r="452" spans="1:8" ht="16.5">
      <c r="A452" s="6" t="s">
        <v>1210</v>
      </c>
      <c r="B452" s="7" t="s">
        <v>1211</v>
      </c>
      <c r="C452" s="8" t="s">
        <v>1212</v>
      </c>
      <c r="D452" s="7" t="s">
        <v>25</v>
      </c>
      <c r="E452" s="7" t="s">
        <v>33</v>
      </c>
      <c r="F452" s="9">
        <v>1</v>
      </c>
      <c r="G452" s="9">
        <v>69.52</v>
      </c>
      <c r="H452" s="10">
        <f>ROUND(ROUND(F452,2)*ROUND(G452,2),2)</f>
        <v>69.52</v>
      </c>
    </row>
    <row r="453" spans="1:8" ht="16.5">
      <c r="A453" s="6" t="s">
        <v>1213</v>
      </c>
      <c r="B453" s="7" t="s">
        <v>1214</v>
      </c>
      <c r="C453" s="8" t="s">
        <v>1215</v>
      </c>
      <c r="D453" s="7" t="s">
        <v>25</v>
      </c>
      <c r="E453" s="7" t="s">
        <v>33</v>
      </c>
      <c r="F453" s="9">
        <v>2</v>
      </c>
      <c r="G453" s="9">
        <v>33.43</v>
      </c>
      <c r="H453" s="10">
        <f>ROUND(ROUND(F453,2)*ROUND(G453,2),2)</f>
        <v>66.86</v>
      </c>
    </row>
    <row r="454" spans="1:8" ht="20.100000000000001" customHeight="1">
      <c r="A454" s="4" t="s">
        <v>1216</v>
      </c>
      <c r="B454" s="78" t="s">
        <v>737</v>
      </c>
      <c r="C454" s="78"/>
      <c r="D454" s="78"/>
      <c r="E454" s="78"/>
      <c r="F454" s="78"/>
      <c r="G454" s="78"/>
      <c r="H454" s="5">
        <f>ROUND(SUM(H455:H461),2)</f>
        <v>15593.48</v>
      </c>
    </row>
    <row r="455" spans="1:8" ht="33">
      <c r="A455" s="6" t="s">
        <v>1217</v>
      </c>
      <c r="B455" s="7" t="s">
        <v>1218</v>
      </c>
      <c r="C455" s="8" t="s">
        <v>1219</v>
      </c>
      <c r="D455" s="7" t="s">
        <v>14</v>
      </c>
      <c r="E455" s="7" t="s">
        <v>88</v>
      </c>
      <c r="F455" s="9">
        <v>141.91999999999999</v>
      </c>
      <c r="G455" s="9">
        <v>18.11</v>
      </c>
      <c r="H455" s="10">
        <f t="shared" ref="H455:H461" si="27">ROUND(ROUND(F455,2)*ROUND(G455,2),2)</f>
        <v>2570.17</v>
      </c>
    </row>
    <row r="456" spans="1:8" ht="24.75">
      <c r="A456" s="6" t="s">
        <v>1220</v>
      </c>
      <c r="B456" s="7" t="s">
        <v>1221</v>
      </c>
      <c r="C456" s="8" t="s">
        <v>1222</v>
      </c>
      <c r="D456" s="7" t="s">
        <v>14</v>
      </c>
      <c r="E456" s="7" t="s">
        <v>88</v>
      </c>
      <c r="F456" s="9">
        <v>16.440000000000001</v>
      </c>
      <c r="G456" s="9">
        <v>28.1</v>
      </c>
      <c r="H456" s="10">
        <f t="shared" si="27"/>
        <v>461.96</v>
      </c>
    </row>
    <row r="457" spans="1:8" ht="24.75">
      <c r="A457" s="6" t="s">
        <v>1223</v>
      </c>
      <c r="B457" s="7" t="s">
        <v>1224</v>
      </c>
      <c r="C457" s="8" t="s">
        <v>1225</v>
      </c>
      <c r="D457" s="7" t="s">
        <v>14</v>
      </c>
      <c r="E457" s="7" t="s">
        <v>88</v>
      </c>
      <c r="F457" s="9">
        <v>43.66</v>
      </c>
      <c r="G457" s="9">
        <v>47.51</v>
      </c>
      <c r="H457" s="10">
        <f t="shared" si="27"/>
        <v>2074.29</v>
      </c>
    </row>
    <row r="458" spans="1:8" ht="24.75">
      <c r="A458" s="6" t="s">
        <v>1226</v>
      </c>
      <c r="B458" s="7" t="s">
        <v>1227</v>
      </c>
      <c r="C458" s="8" t="s">
        <v>1228</v>
      </c>
      <c r="D458" s="7" t="s">
        <v>14</v>
      </c>
      <c r="E458" s="7" t="s">
        <v>88</v>
      </c>
      <c r="F458" s="9">
        <v>16.36</v>
      </c>
      <c r="G458" s="9">
        <v>59.89</v>
      </c>
      <c r="H458" s="10">
        <f t="shared" si="27"/>
        <v>979.8</v>
      </c>
    </row>
    <row r="459" spans="1:8" ht="24.75">
      <c r="A459" s="6" t="s">
        <v>1229</v>
      </c>
      <c r="B459" s="7" t="s">
        <v>1230</v>
      </c>
      <c r="C459" s="8" t="s">
        <v>1231</v>
      </c>
      <c r="D459" s="7" t="s">
        <v>14</v>
      </c>
      <c r="E459" s="7" t="s">
        <v>88</v>
      </c>
      <c r="F459" s="9">
        <v>11.1</v>
      </c>
      <c r="G459" s="9">
        <v>73.09</v>
      </c>
      <c r="H459" s="10">
        <f t="shared" si="27"/>
        <v>811.3</v>
      </c>
    </row>
    <row r="460" spans="1:8" ht="24.75">
      <c r="A460" s="6" t="s">
        <v>1232</v>
      </c>
      <c r="B460" s="7" t="s">
        <v>1233</v>
      </c>
      <c r="C460" s="8" t="s">
        <v>1234</v>
      </c>
      <c r="D460" s="7" t="s">
        <v>25</v>
      </c>
      <c r="E460" s="7" t="s">
        <v>88</v>
      </c>
      <c r="F460" s="9">
        <v>29.57</v>
      </c>
      <c r="G460" s="9">
        <v>153.07</v>
      </c>
      <c r="H460" s="10">
        <f t="shared" si="27"/>
        <v>4526.28</v>
      </c>
    </row>
    <row r="461" spans="1:8" ht="24.75">
      <c r="A461" s="6" t="s">
        <v>1235</v>
      </c>
      <c r="B461" s="7" t="s">
        <v>1236</v>
      </c>
      <c r="C461" s="8" t="s">
        <v>1237</v>
      </c>
      <c r="D461" s="7" t="s">
        <v>25</v>
      </c>
      <c r="E461" s="7" t="s">
        <v>88</v>
      </c>
      <c r="F461" s="9">
        <v>24.79</v>
      </c>
      <c r="G461" s="9">
        <v>168.2</v>
      </c>
      <c r="H461" s="10">
        <f t="shared" si="27"/>
        <v>4169.68</v>
      </c>
    </row>
    <row r="462" spans="1:8" ht="20.100000000000001" customHeight="1">
      <c r="A462" s="4" t="s">
        <v>1238</v>
      </c>
      <c r="B462" s="78" t="s">
        <v>1239</v>
      </c>
      <c r="C462" s="78"/>
      <c r="D462" s="78"/>
      <c r="E462" s="78"/>
      <c r="F462" s="78"/>
      <c r="G462" s="78"/>
      <c r="H462" s="5">
        <f>ROUND(SUM(H463:H467),2)</f>
        <v>14954.08</v>
      </c>
    </row>
    <row r="463" spans="1:8" ht="16.5">
      <c r="A463" s="6" t="s">
        <v>1240</v>
      </c>
      <c r="B463" s="7" t="s">
        <v>1241</v>
      </c>
      <c r="C463" s="8" t="s">
        <v>1242</v>
      </c>
      <c r="D463" s="7" t="s">
        <v>14</v>
      </c>
      <c r="E463" s="7" t="s">
        <v>33</v>
      </c>
      <c r="F463" s="9">
        <v>4</v>
      </c>
      <c r="G463" s="9">
        <v>2992.56</v>
      </c>
      <c r="H463" s="10">
        <f>ROUND(ROUND(F463,2)*ROUND(G463,2),2)</f>
        <v>11970.24</v>
      </c>
    </row>
    <row r="464" spans="1:8" ht="16.5">
      <c r="A464" s="6" t="s">
        <v>1243</v>
      </c>
      <c r="B464" s="7" t="s">
        <v>1244</v>
      </c>
      <c r="C464" s="8" t="s">
        <v>1245</v>
      </c>
      <c r="D464" s="7" t="s">
        <v>25</v>
      </c>
      <c r="E464" s="7" t="s">
        <v>33</v>
      </c>
      <c r="F464" s="9">
        <v>4</v>
      </c>
      <c r="G464" s="9">
        <v>662.68</v>
      </c>
      <c r="H464" s="10">
        <f>ROUND(ROUND(F464,2)*ROUND(G464,2),2)</f>
        <v>2650.72</v>
      </c>
    </row>
    <row r="465" spans="1:8" ht="16.5">
      <c r="A465" s="6" t="s">
        <v>1246</v>
      </c>
      <c r="B465" s="7" t="s">
        <v>1247</v>
      </c>
      <c r="C465" s="8" t="s">
        <v>1248</v>
      </c>
      <c r="D465" s="7" t="s">
        <v>25</v>
      </c>
      <c r="E465" s="7" t="s">
        <v>33</v>
      </c>
      <c r="F465" s="9">
        <v>1</v>
      </c>
      <c r="G465" s="9">
        <v>63.81</v>
      </c>
      <c r="H465" s="10">
        <f>ROUND(ROUND(F465,2)*ROUND(G465,2),2)</f>
        <v>63.81</v>
      </c>
    </row>
    <row r="466" spans="1:8" ht="16.5">
      <c r="A466" s="6" t="s">
        <v>1249</v>
      </c>
      <c r="B466" s="7" t="s">
        <v>1250</v>
      </c>
      <c r="C466" s="8" t="s">
        <v>1251</v>
      </c>
      <c r="D466" s="7" t="s">
        <v>25</v>
      </c>
      <c r="E466" s="7" t="s">
        <v>33</v>
      </c>
      <c r="F466" s="9">
        <v>1</v>
      </c>
      <c r="G466" s="9">
        <v>89.77</v>
      </c>
      <c r="H466" s="10">
        <f>ROUND(ROUND(F466,2)*ROUND(G466,2),2)</f>
        <v>89.77</v>
      </c>
    </row>
    <row r="467" spans="1:8" ht="16.5">
      <c r="A467" s="6" t="s">
        <v>1252</v>
      </c>
      <c r="B467" s="7" t="s">
        <v>1253</v>
      </c>
      <c r="C467" s="8" t="s">
        <v>1254</v>
      </c>
      <c r="D467" s="7" t="s">
        <v>25</v>
      </c>
      <c r="E467" s="7" t="s">
        <v>33</v>
      </c>
      <c r="F467" s="9">
        <v>2</v>
      </c>
      <c r="G467" s="9">
        <v>89.77</v>
      </c>
      <c r="H467" s="10">
        <f>ROUND(ROUND(F467,2)*ROUND(G467,2),2)</f>
        <v>179.54</v>
      </c>
    </row>
    <row r="468" spans="1:8" ht="20.100000000000001" customHeight="1">
      <c r="A468" s="4" t="s">
        <v>1255</v>
      </c>
      <c r="B468" s="78" t="s">
        <v>1256</v>
      </c>
      <c r="C468" s="78"/>
      <c r="D468" s="78"/>
      <c r="E468" s="78"/>
      <c r="F468" s="78"/>
      <c r="G468" s="78"/>
      <c r="H468" s="5">
        <f>ROUND(SUM(H469:H473),2)</f>
        <v>1566.13</v>
      </c>
    </row>
    <row r="469" spans="1:8" ht="16.5">
      <c r="A469" s="6" t="s">
        <v>1257</v>
      </c>
      <c r="B469" s="7" t="s">
        <v>1258</v>
      </c>
      <c r="C469" s="8" t="s">
        <v>1259</v>
      </c>
      <c r="D469" s="7" t="s">
        <v>14</v>
      </c>
      <c r="E469" s="7" t="s">
        <v>88</v>
      </c>
      <c r="F469" s="9">
        <v>41.35</v>
      </c>
      <c r="G469" s="9">
        <v>22.75</v>
      </c>
      <c r="H469" s="10">
        <f>ROUND(ROUND(F469,2)*ROUND(G469,2),2)</f>
        <v>940.71</v>
      </c>
    </row>
    <row r="470" spans="1:8" ht="16.5">
      <c r="A470" s="6" t="s">
        <v>1260</v>
      </c>
      <c r="B470" s="7" t="s">
        <v>1261</v>
      </c>
      <c r="C470" s="8" t="s">
        <v>1262</v>
      </c>
      <c r="D470" s="7" t="s">
        <v>14</v>
      </c>
      <c r="E470" s="7" t="s">
        <v>88</v>
      </c>
      <c r="F470" s="9">
        <v>15.19</v>
      </c>
      <c r="G470" s="9">
        <v>24.45</v>
      </c>
      <c r="H470" s="10">
        <f>ROUND(ROUND(F470,2)*ROUND(G470,2),2)</f>
        <v>371.4</v>
      </c>
    </row>
    <row r="471" spans="1:8" ht="16.5">
      <c r="A471" s="6" t="s">
        <v>1263</v>
      </c>
      <c r="B471" s="7" t="s">
        <v>1264</v>
      </c>
      <c r="C471" s="8" t="s">
        <v>1265</v>
      </c>
      <c r="D471" s="7" t="s">
        <v>14</v>
      </c>
      <c r="E471" s="7" t="s">
        <v>33</v>
      </c>
      <c r="F471" s="9">
        <v>17</v>
      </c>
      <c r="G471" s="9">
        <v>9.85</v>
      </c>
      <c r="H471" s="10">
        <f>ROUND(ROUND(F471,2)*ROUND(G471,2),2)</f>
        <v>167.45</v>
      </c>
    </row>
    <row r="472" spans="1:8" ht="16.5">
      <c r="A472" s="6" t="s">
        <v>1266</v>
      </c>
      <c r="B472" s="7" t="s">
        <v>1267</v>
      </c>
      <c r="C472" s="8" t="s">
        <v>1268</v>
      </c>
      <c r="D472" s="7" t="s">
        <v>14</v>
      </c>
      <c r="E472" s="7" t="s">
        <v>33</v>
      </c>
      <c r="F472" s="9">
        <v>3</v>
      </c>
      <c r="G472" s="9">
        <v>13.83</v>
      </c>
      <c r="H472" s="10">
        <f>ROUND(ROUND(F472,2)*ROUND(G472,2),2)</f>
        <v>41.49</v>
      </c>
    </row>
    <row r="473" spans="1:8" ht="16.5">
      <c r="A473" s="6" t="s">
        <v>1269</v>
      </c>
      <c r="B473" s="7" t="s">
        <v>1270</v>
      </c>
      <c r="C473" s="8" t="s">
        <v>1271</v>
      </c>
      <c r="D473" s="7" t="s">
        <v>14</v>
      </c>
      <c r="E473" s="7" t="s">
        <v>33</v>
      </c>
      <c r="F473" s="9">
        <v>2</v>
      </c>
      <c r="G473" s="9">
        <v>22.54</v>
      </c>
      <c r="H473" s="10">
        <f>ROUND(ROUND(F473,2)*ROUND(G473,2),2)</f>
        <v>45.08</v>
      </c>
    </row>
    <row r="474" spans="1:8" ht="20.100000000000001" customHeight="1">
      <c r="A474" s="4" t="s">
        <v>1272</v>
      </c>
      <c r="B474" s="78" t="s">
        <v>1273</v>
      </c>
      <c r="C474" s="78"/>
      <c r="D474" s="78"/>
      <c r="E474" s="78"/>
      <c r="F474" s="78"/>
      <c r="G474" s="78"/>
      <c r="H474" s="5">
        <f>ROUND(H475+H480,2)</f>
        <v>59321.279999999999</v>
      </c>
    </row>
    <row r="475" spans="1:8" ht="20.100000000000001" customHeight="1">
      <c r="A475" s="4" t="s">
        <v>1274</v>
      </c>
      <c r="B475" s="78" t="s">
        <v>1275</v>
      </c>
      <c r="C475" s="78"/>
      <c r="D475" s="78"/>
      <c r="E475" s="78"/>
      <c r="F475" s="78"/>
      <c r="G475" s="78"/>
      <c r="H475" s="5">
        <f>ROUND(SUM(H476:H479),2)</f>
        <v>53436.52</v>
      </c>
    </row>
    <row r="476" spans="1:8" ht="33">
      <c r="A476" s="6" t="s">
        <v>1276</v>
      </c>
      <c r="B476" s="7" t="s">
        <v>1277</v>
      </c>
      <c r="C476" s="8" t="s">
        <v>1278</v>
      </c>
      <c r="D476" s="7" t="s">
        <v>14</v>
      </c>
      <c r="E476" s="7" t="s">
        <v>39</v>
      </c>
      <c r="F476" s="9">
        <v>304.58</v>
      </c>
      <c r="G476" s="9">
        <v>102.36</v>
      </c>
      <c r="H476" s="10">
        <f>ROUND(ROUND(F476,2)*ROUND(G476,2),2)</f>
        <v>31176.81</v>
      </c>
    </row>
    <row r="477" spans="1:8" ht="24.75">
      <c r="A477" s="6" t="s">
        <v>1279</v>
      </c>
      <c r="B477" s="7" t="s">
        <v>1280</v>
      </c>
      <c r="C477" s="8" t="s">
        <v>1281</v>
      </c>
      <c r="D477" s="7" t="s">
        <v>14</v>
      </c>
      <c r="E477" s="7" t="s">
        <v>39</v>
      </c>
      <c r="F477" s="9">
        <v>19.48</v>
      </c>
      <c r="G477" s="9">
        <v>172.53</v>
      </c>
      <c r="H477" s="10">
        <f>ROUND(ROUND(F477,2)*ROUND(G477,2),2)</f>
        <v>3360.88</v>
      </c>
    </row>
    <row r="478" spans="1:8" ht="24.75">
      <c r="A478" s="6" t="s">
        <v>1282</v>
      </c>
      <c r="B478" s="7" t="s">
        <v>1283</v>
      </c>
      <c r="C478" s="8" t="s">
        <v>1284</v>
      </c>
      <c r="D478" s="7" t="s">
        <v>14</v>
      </c>
      <c r="E478" s="7" t="s">
        <v>39</v>
      </c>
      <c r="F478" s="9">
        <v>30.74</v>
      </c>
      <c r="G478" s="9">
        <v>157.25</v>
      </c>
      <c r="H478" s="10">
        <f>ROUND(ROUND(F478,2)*ROUND(G478,2),2)</f>
        <v>4833.87</v>
      </c>
    </row>
    <row r="479" spans="1:8" ht="24.75">
      <c r="A479" s="6" t="s">
        <v>1285</v>
      </c>
      <c r="B479" s="7" t="s">
        <v>1286</v>
      </c>
      <c r="C479" s="8" t="s">
        <v>1287</v>
      </c>
      <c r="D479" s="7" t="s">
        <v>14</v>
      </c>
      <c r="E479" s="7" t="s">
        <v>39</v>
      </c>
      <c r="F479" s="9">
        <v>96.6</v>
      </c>
      <c r="G479" s="9">
        <v>145.6</v>
      </c>
      <c r="H479" s="10">
        <f>ROUND(ROUND(F479,2)*ROUND(G479,2),2)</f>
        <v>14064.96</v>
      </c>
    </row>
    <row r="480" spans="1:8" ht="20.100000000000001" customHeight="1">
      <c r="A480" s="4" t="s">
        <v>1288</v>
      </c>
      <c r="B480" s="78" t="s">
        <v>351</v>
      </c>
      <c r="C480" s="78"/>
      <c r="D480" s="78"/>
      <c r="E480" s="78"/>
      <c r="F480" s="78"/>
      <c r="G480" s="78"/>
      <c r="H480" s="5">
        <f>ROUND(SUM(H481:H482),2)</f>
        <v>5884.76</v>
      </c>
    </row>
    <row r="481" spans="1:8" ht="16.5">
      <c r="A481" s="6" t="s">
        <v>1289</v>
      </c>
      <c r="B481" s="7" t="s">
        <v>1290</v>
      </c>
      <c r="C481" s="8" t="s">
        <v>1291</v>
      </c>
      <c r="D481" s="7" t="s">
        <v>14</v>
      </c>
      <c r="E481" s="7" t="s">
        <v>39</v>
      </c>
      <c r="F481" s="9">
        <v>1.88</v>
      </c>
      <c r="G481" s="9">
        <v>150.1</v>
      </c>
      <c r="H481" s="10">
        <f>ROUND(ROUND(F481,2)*ROUND(G481,2),2)</f>
        <v>282.19</v>
      </c>
    </row>
    <row r="482" spans="1:8" ht="24.75">
      <c r="A482" s="6" t="s">
        <v>1292</v>
      </c>
      <c r="B482" s="7" t="s">
        <v>1293</v>
      </c>
      <c r="C482" s="8" t="s">
        <v>1294</v>
      </c>
      <c r="D482" s="7" t="s">
        <v>14</v>
      </c>
      <c r="E482" s="7" t="s">
        <v>39</v>
      </c>
      <c r="F482" s="9">
        <v>55.1</v>
      </c>
      <c r="G482" s="9">
        <v>101.68</v>
      </c>
      <c r="H482" s="10">
        <f>ROUND(ROUND(F482,2)*ROUND(G482,2),2)</f>
        <v>5602.57</v>
      </c>
    </row>
    <row r="483" spans="1:8" ht="20.100000000000001" customHeight="1">
      <c r="A483" s="4" t="s">
        <v>1295</v>
      </c>
      <c r="B483" s="78" t="s">
        <v>1296</v>
      </c>
      <c r="C483" s="78"/>
      <c r="D483" s="78"/>
      <c r="E483" s="78"/>
      <c r="F483" s="78"/>
      <c r="G483" s="78"/>
      <c r="H483" s="5">
        <f>ROUND(H484+H502,2)</f>
        <v>17695.59</v>
      </c>
    </row>
    <row r="484" spans="1:8" ht="20.100000000000001" customHeight="1">
      <c r="A484" s="4" t="s">
        <v>1297</v>
      </c>
      <c r="B484" s="78" t="s">
        <v>1298</v>
      </c>
      <c r="C484" s="78"/>
      <c r="D484" s="78"/>
      <c r="E484" s="78"/>
      <c r="F484" s="78"/>
      <c r="G484" s="78"/>
      <c r="H484" s="5">
        <f>ROUND(SUM(H485:H501),2)</f>
        <v>7219.13</v>
      </c>
    </row>
    <row r="485" spans="1:8" ht="16.5">
      <c r="A485" s="6" t="s">
        <v>1299</v>
      </c>
      <c r="B485" s="7" t="s">
        <v>382</v>
      </c>
      <c r="C485" s="8" t="s">
        <v>383</v>
      </c>
      <c r="D485" s="7" t="s">
        <v>25</v>
      </c>
      <c r="E485" s="7" t="s">
        <v>88</v>
      </c>
      <c r="F485" s="9">
        <v>79.25</v>
      </c>
      <c r="G485" s="9">
        <v>23.62</v>
      </c>
      <c r="H485" s="10">
        <f t="shared" ref="H485:H501" si="28">ROUND(ROUND(F485,2)*ROUND(G485,2),2)</f>
        <v>1871.89</v>
      </c>
    </row>
    <row r="486" spans="1:8" ht="24.75">
      <c r="A486" s="6" t="s">
        <v>1300</v>
      </c>
      <c r="B486" s="7" t="s">
        <v>385</v>
      </c>
      <c r="C486" s="8" t="s">
        <v>386</v>
      </c>
      <c r="D486" s="7" t="s">
        <v>14</v>
      </c>
      <c r="E486" s="7" t="s">
        <v>88</v>
      </c>
      <c r="F486" s="9">
        <v>2.35</v>
      </c>
      <c r="G486" s="9">
        <v>14.68</v>
      </c>
      <c r="H486" s="10">
        <f t="shared" si="28"/>
        <v>34.5</v>
      </c>
    </row>
    <row r="487" spans="1:8" ht="16.5">
      <c r="A487" s="6" t="s">
        <v>1301</v>
      </c>
      <c r="B487" s="7" t="s">
        <v>388</v>
      </c>
      <c r="C487" s="8" t="s">
        <v>389</v>
      </c>
      <c r="D487" s="7" t="s">
        <v>25</v>
      </c>
      <c r="E487" s="7" t="s">
        <v>88</v>
      </c>
      <c r="F487" s="9">
        <v>10.48</v>
      </c>
      <c r="G487" s="9">
        <v>30.86</v>
      </c>
      <c r="H487" s="10">
        <f t="shared" si="28"/>
        <v>323.41000000000003</v>
      </c>
    </row>
    <row r="488" spans="1:8" ht="24.75">
      <c r="A488" s="6" t="s">
        <v>1302</v>
      </c>
      <c r="B488" s="7" t="s">
        <v>438</v>
      </c>
      <c r="C488" s="8" t="s">
        <v>439</v>
      </c>
      <c r="D488" s="7" t="s">
        <v>14</v>
      </c>
      <c r="E488" s="7" t="s">
        <v>33</v>
      </c>
      <c r="F488" s="9">
        <v>7</v>
      </c>
      <c r="G488" s="9">
        <v>19.25</v>
      </c>
      <c r="H488" s="10">
        <f t="shared" si="28"/>
        <v>134.75</v>
      </c>
    </row>
    <row r="489" spans="1:8" ht="16.5">
      <c r="A489" s="6" t="s">
        <v>1303</v>
      </c>
      <c r="B489" s="7" t="s">
        <v>447</v>
      </c>
      <c r="C489" s="8" t="s">
        <v>448</v>
      </c>
      <c r="D489" s="7" t="s">
        <v>14</v>
      </c>
      <c r="E489" s="7" t="s">
        <v>33</v>
      </c>
      <c r="F489" s="9">
        <v>1</v>
      </c>
      <c r="G489" s="9">
        <v>25.65</v>
      </c>
      <c r="H489" s="10">
        <f t="shared" si="28"/>
        <v>25.65</v>
      </c>
    </row>
    <row r="490" spans="1:8" ht="16.5">
      <c r="A490" s="6" t="s">
        <v>1304</v>
      </c>
      <c r="B490" s="7" t="s">
        <v>450</v>
      </c>
      <c r="C490" s="8" t="s">
        <v>451</v>
      </c>
      <c r="D490" s="7" t="s">
        <v>14</v>
      </c>
      <c r="E490" s="7" t="s">
        <v>33</v>
      </c>
      <c r="F490" s="9">
        <v>2</v>
      </c>
      <c r="G490" s="9">
        <v>21.78</v>
      </c>
      <c r="H490" s="10">
        <f t="shared" si="28"/>
        <v>43.56</v>
      </c>
    </row>
    <row r="491" spans="1:8" ht="16.5">
      <c r="A491" s="6" t="s">
        <v>1305</v>
      </c>
      <c r="B491" s="7" t="s">
        <v>453</v>
      </c>
      <c r="C491" s="8" t="s">
        <v>454</v>
      </c>
      <c r="D491" s="7" t="s">
        <v>14</v>
      </c>
      <c r="E491" s="7" t="s">
        <v>33</v>
      </c>
      <c r="F491" s="9">
        <v>5</v>
      </c>
      <c r="G491" s="9">
        <v>28.63</v>
      </c>
      <c r="H491" s="10">
        <f t="shared" si="28"/>
        <v>143.15</v>
      </c>
    </row>
    <row r="492" spans="1:8" ht="16.5">
      <c r="A492" s="6" t="s">
        <v>1306</v>
      </c>
      <c r="B492" s="7" t="s">
        <v>663</v>
      </c>
      <c r="C492" s="8" t="s">
        <v>664</v>
      </c>
      <c r="D492" s="7" t="s">
        <v>14</v>
      </c>
      <c r="E492" s="7" t="s">
        <v>33</v>
      </c>
      <c r="F492" s="9">
        <v>5</v>
      </c>
      <c r="G492" s="9">
        <v>36.82</v>
      </c>
      <c r="H492" s="10">
        <f t="shared" si="28"/>
        <v>184.1</v>
      </c>
    </row>
    <row r="493" spans="1:8" ht="16.5">
      <c r="A493" s="6" t="s">
        <v>1307</v>
      </c>
      <c r="B493" s="7" t="s">
        <v>456</v>
      </c>
      <c r="C493" s="8" t="s">
        <v>457</v>
      </c>
      <c r="D493" s="7" t="s">
        <v>14</v>
      </c>
      <c r="E493" s="7" t="s">
        <v>33</v>
      </c>
      <c r="F493" s="9">
        <v>6</v>
      </c>
      <c r="G493" s="9">
        <v>33.36</v>
      </c>
      <c r="H493" s="10">
        <f t="shared" si="28"/>
        <v>200.16</v>
      </c>
    </row>
    <row r="494" spans="1:8" ht="16.5">
      <c r="A494" s="6" t="s">
        <v>1308</v>
      </c>
      <c r="B494" s="7" t="s">
        <v>468</v>
      </c>
      <c r="C494" s="8" t="s">
        <v>469</v>
      </c>
      <c r="D494" s="7" t="s">
        <v>14</v>
      </c>
      <c r="E494" s="7" t="s">
        <v>33</v>
      </c>
      <c r="F494" s="9">
        <v>3</v>
      </c>
      <c r="G494" s="9">
        <v>45.06</v>
      </c>
      <c r="H494" s="10">
        <f t="shared" si="28"/>
        <v>135.18</v>
      </c>
    </row>
    <row r="495" spans="1:8" ht="16.5">
      <c r="A495" s="6" t="s">
        <v>1309</v>
      </c>
      <c r="B495" s="7" t="s">
        <v>645</v>
      </c>
      <c r="C495" s="8" t="s">
        <v>646</v>
      </c>
      <c r="D495" s="7" t="s">
        <v>14</v>
      </c>
      <c r="E495" s="7" t="s">
        <v>33</v>
      </c>
      <c r="F495" s="9">
        <v>53</v>
      </c>
      <c r="G495" s="9">
        <v>8.86</v>
      </c>
      <c r="H495" s="10">
        <f t="shared" si="28"/>
        <v>469.58</v>
      </c>
    </row>
    <row r="496" spans="1:8" ht="24.75">
      <c r="A496" s="6" t="s">
        <v>1310</v>
      </c>
      <c r="B496" s="7" t="s">
        <v>411</v>
      </c>
      <c r="C496" s="8" t="s">
        <v>412</v>
      </c>
      <c r="D496" s="7" t="s">
        <v>14</v>
      </c>
      <c r="E496" s="7" t="s">
        <v>33</v>
      </c>
      <c r="F496" s="9">
        <v>2</v>
      </c>
      <c r="G496" s="9">
        <v>12.28</v>
      </c>
      <c r="H496" s="10">
        <f t="shared" si="28"/>
        <v>24.56</v>
      </c>
    </row>
    <row r="497" spans="1:8" ht="16.5">
      <c r="A497" s="6" t="s">
        <v>1311</v>
      </c>
      <c r="B497" s="7" t="s">
        <v>650</v>
      </c>
      <c r="C497" s="8" t="s">
        <v>651</v>
      </c>
      <c r="D497" s="7" t="s">
        <v>14</v>
      </c>
      <c r="E497" s="7" t="s">
        <v>33</v>
      </c>
      <c r="F497" s="9">
        <v>7</v>
      </c>
      <c r="G497" s="9">
        <v>10.59</v>
      </c>
      <c r="H497" s="10">
        <f t="shared" si="28"/>
        <v>74.13</v>
      </c>
    </row>
    <row r="498" spans="1:8" ht="16.5">
      <c r="A498" s="6" t="s">
        <v>1312</v>
      </c>
      <c r="B498" s="7" t="s">
        <v>549</v>
      </c>
      <c r="C498" s="8" t="s">
        <v>550</v>
      </c>
      <c r="D498" s="7" t="s">
        <v>14</v>
      </c>
      <c r="E498" s="7" t="s">
        <v>33</v>
      </c>
      <c r="F498" s="9">
        <v>9</v>
      </c>
      <c r="G498" s="9">
        <v>34.1</v>
      </c>
      <c r="H498" s="10">
        <f t="shared" si="28"/>
        <v>306.89999999999998</v>
      </c>
    </row>
    <row r="499" spans="1:8" ht="16.5">
      <c r="A499" s="6" t="s">
        <v>1313</v>
      </c>
      <c r="B499" s="7" t="s">
        <v>555</v>
      </c>
      <c r="C499" s="8" t="s">
        <v>556</v>
      </c>
      <c r="D499" s="7" t="s">
        <v>14</v>
      </c>
      <c r="E499" s="7" t="s">
        <v>33</v>
      </c>
      <c r="F499" s="9">
        <v>9</v>
      </c>
      <c r="G499" s="9">
        <v>12.07</v>
      </c>
      <c r="H499" s="10">
        <f t="shared" si="28"/>
        <v>108.63</v>
      </c>
    </row>
    <row r="500" spans="1:8" ht="24.75">
      <c r="A500" s="6" t="s">
        <v>1314</v>
      </c>
      <c r="B500" s="7" t="s">
        <v>462</v>
      </c>
      <c r="C500" s="8" t="s">
        <v>463</v>
      </c>
      <c r="D500" s="7" t="s">
        <v>14</v>
      </c>
      <c r="E500" s="7" t="s">
        <v>88</v>
      </c>
      <c r="F500" s="9">
        <v>92.1</v>
      </c>
      <c r="G500" s="9">
        <v>13.07</v>
      </c>
      <c r="H500" s="10">
        <f t="shared" si="28"/>
        <v>1203.75</v>
      </c>
    </row>
    <row r="501" spans="1:8" ht="16.5">
      <c r="A501" s="6" t="s">
        <v>1315</v>
      </c>
      <c r="B501" s="7" t="s">
        <v>678</v>
      </c>
      <c r="C501" s="8" t="s">
        <v>679</v>
      </c>
      <c r="D501" s="7" t="s">
        <v>14</v>
      </c>
      <c r="E501" s="7" t="s">
        <v>88</v>
      </c>
      <c r="F501" s="9">
        <v>228.48</v>
      </c>
      <c r="G501" s="9">
        <v>8.4700000000000006</v>
      </c>
      <c r="H501" s="10">
        <f t="shared" si="28"/>
        <v>1935.23</v>
      </c>
    </row>
    <row r="502" spans="1:8" ht="20.100000000000001" customHeight="1">
      <c r="A502" s="4" t="s">
        <v>1316</v>
      </c>
      <c r="B502" s="78" t="s">
        <v>1317</v>
      </c>
      <c r="C502" s="78"/>
      <c r="D502" s="78"/>
      <c r="E502" s="78"/>
      <c r="F502" s="78"/>
      <c r="G502" s="78"/>
      <c r="H502" s="5">
        <f>ROUND(H503+H510+H514,2)</f>
        <v>10476.459999999999</v>
      </c>
    </row>
    <row r="503" spans="1:8" ht="20.100000000000001" customHeight="1">
      <c r="A503" s="4" t="s">
        <v>1318</v>
      </c>
      <c r="B503" s="78" t="s">
        <v>380</v>
      </c>
      <c r="C503" s="78"/>
      <c r="D503" s="78"/>
      <c r="E503" s="78"/>
      <c r="F503" s="78"/>
      <c r="G503" s="78"/>
      <c r="H503" s="5">
        <f>ROUND(SUM(H504:H509),2)</f>
        <v>2432.5700000000002</v>
      </c>
    </row>
    <row r="504" spans="1:8" ht="16.5">
      <c r="A504" s="6" t="s">
        <v>1319</v>
      </c>
      <c r="B504" s="7" t="s">
        <v>382</v>
      </c>
      <c r="C504" s="8" t="s">
        <v>383</v>
      </c>
      <c r="D504" s="7" t="s">
        <v>25</v>
      </c>
      <c r="E504" s="7" t="s">
        <v>88</v>
      </c>
      <c r="F504" s="9">
        <v>52.7</v>
      </c>
      <c r="G504" s="9">
        <v>23.62</v>
      </c>
      <c r="H504" s="10">
        <f t="shared" ref="H504:H509" si="29">ROUND(ROUND(F504,2)*ROUND(G504,2),2)</f>
        <v>1244.77</v>
      </c>
    </row>
    <row r="505" spans="1:8" ht="24.75">
      <c r="A505" s="6" t="s">
        <v>1320</v>
      </c>
      <c r="B505" s="7" t="s">
        <v>385</v>
      </c>
      <c r="C505" s="8" t="s">
        <v>386</v>
      </c>
      <c r="D505" s="7" t="s">
        <v>14</v>
      </c>
      <c r="E505" s="7" t="s">
        <v>88</v>
      </c>
      <c r="F505" s="9">
        <v>1.19</v>
      </c>
      <c r="G505" s="9">
        <v>14.68</v>
      </c>
      <c r="H505" s="10">
        <f t="shared" si="29"/>
        <v>17.47</v>
      </c>
    </row>
    <row r="506" spans="1:8" ht="24.75">
      <c r="A506" s="6" t="s">
        <v>1321</v>
      </c>
      <c r="B506" s="7" t="s">
        <v>438</v>
      </c>
      <c r="C506" s="8" t="s">
        <v>439</v>
      </c>
      <c r="D506" s="7" t="s">
        <v>14</v>
      </c>
      <c r="E506" s="7" t="s">
        <v>33</v>
      </c>
      <c r="F506" s="9">
        <v>7</v>
      </c>
      <c r="G506" s="9">
        <v>19.25</v>
      </c>
      <c r="H506" s="10">
        <f t="shared" si="29"/>
        <v>134.75</v>
      </c>
    </row>
    <row r="507" spans="1:8" ht="16.5">
      <c r="A507" s="6" t="s">
        <v>1322</v>
      </c>
      <c r="B507" s="7" t="s">
        <v>645</v>
      </c>
      <c r="C507" s="8" t="s">
        <v>646</v>
      </c>
      <c r="D507" s="7" t="s">
        <v>14</v>
      </c>
      <c r="E507" s="7" t="s">
        <v>33</v>
      </c>
      <c r="F507" s="9">
        <v>36</v>
      </c>
      <c r="G507" s="9">
        <v>8.86</v>
      </c>
      <c r="H507" s="10">
        <f t="shared" si="29"/>
        <v>318.95999999999998</v>
      </c>
    </row>
    <row r="508" spans="1:8" ht="24.75">
      <c r="A508" s="6" t="s">
        <v>1323</v>
      </c>
      <c r="B508" s="7" t="s">
        <v>411</v>
      </c>
      <c r="C508" s="8" t="s">
        <v>412</v>
      </c>
      <c r="D508" s="7" t="s">
        <v>14</v>
      </c>
      <c r="E508" s="7" t="s">
        <v>33</v>
      </c>
      <c r="F508" s="9">
        <v>1</v>
      </c>
      <c r="G508" s="9">
        <v>12.28</v>
      </c>
      <c r="H508" s="10">
        <f t="shared" si="29"/>
        <v>12.28</v>
      </c>
    </row>
    <row r="509" spans="1:8" ht="24.75">
      <c r="A509" s="6" t="s">
        <v>1324</v>
      </c>
      <c r="B509" s="7" t="s">
        <v>462</v>
      </c>
      <c r="C509" s="8" t="s">
        <v>463</v>
      </c>
      <c r="D509" s="7" t="s">
        <v>14</v>
      </c>
      <c r="E509" s="7" t="s">
        <v>88</v>
      </c>
      <c r="F509" s="9">
        <v>53.89</v>
      </c>
      <c r="G509" s="9">
        <v>13.07</v>
      </c>
      <c r="H509" s="10">
        <f t="shared" si="29"/>
        <v>704.34</v>
      </c>
    </row>
    <row r="510" spans="1:8" ht="20.100000000000001" customHeight="1">
      <c r="A510" s="4" t="s">
        <v>1325</v>
      </c>
      <c r="B510" s="78" t="s">
        <v>1326</v>
      </c>
      <c r="C510" s="78"/>
      <c r="D510" s="78"/>
      <c r="E510" s="78"/>
      <c r="F510" s="78"/>
      <c r="G510" s="78"/>
      <c r="H510" s="5">
        <f>ROUND(SUM(H511:H513),2)</f>
        <v>1946.55</v>
      </c>
    </row>
    <row r="511" spans="1:8" ht="16.5">
      <c r="A511" s="6" t="s">
        <v>1327</v>
      </c>
      <c r="B511" s="7" t="s">
        <v>1328</v>
      </c>
      <c r="C511" s="8" t="s">
        <v>1329</v>
      </c>
      <c r="D511" s="7" t="s">
        <v>25</v>
      </c>
      <c r="E511" s="7" t="s">
        <v>88</v>
      </c>
      <c r="F511" s="9">
        <v>118.45</v>
      </c>
      <c r="G511" s="9">
        <v>14.44</v>
      </c>
      <c r="H511" s="10">
        <f>ROUND(ROUND(F511,2)*ROUND(G511,2),2)</f>
        <v>1710.42</v>
      </c>
    </row>
    <row r="512" spans="1:8" ht="16.5">
      <c r="A512" s="6" t="s">
        <v>1330</v>
      </c>
      <c r="B512" s="7" t="s">
        <v>1331</v>
      </c>
      <c r="C512" s="8" t="s">
        <v>1332</v>
      </c>
      <c r="D512" s="7" t="s">
        <v>14</v>
      </c>
      <c r="E512" s="7" t="s">
        <v>33</v>
      </c>
      <c r="F512" s="9">
        <v>11</v>
      </c>
      <c r="G512" s="9">
        <v>18.059999999999999</v>
      </c>
      <c r="H512" s="10">
        <f>ROUND(ROUND(F512,2)*ROUND(G512,2),2)</f>
        <v>198.66</v>
      </c>
    </row>
    <row r="513" spans="1:8" ht="16.5">
      <c r="A513" s="6" t="s">
        <v>1333</v>
      </c>
      <c r="B513" s="7" t="s">
        <v>1334</v>
      </c>
      <c r="C513" s="8" t="s">
        <v>1335</v>
      </c>
      <c r="D513" s="7" t="s">
        <v>14</v>
      </c>
      <c r="E513" s="7" t="s">
        <v>33</v>
      </c>
      <c r="F513" s="9">
        <v>1</v>
      </c>
      <c r="G513" s="9">
        <v>37.47</v>
      </c>
      <c r="H513" s="10">
        <f>ROUND(ROUND(F513,2)*ROUND(G513,2),2)</f>
        <v>37.47</v>
      </c>
    </row>
    <row r="514" spans="1:8" ht="20.100000000000001" customHeight="1">
      <c r="A514" s="4" t="s">
        <v>1336</v>
      </c>
      <c r="B514" s="78" t="s">
        <v>695</v>
      </c>
      <c r="C514" s="78"/>
      <c r="D514" s="78"/>
      <c r="E514" s="78"/>
      <c r="F514" s="78"/>
      <c r="G514" s="78"/>
      <c r="H514" s="5">
        <f>ROUND(SUM(H515:H520),2)</f>
        <v>6097.34</v>
      </c>
    </row>
    <row r="515" spans="1:8" ht="16.5">
      <c r="A515" s="6" t="s">
        <v>1337</v>
      </c>
      <c r="B515" s="7" t="s">
        <v>1338</v>
      </c>
      <c r="C515" s="8" t="s">
        <v>1339</v>
      </c>
      <c r="D515" s="7" t="s">
        <v>25</v>
      </c>
      <c r="E515" s="7" t="s">
        <v>33</v>
      </c>
      <c r="F515" s="9">
        <v>1</v>
      </c>
      <c r="G515" s="9">
        <v>563.79</v>
      </c>
      <c r="H515" s="10">
        <f t="shared" ref="H515:H520" si="30">ROUND(ROUND(F515,2)*ROUND(G515,2),2)</f>
        <v>563.79</v>
      </c>
    </row>
    <row r="516" spans="1:8" ht="16.5">
      <c r="A516" s="6" t="s">
        <v>1340</v>
      </c>
      <c r="B516" s="7" t="s">
        <v>1341</v>
      </c>
      <c r="C516" s="8" t="s">
        <v>1342</v>
      </c>
      <c r="D516" s="7" t="s">
        <v>25</v>
      </c>
      <c r="E516" s="7" t="s">
        <v>33</v>
      </c>
      <c r="F516" s="9">
        <v>1</v>
      </c>
      <c r="G516" s="9">
        <v>173.5</v>
      </c>
      <c r="H516" s="10">
        <f t="shared" si="30"/>
        <v>173.5</v>
      </c>
    </row>
    <row r="517" spans="1:8" ht="16.5">
      <c r="A517" s="6" t="s">
        <v>1343</v>
      </c>
      <c r="B517" s="7" t="s">
        <v>1344</v>
      </c>
      <c r="C517" s="8" t="s">
        <v>1345</v>
      </c>
      <c r="D517" s="7" t="s">
        <v>25</v>
      </c>
      <c r="E517" s="7" t="s">
        <v>33</v>
      </c>
      <c r="F517" s="9">
        <v>1</v>
      </c>
      <c r="G517" s="9">
        <v>123.4</v>
      </c>
      <c r="H517" s="10">
        <f t="shared" si="30"/>
        <v>123.4</v>
      </c>
    </row>
    <row r="518" spans="1:8" ht="16.5">
      <c r="A518" s="6" t="s">
        <v>1346</v>
      </c>
      <c r="B518" s="7" t="s">
        <v>697</v>
      </c>
      <c r="C518" s="8" t="s">
        <v>698</v>
      </c>
      <c r="D518" s="7" t="s">
        <v>25</v>
      </c>
      <c r="E518" s="7" t="s">
        <v>33</v>
      </c>
      <c r="F518" s="9">
        <v>1</v>
      </c>
      <c r="G518" s="9">
        <v>179.84</v>
      </c>
      <c r="H518" s="10">
        <f t="shared" si="30"/>
        <v>179.84</v>
      </c>
    </row>
    <row r="519" spans="1:8" ht="16.5">
      <c r="A519" s="6" t="s">
        <v>1347</v>
      </c>
      <c r="B519" s="7" t="s">
        <v>706</v>
      </c>
      <c r="C519" s="8" t="s">
        <v>707</v>
      </c>
      <c r="D519" s="7" t="s">
        <v>25</v>
      </c>
      <c r="E519" s="7" t="s">
        <v>33</v>
      </c>
      <c r="F519" s="9">
        <v>1</v>
      </c>
      <c r="G519" s="9">
        <v>226.61</v>
      </c>
      <c r="H519" s="10">
        <f t="shared" si="30"/>
        <v>226.61</v>
      </c>
    </row>
    <row r="520" spans="1:8" ht="24.75">
      <c r="A520" s="6" t="s">
        <v>1348</v>
      </c>
      <c r="B520" s="7" t="s">
        <v>1349</v>
      </c>
      <c r="C520" s="8" t="s">
        <v>1350</v>
      </c>
      <c r="D520" s="7" t="s">
        <v>25</v>
      </c>
      <c r="E520" s="7" t="s">
        <v>33</v>
      </c>
      <c r="F520" s="9">
        <v>10</v>
      </c>
      <c r="G520" s="9">
        <v>483.02</v>
      </c>
      <c r="H520" s="10">
        <f t="shared" si="30"/>
        <v>4830.2</v>
      </c>
    </row>
    <row r="521" spans="1:8" ht="20.100000000000001" customHeight="1">
      <c r="A521" s="4" t="s">
        <v>1351</v>
      </c>
      <c r="B521" s="78" t="s">
        <v>1352</v>
      </c>
      <c r="C521" s="78"/>
      <c r="D521" s="78"/>
      <c r="E521" s="78"/>
      <c r="F521" s="78"/>
      <c r="G521" s="78"/>
      <c r="H521" s="5">
        <f>ROUND(SUM(H522:H524),2)</f>
        <v>5453.36</v>
      </c>
    </row>
    <row r="522" spans="1:8" ht="16.5">
      <c r="A522" s="6" t="s">
        <v>1353</v>
      </c>
      <c r="B522" s="7" t="s">
        <v>1354</v>
      </c>
      <c r="C522" s="8" t="s">
        <v>1355</v>
      </c>
      <c r="D522" s="7" t="s">
        <v>25</v>
      </c>
      <c r="E522" s="7" t="s">
        <v>33</v>
      </c>
      <c r="F522" s="9">
        <v>13</v>
      </c>
      <c r="G522" s="9">
        <v>96.05</v>
      </c>
      <c r="H522" s="10">
        <f>ROUND(ROUND(F522,2)*ROUND(G522,2),2)</f>
        <v>1248.6500000000001</v>
      </c>
    </row>
    <row r="523" spans="1:8" ht="16.5">
      <c r="A523" s="6" t="s">
        <v>1356</v>
      </c>
      <c r="B523" s="7" t="s">
        <v>1357</v>
      </c>
      <c r="C523" s="8" t="s">
        <v>1358</v>
      </c>
      <c r="D523" s="7" t="s">
        <v>25</v>
      </c>
      <c r="E523" s="7" t="s">
        <v>33</v>
      </c>
      <c r="F523" s="9">
        <v>1</v>
      </c>
      <c r="G523" s="9">
        <v>3731.46</v>
      </c>
      <c r="H523" s="10">
        <f>ROUND(ROUND(F523,2)*ROUND(G523,2),2)</f>
        <v>3731.46</v>
      </c>
    </row>
    <row r="524" spans="1:8" ht="16.5">
      <c r="A524" s="6" t="s">
        <v>1359</v>
      </c>
      <c r="B524" s="7" t="s">
        <v>1360</v>
      </c>
      <c r="C524" s="8" t="s">
        <v>1361</v>
      </c>
      <c r="D524" s="7" t="s">
        <v>25</v>
      </c>
      <c r="E524" s="7" t="s">
        <v>33</v>
      </c>
      <c r="F524" s="9">
        <v>5</v>
      </c>
      <c r="G524" s="9">
        <v>94.65</v>
      </c>
      <c r="H524" s="10">
        <f>ROUND(ROUND(F524,2)*ROUND(G524,2),2)</f>
        <v>473.25</v>
      </c>
    </row>
    <row r="525" spans="1:8" ht="20.100000000000001" customHeight="1">
      <c r="A525" s="4" t="s">
        <v>1362</v>
      </c>
      <c r="B525" s="78" t="s">
        <v>1363</v>
      </c>
      <c r="C525" s="78"/>
      <c r="D525" s="78"/>
      <c r="E525" s="78"/>
      <c r="F525" s="78"/>
      <c r="G525" s="78"/>
      <c r="H525" s="5">
        <f>ROUND(SUM(H526:H546),2)</f>
        <v>22257.45</v>
      </c>
    </row>
    <row r="526" spans="1:8">
      <c r="A526" s="6" t="s">
        <v>1364</v>
      </c>
      <c r="B526" s="7" t="s">
        <v>1365</v>
      </c>
      <c r="C526" s="8" t="s">
        <v>1366</v>
      </c>
      <c r="D526" s="7" t="s">
        <v>399</v>
      </c>
      <c r="E526" s="7" t="s">
        <v>496</v>
      </c>
      <c r="F526" s="9">
        <v>122.11</v>
      </c>
      <c r="G526" s="9">
        <v>15.71</v>
      </c>
      <c r="H526" s="10">
        <f t="shared" ref="H526:H546" si="31">ROUND(ROUND(F526,2)*ROUND(G526,2),2)</f>
        <v>1918.35</v>
      </c>
    </row>
    <row r="527" spans="1:8" ht="16.5">
      <c r="A527" s="6" t="s">
        <v>1367</v>
      </c>
      <c r="B527" s="7" t="s">
        <v>1368</v>
      </c>
      <c r="C527" s="8" t="s">
        <v>1369</v>
      </c>
      <c r="D527" s="7" t="s">
        <v>14</v>
      </c>
      <c r="E527" s="7" t="s">
        <v>88</v>
      </c>
      <c r="F527" s="9">
        <v>153.91</v>
      </c>
      <c r="G527" s="9">
        <v>75.19</v>
      </c>
      <c r="H527" s="10">
        <f t="shared" si="31"/>
        <v>11572.49</v>
      </c>
    </row>
    <row r="528" spans="1:8" ht="16.5">
      <c r="A528" s="6" t="s">
        <v>1370</v>
      </c>
      <c r="B528" s="7" t="s">
        <v>1371</v>
      </c>
      <c r="C528" s="8" t="s">
        <v>1372</v>
      </c>
      <c r="D528" s="7" t="s">
        <v>14</v>
      </c>
      <c r="E528" s="7" t="s">
        <v>33</v>
      </c>
      <c r="F528" s="9">
        <v>6</v>
      </c>
      <c r="G528" s="9">
        <v>44.95</v>
      </c>
      <c r="H528" s="10">
        <f t="shared" si="31"/>
        <v>269.7</v>
      </c>
    </row>
    <row r="529" spans="1:8" ht="16.5">
      <c r="A529" s="6" t="s">
        <v>1373</v>
      </c>
      <c r="B529" s="7" t="s">
        <v>1374</v>
      </c>
      <c r="C529" s="8" t="s">
        <v>1375</v>
      </c>
      <c r="D529" s="7" t="s">
        <v>14</v>
      </c>
      <c r="E529" s="7" t="s">
        <v>33</v>
      </c>
      <c r="F529" s="9">
        <v>6</v>
      </c>
      <c r="G529" s="9">
        <v>95.83</v>
      </c>
      <c r="H529" s="10">
        <f t="shared" si="31"/>
        <v>574.98</v>
      </c>
    </row>
    <row r="530" spans="1:8">
      <c r="A530" s="6" t="s">
        <v>1376</v>
      </c>
      <c r="B530" s="7" t="s">
        <v>1377</v>
      </c>
      <c r="C530" s="8" t="s">
        <v>1378</v>
      </c>
      <c r="D530" s="7" t="s">
        <v>399</v>
      </c>
      <c r="E530" s="7" t="s">
        <v>400</v>
      </c>
      <c r="F530" s="9">
        <v>18</v>
      </c>
      <c r="G530" s="9">
        <v>15.05</v>
      </c>
      <c r="H530" s="10">
        <f t="shared" si="31"/>
        <v>270.89999999999998</v>
      </c>
    </row>
    <row r="531" spans="1:8">
      <c r="A531" s="6" t="s">
        <v>1379</v>
      </c>
      <c r="B531" s="7" t="s">
        <v>1380</v>
      </c>
      <c r="C531" s="8" t="s">
        <v>1381</v>
      </c>
      <c r="D531" s="7" t="s">
        <v>399</v>
      </c>
      <c r="E531" s="7" t="s">
        <v>400</v>
      </c>
      <c r="F531" s="9">
        <v>18</v>
      </c>
      <c r="G531" s="9">
        <v>15.23</v>
      </c>
      <c r="H531" s="10">
        <f t="shared" si="31"/>
        <v>274.14</v>
      </c>
    </row>
    <row r="532" spans="1:8" ht="16.5">
      <c r="A532" s="6" t="s">
        <v>1382</v>
      </c>
      <c r="B532" s="7" t="s">
        <v>1383</v>
      </c>
      <c r="C532" s="8" t="s">
        <v>1384</v>
      </c>
      <c r="D532" s="7" t="s">
        <v>14</v>
      </c>
      <c r="E532" s="7" t="s">
        <v>33</v>
      </c>
      <c r="F532" s="9">
        <v>1</v>
      </c>
      <c r="G532" s="9">
        <v>30.22</v>
      </c>
      <c r="H532" s="10">
        <f t="shared" si="31"/>
        <v>30.22</v>
      </c>
    </row>
    <row r="533" spans="1:8">
      <c r="A533" s="6" t="s">
        <v>1385</v>
      </c>
      <c r="B533" s="7" t="s">
        <v>1386</v>
      </c>
      <c r="C533" s="8" t="s">
        <v>1387</v>
      </c>
      <c r="D533" s="7" t="s">
        <v>399</v>
      </c>
      <c r="E533" s="7" t="s">
        <v>400</v>
      </c>
      <c r="F533" s="9">
        <v>12</v>
      </c>
      <c r="G533" s="9">
        <v>27.78</v>
      </c>
      <c r="H533" s="10">
        <f t="shared" si="31"/>
        <v>333.36</v>
      </c>
    </row>
    <row r="534" spans="1:8" ht="16.5">
      <c r="A534" s="6" t="s">
        <v>1388</v>
      </c>
      <c r="B534" s="7" t="s">
        <v>1389</v>
      </c>
      <c r="C534" s="8" t="s">
        <v>1390</v>
      </c>
      <c r="D534" s="7" t="s">
        <v>399</v>
      </c>
      <c r="E534" s="7" t="s">
        <v>400</v>
      </c>
      <c r="F534" s="9">
        <v>15</v>
      </c>
      <c r="G534" s="9">
        <v>32.21</v>
      </c>
      <c r="H534" s="10">
        <f t="shared" si="31"/>
        <v>483.15</v>
      </c>
    </row>
    <row r="535" spans="1:8">
      <c r="A535" s="6" t="s">
        <v>1391</v>
      </c>
      <c r="B535" s="7" t="s">
        <v>1392</v>
      </c>
      <c r="C535" s="8" t="s">
        <v>1393</v>
      </c>
      <c r="D535" s="7" t="s">
        <v>399</v>
      </c>
      <c r="E535" s="7" t="s">
        <v>400</v>
      </c>
      <c r="F535" s="9">
        <v>10</v>
      </c>
      <c r="G535" s="9">
        <v>0.74</v>
      </c>
      <c r="H535" s="10">
        <f t="shared" si="31"/>
        <v>7.4</v>
      </c>
    </row>
    <row r="536" spans="1:8" ht="16.5">
      <c r="A536" s="6" t="s">
        <v>1394</v>
      </c>
      <c r="B536" s="7" t="s">
        <v>1395</v>
      </c>
      <c r="C536" s="8" t="s">
        <v>1396</v>
      </c>
      <c r="D536" s="7" t="s">
        <v>14</v>
      </c>
      <c r="E536" s="7" t="s">
        <v>33</v>
      </c>
      <c r="F536" s="9">
        <v>9</v>
      </c>
      <c r="G536" s="9">
        <v>6.17</v>
      </c>
      <c r="H536" s="10">
        <f t="shared" si="31"/>
        <v>55.53</v>
      </c>
    </row>
    <row r="537" spans="1:8" ht="16.5">
      <c r="A537" s="6" t="s">
        <v>1397</v>
      </c>
      <c r="B537" s="7" t="s">
        <v>1398</v>
      </c>
      <c r="C537" s="8" t="s">
        <v>1399</v>
      </c>
      <c r="D537" s="7" t="s">
        <v>25</v>
      </c>
      <c r="E537" s="7" t="s">
        <v>88</v>
      </c>
      <c r="F537" s="9">
        <v>22.7</v>
      </c>
      <c r="G537" s="9">
        <v>7.19</v>
      </c>
      <c r="H537" s="10">
        <f t="shared" si="31"/>
        <v>163.21</v>
      </c>
    </row>
    <row r="538" spans="1:8">
      <c r="A538" s="6" t="s">
        <v>1400</v>
      </c>
      <c r="B538" s="7" t="s">
        <v>1401</v>
      </c>
      <c r="C538" s="8" t="s">
        <v>1402</v>
      </c>
      <c r="D538" s="7" t="s">
        <v>399</v>
      </c>
      <c r="E538" s="7" t="s">
        <v>400</v>
      </c>
      <c r="F538" s="9">
        <v>12</v>
      </c>
      <c r="G538" s="9">
        <v>13.92</v>
      </c>
      <c r="H538" s="10">
        <f t="shared" si="31"/>
        <v>167.04</v>
      </c>
    </row>
    <row r="539" spans="1:8">
      <c r="A539" s="6" t="s">
        <v>1403</v>
      </c>
      <c r="B539" s="7" t="s">
        <v>1404</v>
      </c>
      <c r="C539" s="8" t="s">
        <v>1405</v>
      </c>
      <c r="D539" s="7" t="s">
        <v>399</v>
      </c>
      <c r="E539" s="7" t="s">
        <v>400</v>
      </c>
      <c r="F539" s="9">
        <v>2</v>
      </c>
      <c r="G539" s="9">
        <v>214.09</v>
      </c>
      <c r="H539" s="10">
        <f t="shared" si="31"/>
        <v>428.18</v>
      </c>
    </row>
    <row r="540" spans="1:8" ht="16.5">
      <c r="A540" s="6" t="s">
        <v>1406</v>
      </c>
      <c r="B540" s="7" t="s">
        <v>1407</v>
      </c>
      <c r="C540" s="8" t="s">
        <v>1408</v>
      </c>
      <c r="D540" s="7" t="s">
        <v>25</v>
      </c>
      <c r="E540" s="7" t="s">
        <v>33</v>
      </c>
      <c r="F540" s="9">
        <v>12</v>
      </c>
      <c r="G540" s="9">
        <v>127.96</v>
      </c>
      <c r="H540" s="10">
        <f t="shared" si="31"/>
        <v>1535.52</v>
      </c>
    </row>
    <row r="541" spans="1:8" ht="24.75">
      <c r="A541" s="6" t="s">
        <v>1409</v>
      </c>
      <c r="B541" s="7" t="s">
        <v>1410</v>
      </c>
      <c r="C541" s="8" t="s">
        <v>1411</v>
      </c>
      <c r="D541" s="7" t="s">
        <v>25</v>
      </c>
      <c r="E541" s="7" t="s">
        <v>33</v>
      </c>
      <c r="F541" s="9">
        <v>16</v>
      </c>
      <c r="G541" s="9">
        <v>32.229999999999997</v>
      </c>
      <c r="H541" s="10">
        <f t="shared" si="31"/>
        <v>515.67999999999995</v>
      </c>
    </row>
    <row r="542" spans="1:8" ht="16.5">
      <c r="A542" s="6" t="s">
        <v>1412</v>
      </c>
      <c r="B542" s="7" t="s">
        <v>1413</v>
      </c>
      <c r="C542" s="8" t="s">
        <v>1414</v>
      </c>
      <c r="D542" s="7" t="s">
        <v>25</v>
      </c>
      <c r="E542" s="7" t="s">
        <v>33</v>
      </c>
      <c r="F542" s="9">
        <v>6</v>
      </c>
      <c r="G542" s="9">
        <v>44.37</v>
      </c>
      <c r="H542" s="10">
        <f t="shared" si="31"/>
        <v>266.22000000000003</v>
      </c>
    </row>
    <row r="543" spans="1:8" ht="16.5">
      <c r="A543" s="6" t="s">
        <v>1415</v>
      </c>
      <c r="B543" s="7" t="s">
        <v>1416</v>
      </c>
      <c r="C543" s="8" t="s">
        <v>1417</v>
      </c>
      <c r="D543" s="7" t="s">
        <v>25</v>
      </c>
      <c r="E543" s="7" t="s">
        <v>33</v>
      </c>
      <c r="F543" s="9">
        <v>16</v>
      </c>
      <c r="G543" s="9">
        <v>48.37</v>
      </c>
      <c r="H543" s="10">
        <f t="shared" si="31"/>
        <v>773.92</v>
      </c>
    </row>
    <row r="544" spans="1:8" ht="16.5">
      <c r="A544" s="6" t="s">
        <v>1418</v>
      </c>
      <c r="B544" s="7" t="s">
        <v>1419</v>
      </c>
      <c r="C544" s="8" t="s">
        <v>1420</v>
      </c>
      <c r="D544" s="7" t="s">
        <v>25</v>
      </c>
      <c r="E544" s="7" t="s">
        <v>33</v>
      </c>
      <c r="F544" s="9">
        <v>1</v>
      </c>
      <c r="G544" s="9">
        <v>431.13</v>
      </c>
      <c r="H544" s="10">
        <f t="shared" si="31"/>
        <v>431.13</v>
      </c>
    </row>
    <row r="545" spans="1:8">
      <c r="A545" s="6" t="s">
        <v>1421</v>
      </c>
      <c r="B545" s="7" t="s">
        <v>1422</v>
      </c>
      <c r="C545" s="8" t="s">
        <v>1423</v>
      </c>
      <c r="D545" s="7" t="s">
        <v>14</v>
      </c>
      <c r="E545" s="7" t="s">
        <v>43</v>
      </c>
      <c r="F545" s="9">
        <v>19</v>
      </c>
      <c r="G545" s="9">
        <v>91.89</v>
      </c>
      <c r="H545" s="10">
        <f t="shared" si="31"/>
        <v>1745.91</v>
      </c>
    </row>
    <row r="546" spans="1:8">
      <c r="A546" s="6" t="s">
        <v>1424</v>
      </c>
      <c r="B546" s="7" t="s">
        <v>1425</v>
      </c>
      <c r="C546" s="8" t="s">
        <v>1426</v>
      </c>
      <c r="D546" s="7" t="s">
        <v>14</v>
      </c>
      <c r="E546" s="7" t="s">
        <v>43</v>
      </c>
      <c r="F546" s="9">
        <v>19</v>
      </c>
      <c r="G546" s="9">
        <v>23.18</v>
      </c>
      <c r="H546" s="10">
        <f t="shared" si="31"/>
        <v>440.42</v>
      </c>
    </row>
    <row r="547" spans="1:8" ht="20.100000000000001" customHeight="1">
      <c r="A547" s="4" t="s">
        <v>1427</v>
      </c>
      <c r="B547" s="78" t="s">
        <v>1239</v>
      </c>
      <c r="C547" s="78"/>
      <c r="D547" s="78"/>
      <c r="E547" s="78"/>
      <c r="F547" s="78"/>
      <c r="G547" s="78"/>
      <c r="H547" s="5">
        <f>ROUND(H548,2)</f>
        <v>55974.83</v>
      </c>
    </row>
    <row r="548" spans="1:8" ht="20.100000000000001" customHeight="1">
      <c r="A548" s="4" t="s">
        <v>1428</v>
      </c>
      <c r="B548" s="78" t="s">
        <v>1429</v>
      </c>
      <c r="C548" s="78"/>
      <c r="D548" s="78"/>
      <c r="E548" s="78"/>
      <c r="F548" s="78"/>
      <c r="G548" s="78"/>
      <c r="H548" s="5">
        <f>ROUND(SUM(H549:H553),2)</f>
        <v>55974.83</v>
      </c>
    </row>
    <row r="549" spans="1:8" ht="16.5">
      <c r="A549" s="6" t="s">
        <v>1430</v>
      </c>
      <c r="B549" s="7" t="s">
        <v>1431</v>
      </c>
      <c r="C549" s="8" t="s">
        <v>1432</v>
      </c>
      <c r="D549" s="7" t="s">
        <v>25</v>
      </c>
      <c r="E549" s="7" t="s">
        <v>33</v>
      </c>
      <c r="F549" s="9">
        <v>4</v>
      </c>
      <c r="G549" s="9">
        <v>13617.1</v>
      </c>
      <c r="H549" s="10">
        <f>ROUND(ROUND(F549,2)*ROUND(G549,2),2)</f>
        <v>54468.4</v>
      </c>
    </row>
    <row r="550" spans="1:8" ht="16.5">
      <c r="A550" s="6" t="s">
        <v>1433</v>
      </c>
      <c r="B550" s="7" t="s">
        <v>1434</v>
      </c>
      <c r="C550" s="8" t="s">
        <v>1435</v>
      </c>
      <c r="D550" s="7" t="s">
        <v>25</v>
      </c>
      <c r="E550" s="7" t="s">
        <v>33</v>
      </c>
      <c r="F550" s="9">
        <v>1</v>
      </c>
      <c r="G550" s="9">
        <v>750</v>
      </c>
      <c r="H550" s="10">
        <f>ROUND(ROUND(F550,2)*ROUND(G550,2),2)</f>
        <v>750</v>
      </c>
    </row>
    <row r="551" spans="1:8" ht="16.5">
      <c r="A551" s="6" t="s">
        <v>1436</v>
      </c>
      <c r="B551" s="7" t="s">
        <v>1437</v>
      </c>
      <c r="C551" s="8" t="s">
        <v>1438</v>
      </c>
      <c r="D551" s="7" t="s">
        <v>25</v>
      </c>
      <c r="E551" s="7" t="s">
        <v>33</v>
      </c>
      <c r="F551" s="9">
        <v>1</v>
      </c>
      <c r="G551" s="9">
        <v>265</v>
      </c>
      <c r="H551" s="10">
        <f>ROUND(ROUND(F551,2)*ROUND(G551,2),2)</f>
        <v>265</v>
      </c>
    </row>
    <row r="552" spans="1:8" ht="16.5">
      <c r="A552" s="6" t="s">
        <v>1439</v>
      </c>
      <c r="B552" s="7" t="s">
        <v>1440</v>
      </c>
      <c r="C552" s="8" t="s">
        <v>1441</v>
      </c>
      <c r="D552" s="7" t="s">
        <v>25</v>
      </c>
      <c r="E552" s="7" t="s">
        <v>33</v>
      </c>
      <c r="F552" s="9">
        <v>1</v>
      </c>
      <c r="G552" s="9">
        <v>152.9</v>
      </c>
      <c r="H552" s="10">
        <f>ROUND(ROUND(F552,2)*ROUND(G552,2),2)</f>
        <v>152.9</v>
      </c>
    </row>
    <row r="553" spans="1:8" ht="16.5">
      <c r="A553" s="6" t="s">
        <v>1442</v>
      </c>
      <c r="B553" s="7" t="s">
        <v>1443</v>
      </c>
      <c r="C553" s="8" t="s">
        <v>1444</v>
      </c>
      <c r="D553" s="7" t="s">
        <v>25</v>
      </c>
      <c r="E553" s="7" t="s">
        <v>33</v>
      </c>
      <c r="F553" s="9">
        <v>1</v>
      </c>
      <c r="G553" s="9">
        <v>338.53</v>
      </c>
      <c r="H553" s="10">
        <f>ROUND(ROUND(F553,2)*ROUND(G553,2),2)</f>
        <v>338.53</v>
      </c>
    </row>
    <row r="554" spans="1:8" ht="20.100000000000001" customHeight="1">
      <c r="A554" s="4" t="s">
        <v>1445</v>
      </c>
      <c r="B554" s="78" t="s">
        <v>1446</v>
      </c>
      <c r="C554" s="78"/>
      <c r="D554" s="78"/>
      <c r="E554" s="78"/>
      <c r="F554" s="78"/>
      <c r="G554" s="78"/>
      <c r="H554" s="5">
        <f>ROUND(SUM(H555:H555),2)</f>
        <v>7739.76</v>
      </c>
    </row>
    <row r="555" spans="1:8" ht="16.5">
      <c r="A555" s="6" t="s">
        <v>1447</v>
      </c>
      <c r="B555" s="7" t="s">
        <v>1448</v>
      </c>
      <c r="C555" s="8" t="s">
        <v>1449</v>
      </c>
      <c r="D555" s="7" t="s">
        <v>25</v>
      </c>
      <c r="E555" s="7" t="s">
        <v>39</v>
      </c>
      <c r="F555" s="9">
        <v>476</v>
      </c>
      <c r="G555" s="9">
        <v>16.260000000000002</v>
      </c>
      <c r="H555" s="10">
        <f>ROUND(ROUND(F555,2)*ROUND(G555,2),2)</f>
        <v>7739.76</v>
      </c>
    </row>
    <row r="556" spans="1:8" ht="15" customHeight="1">
      <c r="A556" s="2"/>
      <c r="B556" s="2"/>
      <c r="C556" s="2"/>
      <c r="D556" s="2"/>
      <c r="E556" s="2"/>
      <c r="F556" s="76" t="s">
        <v>1450</v>
      </c>
      <c r="G556" s="76"/>
      <c r="H556" s="5">
        <f>H557+H558</f>
        <v>395135.83</v>
      </c>
    </row>
    <row r="557" spans="1:8" ht="15" customHeight="1">
      <c r="A557" s="2"/>
      <c r="B557" s="2"/>
      <c r="C557" s="2"/>
      <c r="D557" s="2"/>
      <c r="E557" s="2"/>
      <c r="F557" s="76" t="s">
        <v>1451</v>
      </c>
      <c r="G557" s="76"/>
      <c r="H557" s="5">
        <v>386414.95</v>
      </c>
    </row>
    <row r="558" spans="1:8" ht="15" customHeight="1">
      <c r="A558" s="2"/>
      <c r="B558" s="2"/>
      <c r="C558" s="2"/>
      <c r="D558" s="2"/>
      <c r="E558" s="2"/>
      <c r="F558" s="76" t="s">
        <v>1452</v>
      </c>
      <c r="G558" s="76"/>
      <c r="H558" s="5">
        <v>8720.8799999999992</v>
      </c>
    </row>
    <row r="559" spans="1:8" ht="15" customHeight="1">
      <c r="A559" s="2"/>
      <c r="B559" s="2"/>
      <c r="C559" s="2"/>
      <c r="D559" s="2"/>
      <c r="E559" s="2"/>
      <c r="F559" s="76" t="s">
        <v>1453</v>
      </c>
      <c r="G559" s="76"/>
      <c r="H559" s="5">
        <f>H4+H9+H30+H51+H103+H108+H136+H140+H231+H277+H385+H389+H398+H409+H434+H440+H446+H474+H483+H521+H525+H547+H554</f>
        <v>1781812.04</v>
      </c>
    </row>
    <row r="560" spans="1:8" ht="15" customHeight="1">
      <c r="A560" s="2"/>
      <c r="B560" s="2"/>
      <c r="C560" s="2"/>
      <c r="D560" s="2"/>
      <c r="E560" s="2"/>
      <c r="F560" s="76" t="s">
        <v>1454</v>
      </c>
      <c r="G560" s="76"/>
      <c r="H560" s="5">
        <f>H559+H556</f>
        <v>2176947.87</v>
      </c>
    </row>
    <row r="561" spans="1:8" ht="15" customHeight="1">
      <c r="A561" s="77" t="s">
        <v>1455</v>
      </c>
      <c r="B561" s="77"/>
      <c r="C561" s="77"/>
      <c r="D561" s="77"/>
      <c r="E561" s="77"/>
      <c r="F561" s="77"/>
      <c r="G561" s="77"/>
      <c r="H561" s="77"/>
    </row>
  </sheetData>
  <mergeCells count="98">
    <mergeCell ref="A1:H1"/>
    <mergeCell ref="B2:G2"/>
    <mergeCell ref="B4:G4"/>
    <mergeCell ref="B9:G9"/>
    <mergeCell ref="B10:G10"/>
    <mergeCell ref="B12:G12"/>
    <mergeCell ref="B16:G16"/>
    <mergeCell ref="B28:G28"/>
    <mergeCell ref="B30:G30"/>
    <mergeCell ref="B31:G31"/>
    <mergeCell ref="B37:G37"/>
    <mergeCell ref="B44:G44"/>
    <mergeCell ref="B51:G51"/>
    <mergeCell ref="B52:G52"/>
    <mergeCell ref="B60:G60"/>
    <mergeCell ref="B69:G69"/>
    <mergeCell ref="B76:G76"/>
    <mergeCell ref="B85:G85"/>
    <mergeCell ref="B96:G96"/>
    <mergeCell ref="B103:G103"/>
    <mergeCell ref="B108:G108"/>
    <mergeCell ref="B109:G109"/>
    <mergeCell ref="B122:G122"/>
    <mergeCell ref="B130:G130"/>
    <mergeCell ref="B136:G136"/>
    <mergeCell ref="B140:G140"/>
    <mergeCell ref="B141:G141"/>
    <mergeCell ref="B171:G171"/>
    <mergeCell ref="B180:G180"/>
    <mergeCell ref="B191:G191"/>
    <mergeCell ref="B197:G197"/>
    <mergeCell ref="B203:G203"/>
    <mergeCell ref="B209:G209"/>
    <mergeCell ref="B210:G210"/>
    <mergeCell ref="B221:G221"/>
    <mergeCell ref="B231:G231"/>
    <mergeCell ref="B232:G232"/>
    <mergeCell ref="B253:G253"/>
    <mergeCell ref="B256:G256"/>
    <mergeCell ref="B259:G259"/>
    <mergeCell ref="B264:G264"/>
    <mergeCell ref="B277:G277"/>
    <mergeCell ref="B278:G278"/>
    <mergeCell ref="B279:G279"/>
    <mergeCell ref="B285:G285"/>
    <mergeCell ref="B313:G313"/>
    <mergeCell ref="B324:G324"/>
    <mergeCell ref="B331:G331"/>
    <mergeCell ref="B332:G332"/>
    <mergeCell ref="B339:G339"/>
    <mergeCell ref="B362:G362"/>
    <mergeCell ref="B366:G366"/>
    <mergeCell ref="B367:G367"/>
    <mergeCell ref="B372:G372"/>
    <mergeCell ref="B381:G381"/>
    <mergeCell ref="B385:G385"/>
    <mergeCell ref="B389:G389"/>
    <mergeCell ref="B390:G390"/>
    <mergeCell ref="B393:G393"/>
    <mergeCell ref="B398:G398"/>
    <mergeCell ref="B399:G399"/>
    <mergeCell ref="B407:G407"/>
    <mergeCell ref="B409:G409"/>
    <mergeCell ref="B410:G410"/>
    <mergeCell ref="B414:G414"/>
    <mergeCell ref="B423:G423"/>
    <mergeCell ref="B431:G431"/>
    <mergeCell ref="B434:G434"/>
    <mergeCell ref="B435:G435"/>
    <mergeCell ref="B440:G440"/>
    <mergeCell ref="B441:G441"/>
    <mergeCell ref="B443:G443"/>
    <mergeCell ref="B446:G446"/>
    <mergeCell ref="B447:G447"/>
    <mergeCell ref="B450:G450"/>
    <mergeCell ref="B454:G454"/>
    <mergeCell ref="B462:G462"/>
    <mergeCell ref="B468:G468"/>
    <mergeCell ref="B474:G474"/>
    <mergeCell ref="B475:G475"/>
    <mergeCell ref="B480:G480"/>
    <mergeCell ref="B483:G483"/>
    <mergeCell ref="B484:G484"/>
    <mergeCell ref="B502:G502"/>
    <mergeCell ref="B503:G503"/>
    <mergeCell ref="B510:G510"/>
    <mergeCell ref="B514:G514"/>
    <mergeCell ref="B521:G521"/>
    <mergeCell ref="B525:G525"/>
    <mergeCell ref="B547:G547"/>
    <mergeCell ref="F559:G559"/>
    <mergeCell ref="F560:G560"/>
    <mergeCell ref="A561:H561"/>
    <mergeCell ref="B548:G548"/>
    <mergeCell ref="B554:G554"/>
    <mergeCell ref="F556:G556"/>
    <mergeCell ref="F557:G557"/>
    <mergeCell ref="F558:G558"/>
  </mergeCells>
  <pageMargins left="0.51181102362204722" right="0.51181102362204722" top="0.51181102362204722" bottom="0.51181102362204722" header="0" footer="0"/>
  <pageSetup paperSize="9" scale="80" orientation="portrait" r:id="rId1"/>
  <headerFooter>
    <oddFooter>&amp;L&amp;9&amp;A&amp;R&amp;9Página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43"/>
  <sheetViews>
    <sheetView view="pageBreakPreview" topLeftCell="A10" zoomScaleNormal="100" zoomScaleSheetLayoutView="100" workbookViewId="0">
      <selection activeCell="G6" sqref="G6"/>
    </sheetView>
  </sheetViews>
  <sheetFormatPr defaultRowHeight="14.25"/>
  <cols>
    <col min="1" max="1" width="9.25" customWidth="1"/>
    <col min="2" max="2" width="68.75" customWidth="1"/>
    <col min="3" max="3" width="8.875" customWidth="1"/>
    <col min="4" max="4" width="2.375" customWidth="1"/>
    <col min="5" max="5" width="7.75" customWidth="1"/>
    <col min="6" max="6" width="3.75" customWidth="1"/>
    <col min="7" max="7" width="14.375" customWidth="1"/>
  </cols>
  <sheetData>
    <row r="1" spans="1:7" ht="116.1" customHeight="1">
      <c r="A1" s="79"/>
      <c r="B1" s="79"/>
      <c r="C1" s="79"/>
      <c r="D1" s="79"/>
      <c r="E1" s="79"/>
      <c r="F1" s="79"/>
      <c r="G1" s="79"/>
    </row>
    <row r="2" spans="1:7" ht="12" customHeight="1">
      <c r="A2" s="2"/>
      <c r="B2" s="77" t="s">
        <v>0</v>
      </c>
      <c r="C2" s="77"/>
      <c r="D2" s="77"/>
      <c r="E2" s="77"/>
      <c r="F2" s="2"/>
      <c r="G2" s="2"/>
    </row>
    <row r="3" spans="1:7" ht="15" customHeight="1">
      <c r="A3" s="67" t="s">
        <v>4284</v>
      </c>
      <c r="B3" s="67" t="s">
        <v>3</v>
      </c>
      <c r="C3" s="111" t="s">
        <v>4309</v>
      </c>
      <c r="D3" s="111"/>
      <c r="E3" s="111" t="s">
        <v>4310</v>
      </c>
      <c r="F3" s="111"/>
      <c r="G3" s="2"/>
    </row>
    <row r="4" spans="1:7" ht="12" customHeight="1">
      <c r="A4" s="2"/>
      <c r="B4" s="77" t="s">
        <v>0</v>
      </c>
      <c r="C4" s="77"/>
      <c r="D4" s="2"/>
      <c r="E4" s="2"/>
      <c r="F4" s="2"/>
      <c r="G4" s="2"/>
    </row>
    <row r="5" spans="1:7" ht="12.95" customHeight="1">
      <c r="A5" s="68" t="s">
        <v>4289</v>
      </c>
      <c r="B5" s="69" t="s">
        <v>4311</v>
      </c>
      <c r="C5" s="2"/>
      <c r="D5" s="2"/>
      <c r="E5" s="2"/>
      <c r="F5" s="2"/>
      <c r="G5" s="2"/>
    </row>
    <row r="6" spans="1:7" ht="12.95" customHeight="1">
      <c r="A6" s="70" t="s">
        <v>4291</v>
      </c>
      <c r="B6" s="71" t="s">
        <v>4312</v>
      </c>
      <c r="C6" s="108">
        <v>20</v>
      </c>
      <c r="D6" s="108"/>
      <c r="E6" s="109">
        <v>20</v>
      </c>
      <c r="F6" s="109"/>
      <c r="G6" s="2"/>
    </row>
    <row r="7" spans="1:7" ht="12.95" customHeight="1">
      <c r="A7" s="70" t="s">
        <v>4293</v>
      </c>
      <c r="B7" s="71" t="s">
        <v>4313</v>
      </c>
      <c r="C7" s="108">
        <v>1.5</v>
      </c>
      <c r="D7" s="108"/>
      <c r="E7" s="109">
        <v>1.5</v>
      </c>
      <c r="F7" s="109"/>
      <c r="G7" s="2"/>
    </row>
    <row r="8" spans="1:7" ht="12.95" customHeight="1">
      <c r="A8" s="70" t="s">
        <v>4295</v>
      </c>
      <c r="B8" s="71" t="s">
        <v>4314</v>
      </c>
      <c r="C8" s="108">
        <v>1</v>
      </c>
      <c r="D8" s="108"/>
      <c r="E8" s="109">
        <v>1</v>
      </c>
      <c r="F8" s="109"/>
      <c r="G8" s="2"/>
    </row>
    <row r="9" spans="1:7" ht="12.95" customHeight="1">
      <c r="A9" s="70" t="s">
        <v>4297</v>
      </c>
      <c r="B9" s="71" t="s">
        <v>4315</v>
      </c>
      <c r="C9" s="108">
        <v>0.2</v>
      </c>
      <c r="D9" s="108"/>
      <c r="E9" s="109">
        <v>0.2</v>
      </c>
      <c r="F9" s="109"/>
      <c r="G9" s="2"/>
    </row>
    <row r="10" spans="1:7" ht="12.95" customHeight="1">
      <c r="A10" s="70" t="s">
        <v>4316</v>
      </c>
      <c r="B10" s="71" t="s">
        <v>4317</v>
      </c>
      <c r="C10" s="108">
        <v>0.6</v>
      </c>
      <c r="D10" s="108"/>
      <c r="E10" s="109">
        <v>0.6</v>
      </c>
      <c r="F10" s="109"/>
      <c r="G10" s="2"/>
    </row>
    <row r="11" spans="1:7" ht="12.95" customHeight="1">
      <c r="A11" s="70" t="s">
        <v>4318</v>
      </c>
      <c r="B11" s="71" t="s">
        <v>4319</v>
      </c>
      <c r="C11" s="108">
        <v>2.5</v>
      </c>
      <c r="D11" s="108"/>
      <c r="E11" s="109">
        <v>2.5</v>
      </c>
      <c r="F11" s="109"/>
      <c r="G11" s="2"/>
    </row>
    <row r="12" spans="1:7" ht="12.95" customHeight="1">
      <c r="A12" s="70" t="s">
        <v>4320</v>
      </c>
      <c r="B12" s="71" t="s">
        <v>4321</v>
      </c>
      <c r="C12" s="108">
        <v>3</v>
      </c>
      <c r="D12" s="108"/>
      <c r="E12" s="109">
        <v>3</v>
      </c>
      <c r="F12" s="109"/>
      <c r="G12" s="2"/>
    </row>
    <row r="13" spans="1:7" ht="12.95" customHeight="1">
      <c r="A13" s="70" t="s">
        <v>4322</v>
      </c>
      <c r="B13" s="71" t="s">
        <v>4323</v>
      </c>
      <c r="C13" s="108">
        <v>8</v>
      </c>
      <c r="D13" s="108"/>
      <c r="E13" s="109">
        <v>8</v>
      </c>
      <c r="F13" s="109"/>
      <c r="G13" s="2"/>
    </row>
    <row r="14" spans="1:7" ht="12.95" customHeight="1">
      <c r="A14" s="70" t="s">
        <v>4324</v>
      </c>
      <c r="B14" s="71" t="s">
        <v>4325</v>
      </c>
      <c r="C14" s="108">
        <v>0</v>
      </c>
      <c r="D14" s="108"/>
      <c r="E14" s="109">
        <v>0</v>
      </c>
      <c r="F14" s="109"/>
      <c r="G14" s="2"/>
    </row>
    <row r="15" spans="1:7" ht="15" customHeight="1">
      <c r="A15" s="2"/>
      <c r="B15" s="73" t="s">
        <v>1473</v>
      </c>
      <c r="C15" s="110">
        <v>36.799999999999997</v>
      </c>
      <c r="D15" s="110"/>
      <c r="E15" s="110">
        <v>36.799999999999997</v>
      </c>
      <c r="F15" s="110"/>
      <c r="G15" s="2"/>
    </row>
    <row r="16" spans="1:7" ht="12" customHeight="1">
      <c r="A16" s="2"/>
      <c r="B16" s="77" t="s">
        <v>0</v>
      </c>
      <c r="C16" s="77"/>
      <c r="D16" s="2"/>
      <c r="E16" s="2"/>
      <c r="F16" s="2"/>
      <c r="G16" s="2"/>
    </row>
    <row r="17" spans="1:7" ht="12.95" customHeight="1">
      <c r="A17" s="68" t="s">
        <v>4285</v>
      </c>
      <c r="B17" s="69" t="s">
        <v>4326</v>
      </c>
      <c r="C17" s="2"/>
      <c r="D17" s="2"/>
      <c r="E17" s="2"/>
      <c r="F17" s="2"/>
      <c r="G17" s="2"/>
    </row>
    <row r="18" spans="1:7" ht="12.95" customHeight="1">
      <c r="A18" s="70" t="s">
        <v>4287</v>
      </c>
      <c r="B18" s="71" t="s">
        <v>4327</v>
      </c>
      <c r="C18" s="108">
        <v>17.989999999999998</v>
      </c>
      <c r="D18" s="108"/>
      <c r="E18" s="109">
        <v>0</v>
      </c>
      <c r="F18" s="109"/>
      <c r="G18" s="2"/>
    </row>
    <row r="19" spans="1:7" ht="12.95" customHeight="1">
      <c r="A19" s="70" t="s">
        <v>4328</v>
      </c>
      <c r="B19" s="71" t="s">
        <v>4329</v>
      </c>
      <c r="C19" s="108">
        <v>3.97</v>
      </c>
      <c r="D19" s="108"/>
      <c r="E19" s="109">
        <v>0</v>
      </c>
      <c r="F19" s="109"/>
      <c r="G19" s="2"/>
    </row>
    <row r="20" spans="1:7" ht="12.95" customHeight="1">
      <c r="A20" s="70" t="s">
        <v>4330</v>
      </c>
      <c r="B20" s="71" t="s">
        <v>4331</v>
      </c>
      <c r="C20" s="108">
        <v>0.86</v>
      </c>
      <c r="D20" s="108"/>
      <c r="E20" s="109">
        <v>0.64</v>
      </c>
      <c r="F20" s="109"/>
      <c r="G20" s="2"/>
    </row>
    <row r="21" spans="1:7" ht="12.95" customHeight="1">
      <c r="A21" s="70" t="s">
        <v>4332</v>
      </c>
      <c r="B21" s="71" t="s">
        <v>4333</v>
      </c>
      <c r="C21" s="108">
        <v>11.19</v>
      </c>
      <c r="D21" s="108"/>
      <c r="E21" s="109">
        <v>8.33</v>
      </c>
      <c r="F21" s="109"/>
      <c r="G21" s="2"/>
    </row>
    <row r="22" spans="1:7" ht="12.95" customHeight="1">
      <c r="A22" s="70" t="s">
        <v>4334</v>
      </c>
      <c r="B22" s="71" t="s">
        <v>4335</v>
      </c>
      <c r="C22" s="108">
        <v>0.06</v>
      </c>
      <c r="D22" s="108"/>
      <c r="E22" s="109">
        <v>0.04</v>
      </c>
      <c r="F22" s="109"/>
      <c r="G22" s="2"/>
    </row>
    <row r="23" spans="1:7" ht="12.95" customHeight="1">
      <c r="A23" s="70" t="s">
        <v>4336</v>
      </c>
      <c r="B23" s="71" t="s">
        <v>4337</v>
      </c>
      <c r="C23" s="108">
        <v>0.75</v>
      </c>
      <c r="D23" s="108"/>
      <c r="E23" s="109">
        <v>0.56000000000000005</v>
      </c>
      <c r="F23" s="109"/>
      <c r="G23" s="2"/>
    </row>
    <row r="24" spans="1:7" ht="12.95" customHeight="1">
      <c r="A24" s="70" t="s">
        <v>4338</v>
      </c>
      <c r="B24" s="71" t="s">
        <v>4339</v>
      </c>
      <c r="C24" s="108">
        <v>2.17</v>
      </c>
      <c r="D24" s="108"/>
      <c r="E24" s="109">
        <v>0</v>
      </c>
      <c r="F24" s="109"/>
      <c r="G24" s="2"/>
    </row>
    <row r="25" spans="1:7" ht="12.95" customHeight="1">
      <c r="A25" s="70" t="s">
        <v>4340</v>
      </c>
      <c r="B25" s="71" t="s">
        <v>4341</v>
      </c>
      <c r="C25" s="108">
        <v>0.1</v>
      </c>
      <c r="D25" s="108"/>
      <c r="E25" s="109">
        <v>0.08</v>
      </c>
      <c r="F25" s="109"/>
      <c r="G25" s="2"/>
    </row>
    <row r="26" spans="1:7" ht="12.95" customHeight="1">
      <c r="A26" s="70" t="s">
        <v>4342</v>
      </c>
      <c r="B26" s="71" t="s">
        <v>4343</v>
      </c>
      <c r="C26" s="108">
        <v>13.8</v>
      </c>
      <c r="D26" s="108"/>
      <c r="E26" s="109">
        <v>10.27</v>
      </c>
      <c r="F26" s="109"/>
      <c r="G26" s="2"/>
    </row>
    <row r="27" spans="1:7" ht="12.95" customHeight="1">
      <c r="A27" s="70" t="s">
        <v>4344</v>
      </c>
      <c r="B27" s="71" t="s">
        <v>4345</v>
      </c>
      <c r="C27" s="108">
        <v>0.04</v>
      </c>
      <c r="D27" s="108"/>
      <c r="E27" s="109">
        <v>0.03</v>
      </c>
      <c r="F27" s="109"/>
      <c r="G27" s="2"/>
    </row>
    <row r="28" spans="1:7" ht="15" customHeight="1">
      <c r="A28" s="2"/>
      <c r="B28" s="73" t="s">
        <v>1473</v>
      </c>
      <c r="C28" s="110">
        <v>50.93</v>
      </c>
      <c r="D28" s="110"/>
      <c r="E28" s="110">
        <v>19.950000000000003</v>
      </c>
      <c r="F28" s="110"/>
      <c r="G28" s="2"/>
    </row>
    <row r="29" spans="1:7" ht="12" customHeight="1">
      <c r="A29" s="2"/>
      <c r="B29" s="77" t="s">
        <v>0</v>
      </c>
      <c r="C29" s="77"/>
      <c r="D29" s="2"/>
      <c r="E29" s="2"/>
      <c r="F29" s="2"/>
      <c r="G29" s="2"/>
    </row>
    <row r="30" spans="1:7" ht="12.95" customHeight="1">
      <c r="A30" s="68" t="s">
        <v>4299</v>
      </c>
      <c r="B30" s="69" t="s">
        <v>4346</v>
      </c>
      <c r="C30" s="2"/>
      <c r="D30" s="2"/>
      <c r="E30" s="2"/>
      <c r="F30" s="2"/>
      <c r="G30" s="2"/>
    </row>
    <row r="31" spans="1:7" ht="12.95" customHeight="1">
      <c r="A31" s="70" t="s">
        <v>4301</v>
      </c>
      <c r="B31" s="71" t="s">
        <v>4347</v>
      </c>
      <c r="C31" s="108">
        <v>5.55</v>
      </c>
      <c r="D31" s="108"/>
      <c r="E31" s="109">
        <v>4.13</v>
      </c>
      <c r="F31" s="109"/>
      <c r="G31" s="2"/>
    </row>
    <row r="32" spans="1:7" ht="12.95" customHeight="1">
      <c r="A32" s="70" t="s">
        <v>4303</v>
      </c>
      <c r="B32" s="71" t="s">
        <v>4348</v>
      </c>
      <c r="C32" s="108">
        <v>0.13</v>
      </c>
      <c r="D32" s="108"/>
      <c r="E32" s="109">
        <v>0.1</v>
      </c>
      <c r="F32" s="109"/>
      <c r="G32" s="2"/>
    </row>
    <row r="33" spans="1:7" ht="12.95" customHeight="1">
      <c r="A33" s="70" t="s">
        <v>4305</v>
      </c>
      <c r="B33" s="71" t="s">
        <v>4349</v>
      </c>
      <c r="C33" s="108">
        <v>0.91</v>
      </c>
      <c r="D33" s="108"/>
      <c r="E33" s="109">
        <v>0.68</v>
      </c>
      <c r="F33" s="109"/>
      <c r="G33" s="2"/>
    </row>
    <row r="34" spans="1:7" ht="12.95" customHeight="1">
      <c r="A34" s="70" t="s">
        <v>4350</v>
      </c>
      <c r="B34" s="71" t="s">
        <v>4351</v>
      </c>
      <c r="C34" s="108">
        <v>2.62</v>
      </c>
      <c r="D34" s="108"/>
      <c r="E34" s="109">
        <v>1.95</v>
      </c>
      <c r="F34" s="109"/>
      <c r="G34" s="2"/>
    </row>
    <row r="35" spans="1:7" ht="12.95" customHeight="1">
      <c r="A35" s="70" t="s">
        <v>4352</v>
      </c>
      <c r="B35" s="71" t="s">
        <v>4353</v>
      </c>
      <c r="C35" s="108">
        <v>0.47</v>
      </c>
      <c r="D35" s="108"/>
      <c r="E35" s="109">
        <v>0.35</v>
      </c>
      <c r="F35" s="109"/>
      <c r="G35" s="2"/>
    </row>
    <row r="36" spans="1:7" ht="15" customHeight="1">
      <c r="A36" s="2"/>
      <c r="B36" s="73" t="s">
        <v>1473</v>
      </c>
      <c r="C36" s="110">
        <v>9.6800000000000015</v>
      </c>
      <c r="D36" s="110"/>
      <c r="E36" s="110">
        <v>7.2099999999999991</v>
      </c>
      <c r="F36" s="110"/>
      <c r="G36" s="2"/>
    </row>
    <row r="37" spans="1:7" ht="12" customHeight="1">
      <c r="A37" s="2"/>
      <c r="B37" s="77" t="s">
        <v>0</v>
      </c>
      <c r="C37" s="77"/>
      <c r="D37" s="2"/>
      <c r="E37" s="2"/>
      <c r="F37" s="2"/>
      <c r="G37" s="2"/>
    </row>
    <row r="38" spans="1:7" ht="12.95" customHeight="1">
      <c r="A38" s="68" t="s">
        <v>4354</v>
      </c>
      <c r="B38" s="69" t="s">
        <v>4355</v>
      </c>
      <c r="C38" s="2"/>
      <c r="D38" s="2"/>
      <c r="E38" s="2"/>
      <c r="F38" s="2"/>
      <c r="G38" s="2"/>
    </row>
    <row r="39" spans="1:7" ht="12.95" customHeight="1">
      <c r="A39" s="70" t="s">
        <v>4356</v>
      </c>
      <c r="B39" s="71" t="s">
        <v>4357</v>
      </c>
      <c r="C39" s="108">
        <v>18.739999999999998</v>
      </c>
      <c r="D39" s="108"/>
      <c r="E39" s="109">
        <v>7.34</v>
      </c>
      <c r="F39" s="109"/>
      <c r="G39" s="2"/>
    </row>
    <row r="40" spans="1:7" ht="18" customHeight="1">
      <c r="A40" s="70" t="s">
        <v>4358</v>
      </c>
      <c r="B40" s="71" t="s">
        <v>4359</v>
      </c>
      <c r="C40" s="108">
        <v>0.49</v>
      </c>
      <c r="D40" s="108"/>
      <c r="E40" s="109">
        <v>0.37</v>
      </c>
      <c r="F40" s="109"/>
      <c r="G40" s="2"/>
    </row>
    <row r="41" spans="1:7" ht="15" customHeight="1">
      <c r="A41" s="2"/>
      <c r="B41" s="73" t="s">
        <v>1473</v>
      </c>
      <c r="C41" s="110">
        <v>19.229999999999997</v>
      </c>
      <c r="D41" s="110"/>
      <c r="E41" s="110">
        <v>7.71</v>
      </c>
      <c r="F41" s="110"/>
      <c r="G41" s="2"/>
    </row>
    <row r="42" spans="1:7" ht="15" customHeight="1">
      <c r="A42" s="2"/>
      <c r="B42" s="77" t="s">
        <v>0</v>
      </c>
      <c r="C42" s="77"/>
      <c r="D42" s="77"/>
      <c r="E42" s="2"/>
      <c r="F42" s="2"/>
      <c r="G42" s="2"/>
    </row>
    <row r="43" spans="1:7" ht="20.100000000000001" customHeight="1">
      <c r="A43" s="2"/>
      <c r="B43" s="75" t="s">
        <v>4360</v>
      </c>
      <c r="C43" s="107">
        <v>116.64</v>
      </c>
      <c r="D43" s="107"/>
      <c r="E43" s="107">
        <v>71.67</v>
      </c>
      <c r="F43" s="107"/>
      <c r="G43" s="2"/>
    </row>
  </sheetData>
  <mergeCells count="71">
    <mergeCell ref="A1:G1"/>
    <mergeCell ref="B2:E2"/>
    <mergeCell ref="C3:D3"/>
    <mergeCell ref="E3:F3"/>
    <mergeCell ref="B4:C4"/>
    <mergeCell ref="C6:D6"/>
    <mergeCell ref="E6:F6"/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14:D14"/>
    <mergeCell ref="E14:F14"/>
    <mergeCell ref="C15:D15"/>
    <mergeCell ref="E15:F15"/>
    <mergeCell ref="B16:C1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B29:C29"/>
    <mergeCell ref="C31:D31"/>
    <mergeCell ref="E31:F31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B37:C37"/>
    <mergeCell ref="B42:D42"/>
    <mergeCell ref="C43:D43"/>
    <mergeCell ref="E43:F43"/>
    <mergeCell ref="C39:D39"/>
    <mergeCell ref="E39:F39"/>
    <mergeCell ref="C40:D40"/>
    <mergeCell ref="E40:F40"/>
    <mergeCell ref="C41:D41"/>
    <mergeCell ref="E41:F41"/>
  </mergeCells>
  <pageMargins left="0.51181102362204722" right="0.51181102362204722" top="0.51181102362204722" bottom="0.51181102362204722" header="0" footer="0"/>
  <pageSetup paperSize="9" scale="85" orientation="portrait" r:id="rId1"/>
  <headerFooter>
    <oddFooter>&amp;L&amp;9&amp;A&amp;R&amp;9Página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561"/>
  <sheetViews>
    <sheetView view="pageBreakPreview" topLeftCell="A525" zoomScaleNormal="100" zoomScaleSheetLayoutView="100" workbookViewId="0">
      <selection activeCell="I540" sqref="I540"/>
    </sheetView>
  </sheetViews>
  <sheetFormatPr defaultRowHeight="14.25"/>
  <cols>
    <col min="1" max="1" width="8.75" customWidth="1"/>
    <col min="2" max="2" width="10.25" customWidth="1"/>
    <col min="3" max="3" width="77" bestFit="1"/>
    <col min="4" max="5" width="8.25" customWidth="1"/>
    <col min="6" max="9" width="10.25" customWidth="1"/>
    <col min="10" max="10" width="12.375" customWidth="1"/>
  </cols>
  <sheetData>
    <row r="1" spans="1:10" ht="135" customHeight="1">
      <c r="A1" s="82"/>
      <c r="B1" s="82"/>
      <c r="C1" s="82"/>
      <c r="D1" s="82"/>
      <c r="E1" s="82"/>
      <c r="F1" s="82"/>
      <c r="G1" s="82"/>
      <c r="H1" s="82"/>
      <c r="I1" s="82"/>
      <c r="J1" s="82"/>
    </row>
    <row r="2" spans="1:10" ht="12.95" customHeight="1">
      <c r="A2" s="83" t="s">
        <v>1</v>
      </c>
      <c r="B2" s="83" t="s">
        <v>2</v>
      </c>
      <c r="C2" s="83" t="s">
        <v>3</v>
      </c>
      <c r="D2" s="83" t="s">
        <v>4</v>
      </c>
      <c r="E2" s="83" t="s">
        <v>1456</v>
      </c>
      <c r="F2" s="83" t="s">
        <v>1457</v>
      </c>
      <c r="G2" s="83" t="s">
        <v>1458</v>
      </c>
      <c r="H2" s="83"/>
      <c r="I2" s="83" t="s">
        <v>1459</v>
      </c>
      <c r="J2" s="83" t="s">
        <v>1460</v>
      </c>
    </row>
    <row r="3" spans="1:10" ht="12" customHeight="1">
      <c r="A3" s="83"/>
      <c r="B3" s="83"/>
      <c r="C3" s="83"/>
      <c r="D3" s="83"/>
      <c r="E3" s="83"/>
      <c r="F3" s="83"/>
      <c r="G3" s="11" t="s">
        <v>1461</v>
      </c>
      <c r="H3" s="11" t="s">
        <v>1462</v>
      </c>
      <c r="I3" s="83"/>
      <c r="J3" s="83"/>
    </row>
    <row r="4" spans="1:10" ht="15" customHeight="1">
      <c r="A4" s="4" t="s">
        <v>9</v>
      </c>
      <c r="B4" s="81" t="s">
        <v>10</v>
      </c>
      <c r="C4" s="81"/>
      <c r="D4" s="81"/>
      <c r="E4" s="81"/>
      <c r="F4" s="81"/>
      <c r="G4" s="81">
        <f>ROUND(SUMPRODUCT(F5:F8,G5:G8),2)</f>
        <v>215796.9</v>
      </c>
      <c r="H4" s="81">
        <f>ROUND(SUMPRODUCT(F5:F8,H5:H8),2)</f>
        <v>17814.78</v>
      </c>
      <c r="I4" s="81"/>
      <c r="J4" s="5">
        <f>ROUND(SUM(J5:J8),2)</f>
        <v>233611.68</v>
      </c>
    </row>
    <row r="5" spans="1:10">
      <c r="A5" s="6" t="s">
        <v>11</v>
      </c>
      <c r="B5" s="7" t="s">
        <v>12</v>
      </c>
      <c r="C5" s="6" t="s">
        <v>13</v>
      </c>
      <c r="D5" s="7" t="s">
        <v>14</v>
      </c>
      <c r="E5" s="7" t="s">
        <v>15</v>
      </c>
      <c r="F5" s="9">
        <v>6</v>
      </c>
      <c r="G5" s="9">
        <v>21596.5</v>
      </c>
      <c r="H5" s="9">
        <v>401.91</v>
      </c>
      <c r="I5" s="9">
        <f>ROUND(G5+H5,2)</f>
        <v>21998.41</v>
      </c>
      <c r="J5" s="9">
        <f>ROUND(ROUND(F5,2)*ROUND(I5,2),2)</f>
        <v>131990.46</v>
      </c>
    </row>
    <row r="6" spans="1:10">
      <c r="A6" s="6" t="s">
        <v>16</v>
      </c>
      <c r="B6" s="7" t="s">
        <v>17</v>
      </c>
      <c r="C6" s="6" t="s">
        <v>18</v>
      </c>
      <c r="D6" s="7" t="s">
        <v>14</v>
      </c>
      <c r="E6" s="7" t="s">
        <v>15</v>
      </c>
      <c r="F6" s="9">
        <v>6</v>
      </c>
      <c r="G6" s="9">
        <v>6260.8</v>
      </c>
      <c r="H6" s="9">
        <v>514.28</v>
      </c>
      <c r="I6" s="9">
        <f>ROUND(G6+H6,2)</f>
        <v>6775.08</v>
      </c>
      <c r="J6" s="9">
        <f>ROUND(ROUND(F6,2)*ROUND(I6,2),2)</f>
        <v>40650.480000000003</v>
      </c>
    </row>
    <row r="7" spans="1:10">
      <c r="A7" s="6" t="s">
        <v>19</v>
      </c>
      <c r="B7" s="7" t="s">
        <v>20</v>
      </c>
      <c r="C7" s="6" t="s">
        <v>21</v>
      </c>
      <c r="D7" s="7" t="s">
        <v>14</v>
      </c>
      <c r="E7" s="7" t="s">
        <v>15</v>
      </c>
      <c r="F7" s="9">
        <v>6</v>
      </c>
      <c r="G7" s="9">
        <v>4548.1400000000003</v>
      </c>
      <c r="H7" s="9">
        <v>418.32</v>
      </c>
      <c r="I7" s="9">
        <f>ROUND(G7+H7,2)</f>
        <v>4966.46</v>
      </c>
      <c r="J7" s="9">
        <f>ROUND(ROUND(F7,2)*ROUND(I7,2),2)</f>
        <v>29798.76</v>
      </c>
    </row>
    <row r="8" spans="1:10" ht="16.5">
      <c r="A8" s="6" t="s">
        <v>22</v>
      </c>
      <c r="B8" s="7" t="s">
        <v>23</v>
      </c>
      <c r="C8" s="6" t="s">
        <v>24</v>
      </c>
      <c r="D8" s="7" t="s">
        <v>25</v>
      </c>
      <c r="E8" s="7" t="s">
        <v>15</v>
      </c>
      <c r="F8" s="9">
        <v>6</v>
      </c>
      <c r="G8" s="9">
        <v>3560.71</v>
      </c>
      <c r="H8" s="9">
        <v>1634.62</v>
      </c>
      <c r="I8" s="9">
        <f>ROUND(G8+H8,2)</f>
        <v>5195.33</v>
      </c>
      <c r="J8" s="9">
        <f>ROUND(ROUND(F8,2)*ROUND(I8,2),2)</f>
        <v>31171.98</v>
      </c>
    </row>
    <row r="9" spans="1:10" ht="15" customHeight="1">
      <c r="A9" s="4" t="s">
        <v>26</v>
      </c>
      <c r="B9" s="81" t="s">
        <v>27</v>
      </c>
      <c r="C9" s="81"/>
      <c r="D9" s="81"/>
      <c r="E9" s="81"/>
      <c r="F9" s="81"/>
      <c r="G9" s="81">
        <f>ROUND(ROUND(F10*G10,2)+ROUND(F12*G12,2)+ROUND(F16*G16,2)+ROUND(F28*G28,2),2)</f>
        <v>0</v>
      </c>
      <c r="H9" s="81">
        <f>ROUND(ROUND(F10*H10,2)+ROUND(F12*H12,2)+ROUND(F16*H16,2)+ROUND(F28*H28,2),2)</f>
        <v>0</v>
      </c>
      <c r="I9" s="81"/>
      <c r="J9" s="5">
        <f>ROUND(J10+J12+J16+J28,2)</f>
        <v>286041.63</v>
      </c>
    </row>
    <row r="10" spans="1:10" ht="15" customHeight="1">
      <c r="A10" s="4" t="s">
        <v>28</v>
      </c>
      <c r="B10" s="81" t="s">
        <v>29</v>
      </c>
      <c r="C10" s="81"/>
      <c r="D10" s="81"/>
      <c r="E10" s="81"/>
      <c r="F10" s="81"/>
      <c r="G10" s="81">
        <f>ROUND(SUMPRODUCT(F11:F11,G11:G11),2)</f>
        <v>0</v>
      </c>
      <c r="H10" s="81">
        <f>ROUND(SUMPRODUCT(F11:F11,H11:H11),2)</f>
        <v>12315.09</v>
      </c>
      <c r="I10" s="81"/>
      <c r="J10" s="5">
        <f>ROUND(SUM(J11:J11),2)</f>
        <v>12315.09</v>
      </c>
    </row>
    <row r="11" spans="1:10" ht="16.5">
      <c r="A11" s="6" t="s">
        <v>30</v>
      </c>
      <c r="B11" s="7" t="s">
        <v>31</v>
      </c>
      <c r="C11" s="6" t="s">
        <v>32</v>
      </c>
      <c r="D11" s="7" t="s">
        <v>25</v>
      </c>
      <c r="E11" s="7" t="s">
        <v>33</v>
      </c>
      <c r="F11" s="9">
        <v>1</v>
      </c>
      <c r="G11" s="9">
        <v>0</v>
      </c>
      <c r="H11" s="9">
        <v>12315.09</v>
      </c>
      <c r="I11" s="9">
        <f>ROUND(G11+H11,2)</f>
        <v>12315.09</v>
      </c>
      <c r="J11" s="9">
        <f>ROUND(ROUND(F11,2)*ROUND(I11,2),2)</f>
        <v>12315.09</v>
      </c>
    </row>
    <row r="12" spans="1:10" ht="15" customHeight="1">
      <c r="A12" s="4" t="s">
        <v>34</v>
      </c>
      <c r="B12" s="81" t="s">
        <v>35</v>
      </c>
      <c r="C12" s="81"/>
      <c r="D12" s="81"/>
      <c r="E12" s="81"/>
      <c r="F12" s="81"/>
      <c r="G12" s="81">
        <f>ROUND(SUMPRODUCT(F13:F15,G13:G15),2)</f>
        <v>655.30999999999995</v>
      </c>
      <c r="H12" s="81">
        <f>ROUND(SUMPRODUCT(F13:F15,H13:H15),2)</f>
        <v>3137.51</v>
      </c>
      <c r="I12" s="81"/>
      <c r="J12" s="5">
        <f>ROUND(SUM(J13:J15),2)</f>
        <v>3792.82</v>
      </c>
    </row>
    <row r="13" spans="1:10" ht="16.5">
      <c r="A13" s="6" t="s">
        <v>36</v>
      </c>
      <c r="B13" s="7" t="s">
        <v>37</v>
      </c>
      <c r="C13" s="6" t="s">
        <v>38</v>
      </c>
      <c r="D13" s="7" t="s">
        <v>14</v>
      </c>
      <c r="E13" s="7" t="s">
        <v>39</v>
      </c>
      <c r="F13" s="9">
        <v>945</v>
      </c>
      <c r="G13" s="9">
        <v>0.21</v>
      </c>
      <c r="H13" s="9">
        <v>0.48</v>
      </c>
      <c r="I13" s="9">
        <f>ROUND(G13+H13,2)</f>
        <v>0.69</v>
      </c>
      <c r="J13" s="9">
        <f>ROUND(ROUND(F13,2)*ROUND(I13,2),2)</f>
        <v>652.04999999999995</v>
      </c>
    </row>
    <row r="14" spans="1:10" ht="16.5">
      <c r="A14" s="6" t="s">
        <v>40</v>
      </c>
      <c r="B14" s="7" t="s">
        <v>41</v>
      </c>
      <c r="C14" s="6" t="s">
        <v>42</v>
      </c>
      <c r="D14" s="7" t="s">
        <v>14</v>
      </c>
      <c r="E14" s="7" t="s">
        <v>43</v>
      </c>
      <c r="F14" s="9">
        <v>141.75</v>
      </c>
      <c r="G14" s="9">
        <v>1.21</v>
      </c>
      <c r="H14" s="9">
        <v>5.88</v>
      </c>
      <c r="I14" s="9">
        <f>ROUND(G14+H14,2)</f>
        <v>7.09</v>
      </c>
      <c r="J14" s="9">
        <f>ROUND(ROUND(F14,2)*ROUND(I14,2),2)</f>
        <v>1005.01</v>
      </c>
    </row>
    <row r="15" spans="1:10">
      <c r="A15" s="6" t="s">
        <v>44</v>
      </c>
      <c r="B15" s="7" t="s">
        <v>45</v>
      </c>
      <c r="C15" s="6" t="s">
        <v>46</v>
      </c>
      <c r="D15" s="7" t="s">
        <v>14</v>
      </c>
      <c r="E15" s="7" t="s">
        <v>47</v>
      </c>
      <c r="F15" s="9">
        <v>864.68</v>
      </c>
      <c r="G15" s="9">
        <v>0.33</v>
      </c>
      <c r="H15" s="9">
        <v>2.14</v>
      </c>
      <c r="I15" s="9">
        <f>ROUND(G15+H15,2)</f>
        <v>2.4700000000000002</v>
      </c>
      <c r="J15" s="9">
        <f>ROUND(ROUND(F15,2)*ROUND(I15,2),2)</f>
        <v>2135.7600000000002</v>
      </c>
    </row>
    <row r="16" spans="1:10" ht="15" customHeight="1">
      <c r="A16" s="4" t="s">
        <v>48</v>
      </c>
      <c r="B16" s="81" t="s">
        <v>49</v>
      </c>
      <c r="C16" s="81"/>
      <c r="D16" s="81"/>
      <c r="E16" s="81"/>
      <c r="F16" s="81"/>
      <c r="G16" s="81">
        <f>ROUND(SUMPRODUCT(F17:F27,G17:G27),2)</f>
        <v>63987.67</v>
      </c>
      <c r="H16" s="81">
        <f>ROUND(SUMPRODUCT(F17:F27,H17:H27),2)</f>
        <v>197739.25</v>
      </c>
      <c r="I16" s="81"/>
      <c r="J16" s="5">
        <f>ROUND(SUM(J17:J27),2)</f>
        <v>261726.92</v>
      </c>
    </row>
    <row r="17" spans="1:10" ht="16.5">
      <c r="A17" s="6" t="s">
        <v>50</v>
      </c>
      <c r="B17" s="7" t="s">
        <v>51</v>
      </c>
      <c r="C17" s="6" t="s">
        <v>52</v>
      </c>
      <c r="D17" s="7" t="s">
        <v>25</v>
      </c>
      <c r="E17" s="7" t="s">
        <v>39</v>
      </c>
      <c r="F17" s="9">
        <v>54.09</v>
      </c>
      <c r="G17" s="9">
        <v>209.97</v>
      </c>
      <c r="H17" s="9">
        <v>676.95</v>
      </c>
      <c r="I17" s="9">
        <f t="shared" ref="I17:I27" si="0">ROUND(G17+H17,2)</f>
        <v>886.92</v>
      </c>
      <c r="J17" s="9">
        <f t="shared" ref="J17:J27" si="1">ROUND(ROUND(F17,2)*ROUND(I17,2),2)</f>
        <v>47973.5</v>
      </c>
    </row>
    <row r="18" spans="1:10" ht="16.5">
      <c r="A18" s="6" t="s">
        <v>53</v>
      </c>
      <c r="B18" s="7" t="s">
        <v>54</v>
      </c>
      <c r="C18" s="6" t="s">
        <v>55</v>
      </c>
      <c r="D18" s="7" t="s">
        <v>25</v>
      </c>
      <c r="E18" s="7" t="s">
        <v>39</v>
      </c>
      <c r="F18" s="9">
        <v>41.74</v>
      </c>
      <c r="G18" s="9">
        <v>162.63</v>
      </c>
      <c r="H18" s="9">
        <v>573.96</v>
      </c>
      <c r="I18" s="9">
        <f t="shared" si="0"/>
        <v>736.59</v>
      </c>
      <c r="J18" s="9">
        <f t="shared" si="1"/>
        <v>30745.27</v>
      </c>
    </row>
    <row r="19" spans="1:10" ht="16.5">
      <c r="A19" s="6" t="s">
        <v>56</v>
      </c>
      <c r="B19" s="7" t="s">
        <v>57</v>
      </c>
      <c r="C19" s="6" t="s">
        <v>58</v>
      </c>
      <c r="D19" s="7" t="s">
        <v>25</v>
      </c>
      <c r="E19" s="7" t="s">
        <v>39</v>
      </c>
      <c r="F19" s="9">
        <v>39.200000000000003</v>
      </c>
      <c r="G19" s="9">
        <v>136.08000000000001</v>
      </c>
      <c r="H19" s="9">
        <v>396.73</v>
      </c>
      <c r="I19" s="9">
        <f t="shared" si="0"/>
        <v>532.80999999999995</v>
      </c>
      <c r="J19" s="9">
        <f t="shared" si="1"/>
        <v>20886.150000000001</v>
      </c>
    </row>
    <row r="20" spans="1:10" ht="16.5">
      <c r="A20" s="6" t="s">
        <v>59</v>
      </c>
      <c r="B20" s="7" t="s">
        <v>60</v>
      </c>
      <c r="C20" s="6" t="s">
        <v>61</v>
      </c>
      <c r="D20" s="7" t="s">
        <v>25</v>
      </c>
      <c r="E20" s="7" t="s">
        <v>39</v>
      </c>
      <c r="F20" s="9">
        <v>83.48</v>
      </c>
      <c r="G20" s="9">
        <v>221.36</v>
      </c>
      <c r="H20" s="9">
        <v>658.21</v>
      </c>
      <c r="I20" s="9">
        <f t="shared" si="0"/>
        <v>879.57</v>
      </c>
      <c r="J20" s="9">
        <f t="shared" si="1"/>
        <v>73426.5</v>
      </c>
    </row>
    <row r="21" spans="1:10" ht="16.5">
      <c r="A21" s="6" t="s">
        <v>62</v>
      </c>
      <c r="B21" s="7" t="s">
        <v>63</v>
      </c>
      <c r="C21" s="6" t="s">
        <v>64</v>
      </c>
      <c r="D21" s="7" t="s">
        <v>25</v>
      </c>
      <c r="E21" s="7" t="s">
        <v>39</v>
      </c>
      <c r="F21" s="9">
        <v>60.4</v>
      </c>
      <c r="G21" s="9">
        <v>56.96</v>
      </c>
      <c r="H21" s="9">
        <v>182.13</v>
      </c>
      <c r="I21" s="9">
        <f t="shared" si="0"/>
        <v>239.09</v>
      </c>
      <c r="J21" s="9">
        <f t="shared" si="1"/>
        <v>14441.04</v>
      </c>
    </row>
    <row r="22" spans="1:10" ht="16.5">
      <c r="A22" s="6" t="s">
        <v>65</v>
      </c>
      <c r="B22" s="7" t="s">
        <v>66</v>
      </c>
      <c r="C22" s="6" t="s">
        <v>67</v>
      </c>
      <c r="D22" s="7" t="s">
        <v>25</v>
      </c>
      <c r="E22" s="7" t="s">
        <v>39</v>
      </c>
      <c r="F22" s="9">
        <v>10.35</v>
      </c>
      <c r="G22" s="9">
        <v>95.93</v>
      </c>
      <c r="H22" s="9">
        <v>326.74</v>
      </c>
      <c r="I22" s="9">
        <f t="shared" si="0"/>
        <v>422.67</v>
      </c>
      <c r="J22" s="9">
        <f t="shared" si="1"/>
        <v>4374.63</v>
      </c>
    </row>
    <row r="23" spans="1:10" ht="16.5">
      <c r="A23" s="6" t="s">
        <v>68</v>
      </c>
      <c r="B23" s="7" t="s">
        <v>69</v>
      </c>
      <c r="C23" s="6" t="s">
        <v>70</v>
      </c>
      <c r="D23" s="7" t="s">
        <v>25</v>
      </c>
      <c r="E23" s="7" t="s">
        <v>33</v>
      </c>
      <c r="F23" s="9">
        <v>1</v>
      </c>
      <c r="G23" s="9">
        <v>2303.16</v>
      </c>
      <c r="H23" s="9">
        <v>7603.08</v>
      </c>
      <c r="I23" s="9">
        <f t="shared" si="0"/>
        <v>9906.24</v>
      </c>
      <c r="J23" s="9">
        <f t="shared" si="1"/>
        <v>9906.24</v>
      </c>
    </row>
    <row r="24" spans="1:10" ht="16.5">
      <c r="A24" s="6" t="s">
        <v>71</v>
      </c>
      <c r="B24" s="7" t="s">
        <v>72</v>
      </c>
      <c r="C24" s="6" t="s">
        <v>73</v>
      </c>
      <c r="D24" s="7" t="s">
        <v>25</v>
      </c>
      <c r="E24" s="7" t="s">
        <v>33</v>
      </c>
      <c r="F24" s="9">
        <v>1</v>
      </c>
      <c r="G24" s="9">
        <v>1876.8</v>
      </c>
      <c r="H24" s="9">
        <v>6163.4</v>
      </c>
      <c r="I24" s="9">
        <f t="shared" si="0"/>
        <v>8040.2</v>
      </c>
      <c r="J24" s="9">
        <f t="shared" si="1"/>
        <v>8040.2</v>
      </c>
    </row>
    <row r="25" spans="1:10" ht="16.5">
      <c r="A25" s="6" t="s">
        <v>74</v>
      </c>
      <c r="B25" s="7" t="s">
        <v>75</v>
      </c>
      <c r="C25" s="6" t="s">
        <v>76</v>
      </c>
      <c r="D25" s="7" t="s">
        <v>14</v>
      </c>
      <c r="E25" s="7" t="s">
        <v>39</v>
      </c>
      <c r="F25" s="9">
        <v>5.12</v>
      </c>
      <c r="G25" s="9">
        <v>21.26</v>
      </c>
      <c r="H25" s="9">
        <v>176.87</v>
      </c>
      <c r="I25" s="9">
        <f t="shared" si="0"/>
        <v>198.13</v>
      </c>
      <c r="J25" s="9">
        <f t="shared" si="1"/>
        <v>1014.43</v>
      </c>
    </row>
    <row r="26" spans="1:10">
      <c r="A26" s="6" t="s">
        <v>77</v>
      </c>
      <c r="B26" s="7" t="s">
        <v>78</v>
      </c>
      <c r="C26" s="6" t="s">
        <v>79</v>
      </c>
      <c r="D26" s="7" t="s">
        <v>14</v>
      </c>
      <c r="E26" s="7" t="s">
        <v>39</v>
      </c>
      <c r="F26" s="9">
        <v>500</v>
      </c>
      <c r="G26" s="9">
        <v>26.13</v>
      </c>
      <c r="H26" s="9">
        <v>68.650000000000006</v>
      </c>
      <c r="I26" s="9">
        <f t="shared" si="0"/>
        <v>94.78</v>
      </c>
      <c r="J26" s="9">
        <f t="shared" si="1"/>
        <v>47390</v>
      </c>
    </row>
    <row r="27" spans="1:10">
      <c r="A27" s="6" t="s">
        <v>80</v>
      </c>
      <c r="B27" s="7" t="s">
        <v>81</v>
      </c>
      <c r="C27" s="6" t="s">
        <v>82</v>
      </c>
      <c r="D27" s="7" t="s">
        <v>14</v>
      </c>
      <c r="E27" s="7" t="s">
        <v>39</v>
      </c>
      <c r="F27" s="9">
        <v>8</v>
      </c>
      <c r="G27" s="9">
        <v>30.21</v>
      </c>
      <c r="H27" s="9">
        <v>410.91</v>
      </c>
      <c r="I27" s="9">
        <f t="shared" si="0"/>
        <v>441.12</v>
      </c>
      <c r="J27" s="9">
        <f t="shared" si="1"/>
        <v>3528.96</v>
      </c>
    </row>
    <row r="28" spans="1:10" ht="15" customHeight="1">
      <c r="A28" s="4" t="s">
        <v>83</v>
      </c>
      <c r="B28" s="81" t="s">
        <v>84</v>
      </c>
      <c r="C28" s="81"/>
      <c r="D28" s="81"/>
      <c r="E28" s="81"/>
      <c r="F28" s="81"/>
      <c r="G28" s="81">
        <f>ROUND(SUMPRODUCT(F29:F29,G29:G29),2)</f>
        <v>3516</v>
      </c>
      <c r="H28" s="81">
        <f>ROUND(SUMPRODUCT(F29:F29,H29:H29),2)</f>
        <v>4690.8</v>
      </c>
      <c r="I28" s="81"/>
      <c r="J28" s="5">
        <f>ROUND(SUM(J29:J29),2)</f>
        <v>8206.7999999999993</v>
      </c>
    </row>
    <row r="29" spans="1:10">
      <c r="A29" s="6" t="s">
        <v>85</v>
      </c>
      <c r="B29" s="7" t="s">
        <v>86</v>
      </c>
      <c r="C29" s="6" t="s">
        <v>87</v>
      </c>
      <c r="D29" s="7" t="s">
        <v>14</v>
      </c>
      <c r="E29" s="7" t="s">
        <v>88</v>
      </c>
      <c r="F29" s="9">
        <v>120</v>
      </c>
      <c r="G29" s="9">
        <v>29.3</v>
      </c>
      <c r="H29" s="9">
        <v>39.090000000000003</v>
      </c>
      <c r="I29" s="9">
        <f>ROUND(G29+H29,2)</f>
        <v>68.39</v>
      </c>
      <c r="J29" s="9">
        <f>ROUND(ROUND(F29,2)*ROUND(I29,2),2)</f>
        <v>8206.7999999999993</v>
      </c>
    </row>
    <row r="30" spans="1:10" ht="15" customHeight="1">
      <c r="A30" s="4" t="s">
        <v>89</v>
      </c>
      <c r="B30" s="81" t="s">
        <v>90</v>
      </c>
      <c r="C30" s="81"/>
      <c r="D30" s="81"/>
      <c r="E30" s="81"/>
      <c r="F30" s="81"/>
      <c r="G30" s="81">
        <f>ROUND(ROUND(F31*G31,2)+ROUND(F37*G37,2)+ROUND(F44*G44,2),2)</f>
        <v>0</v>
      </c>
      <c r="H30" s="81">
        <f>ROUND(ROUND(F31*H31,2)+ROUND(F37*H37,2)+ROUND(F44*H44,2),2)</f>
        <v>0</v>
      </c>
      <c r="I30" s="81"/>
      <c r="J30" s="5">
        <f>ROUND(J31+J37+J44,2)</f>
        <v>103264.59</v>
      </c>
    </row>
    <row r="31" spans="1:10" ht="15" customHeight="1">
      <c r="A31" s="4" t="s">
        <v>91</v>
      </c>
      <c r="B31" s="81" t="s">
        <v>92</v>
      </c>
      <c r="C31" s="81"/>
      <c r="D31" s="81"/>
      <c r="E31" s="81"/>
      <c r="F31" s="81"/>
      <c r="G31" s="81">
        <f>ROUND(SUMPRODUCT(F32:F36,G32:G36),2)</f>
        <v>14167.79</v>
      </c>
      <c r="H31" s="81">
        <f>ROUND(SUMPRODUCT(F32:F36,H32:H36),2)</f>
        <v>8298.43</v>
      </c>
      <c r="I31" s="81"/>
      <c r="J31" s="5">
        <f>ROUND(SUM(J32:J36),2)</f>
        <v>22466.22</v>
      </c>
    </row>
    <row r="32" spans="1:10">
      <c r="A32" s="6" t="s">
        <v>93</v>
      </c>
      <c r="B32" s="7" t="s">
        <v>94</v>
      </c>
      <c r="C32" s="6" t="s">
        <v>95</v>
      </c>
      <c r="D32" s="7" t="s">
        <v>14</v>
      </c>
      <c r="E32" s="7" t="s">
        <v>43</v>
      </c>
      <c r="F32" s="9">
        <v>81.069999999999993</v>
      </c>
      <c r="G32" s="9">
        <v>68.17</v>
      </c>
      <c r="H32" s="9">
        <v>35.61</v>
      </c>
      <c r="I32" s="9">
        <f>ROUND(G32+H32,2)</f>
        <v>103.78</v>
      </c>
      <c r="J32" s="9">
        <f>ROUND(ROUND(F32,2)*ROUND(I32,2),2)</f>
        <v>8413.44</v>
      </c>
    </row>
    <row r="33" spans="1:10">
      <c r="A33" s="6" t="s">
        <v>96</v>
      </c>
      <c r="B33" s="7" t="s">
        <v>97</v>
      </c>
      <c r="C33" s="6" t="s">
        <v>98</v>
      </c>
      <c r="D33" s="7" t="s">
        <v>14</v>
      </c>
      <c r="E33" s="7" t="s">
        <v>43</v>
      </c>
      <c r="F33" s="9">
        <v>81.2</v>
      </c>
      <c r="G33" s="9">
        <v>74.72</v>
      </c>
      <c r="H33" s="9">
        <v>39.32</v>
      </c>
      <c r="I33" s="9">
        <f>ROUND(G33+H33,2)</f>
        <v>114.04</v>
      </c>
      <c r="J33" s="9">
        <f>ROUND(ROUND(F33,2)*ROUND(I33,2),2)</f>
        <v>9260.0499999999993</v>
      </c>
    </row>
    <row r="34" spans="1:10">
      <c r="A34" s="6" t="s">
        <v>99</v>
      </c>
      <c r="B34" s="7" t="s">
        <v>100</v>
      </c>
      <c r="C34" s="6" t="s">
        <v>101</v>
      </c>
      <c r="D34" s="7" t="s">
        <v>14</v>
      </c>
      <c r="E34" s="7" t="s">
        <v>43</v>
      </c>
      <c r="F34" s="9">
        <v>139.34</v>
      </c>
      <c r="G34" s="9">
        <v>17.73</v>
      </c>
      <c r="H34" s="9">
        <v>11.56</v>
      </c>
      <c r="I34" s="9">
        <f>ROUND(G34+H34,2)</f>
        <v>29.29</v>
      </c>
      <c r="J34" s="9">
        <f>ROUND(ROUND(F34,2)*ROUND(I34,2),2)</f>
        <v>4081.27</v>
      </c>
    </row>
    <row r="35" spans="1:10" ht="16.5">
      <c r="A35" s="6" t="s">
        <v>102</v>
      </c>
      <c r="B35" s="7" t="s">
        <v>41</v>
      </c>
      <c r="C35" s="6" t="s">
        <v>42</v>
      </c>
      <c r="D35" s="7" t="s">
        <v>14</v>
      </c>
      <c r="E35" s="7" t="s">
        <v>43</v>
      </c>
      <c r="F35" s="9">
        <v>32.11</v>
      </c>
      <c r="G35" s="9">
        <v>1.21</v>
      </c>
      <c r="H35" s="9">
        <v>5.88</v>
      </c>
      <c r="I35" s="9">
        <f>ROUND(G35+H35,2)</f>
        <v>7.09</v>
      </c>
      <c r="J35" s="9">
        <f>ROUND(ROUND(F35,2)*ROUND(I35,2),2)</f>
        <v>227.66</v>
      </c>
    </row>
    <row r="36" spans="1:10">
      <c r="A36" s="6" t="s">
        <v>103</v>
      </c>
      <c r="B36" s="7" t="s">
        <v>45</v>
      </c>
      <c r="C36" s="6" t="s">
        <v>46</v>
      </c>
      <c r="D36" s="7" t="s">
        <v>14</v>
      </c>
      <c r="E36" s="7" t="s">
        <v>47</v>
      </c>
      <c r="F36" s="9">
        <v>195.87</v>
      </c>
      <c r="G36" s="9">
        <v>0.33</v>
      </c>
      <c r="H36" s="9">
        <v>2.14</v>
      </c>
      <c r="I36" s="9">
        <f>ROUND(G36+H36,2)</f>
        <v>2.4700000000000002</v>
      </c>
      <c r="J36" s="9">
        <f>ROUND(ROUND(F36,2)*ROUND(I36,2),2)</f>
        <v>483.8</v>
      </c>
    </row>
    <row r="37" spans="1:10" ht="15" customHeight="1">
      <c r="A37" s="4" t="s">
        <v>104</v>
      </c>
      <c r="B37" s="81" t="s">
        <v>105</v>
      </c>
      <c r="C37" s="81"/>
      <c r="D37" s="81"/>
      <c r="E37" s="81"/>
      <c r="F37" s="81"/>
      <c r="G37" s="81">
        <f>ROUND(SUMPRODUCT(F38:F43,G38:G43),2)</f>
        <v>6491.1</v>
      </c>
      <c r="H37" s="81">
        <f>ROUND(SUMPRODUCT(F38:F43,H38:H43),2)</f>
        <v>20401.55</v>
      </c>
      <c r="I37" s="81"/>
      <c r="J37" s="5">
        <f>ROUND(SUM(J38:J43),2)</f>
        <v>26892.639999999999</v>
      </c>
    </row>
    <row r="38" spans="1:10">
      <c r="A38" s="6" t="s">
        <v>106</v>
      </c>
      <c r="B38" s="7" t="s">
        <v>107</v>
      </c>
      <c r="C38" s="6" t="s">
        <v>108</v>
      </c>
      <c r="D38" s="7" t="s">
        <v>14</v>
      </c>
      <c r="E38" s="7" t="s">
        <v>39</v>
      </c>
      <c r="F38" s="9">
        <v>38.75</v>
      </c>
      <c r="G38" s="9">
        <v>99.33</v>
      </c>
      <c r="H38" s="9">
        <v>101.01</v>
      </c>
      <c r="I38" s="9">
        <f t="shared" ref="I38:I43" si="2">ROUND(G38+H38,2)</f>
        <v>200.34</v>
      </c>
      <c r="J38" s="9">
        <f t="shared" ref="J38:J43" si="3">ROUND(ROUND(F38,2)*ROUND(I38,2),2)</f>
        <v>7763.18</v>
      </c>
    </row>
    <row r="39" spans="1:10">
      <c r="A39" s="6" t="s">
        <v>109</v>
      </c>
      <c r="B39" s="7" t="s">
        <v>110</v>
      </c>
      <c r="C39" s="6" t="s">
        <v>111</v>
      </c>
      <c r="D39" s="7" t="s">
        <v>14</v>
      </c>
      <c r="E39" s="7" t="s">
        <v>39</v>
      </c>
      <c r="F39" s="9">
        <v>47.05</v>
      </c>
      <c r="G39" s="9">
        <v>14.73</v>
      </c>
      <c r="H39" s="9">
        <v>29.35</v>
      </c>
      <c r="I39" s="9">
        <f t="shared" si="2"/>
        <v>44.08</v>
      </c>
      <c r="J39" s="9">
        <f t="shared" si="3"/>
        <v>2073.96</v>
      </c>
    </row>
    <row r="40" spans="1:10">
      <c r="A40" s="6" t="s">
        <v>112</v>
      </c>
      <c r="B40" s="7" t="s">
        <v>113</v>
      </c>
      <c r="C40" s="6" t="s">
        <v>114</v>
      </c>
      <c r="D40" s="7" t="s">
        <v>14</v>
      </c>
      <c r="E40" s="7" t="s">
        <v>43</v>
      </c>
      <c r="F40" s="9">
        <v>11.85</v>
      </c>
      <c r="G40" s="9">
        <v>26.59</v>
      </c>
      <c r="H40" s="9">
        <v>721.93</v>
      </c>
      <c r="I40" s="9">
        <f t="shared" si="2"/>
        <v>748.52</v>
      </c>
      <c r="J40" s="9">
        <f t="shared" si="3"/>
        <v>8869.9599999999991</v>
      </c>
    </row>
    <row r="41" spans="1:10">
      <c r="A41" s="6" t="s">
        <v>115</v>
      </c>
      <c r="B41" s="7" t="s">
        <v>116</v>
      </c>
      <c r="C41" s="6" t="s">
        <v>117</v>
      </c>
      <c r="D41" s="7" t="s">
        <v>14</v>
      </c>
      <c r="E41" s="7" t="s">
        <v>118</v>
      </c>
      <c r="F41" s="9">
        <v>77.73</v>
      </c>
      <c r="G41" s="9">
        <v>4.58</v>
      </c>
      <c r="H41" s="9">
        <v>12.22</v>
      </c>
      <c r="I41" s="9">
        <f t="shared" si="2"/>
        <v>16.8</v>
      </c>
      <c r="J41" s="9">
        <f t="shared" si="3"/>
        <v>1305.8599999999999</v>
      </c>
    </row>
    <row r="42" spans="1:10">
      <c r="A42" s="6" t="s">
        <v>119</v>
      </c>
      <c r="B42" s="7" t="s">
        <v>120</v>
      </c>
      <c r="C42" s="6" t="s">
        <v>121</v>
      </c>
      <c r="D42" s="7" t="s">
        <v>14</v>
      </c>
      <c r="E42" s="7" t="s">
        <v>118</v>
      </c>
      <c r="F42" s="9">
        <v>463.45</v>
      </c>
      <c r="G42" s="9">
        <v>2.57</v>
      </c>
      <c r="H42" s="9">
        <v>11.17</v>
      </c>
      <c r="I42" s="9">
        <f t="shared" si="2"/>
        <v>13.74</v>
      </c>
      <c r="J42" s="9">
        <f t="shared" si="3"/>
        <v>6367.8</v>
      </c>
    </row>
    <row r="43" spans="1:10">
      <c r="A43" s="6" t="s">
        <v>122</v>
      </c>
      <c r="B43" s="7" t="s">
        <v>123</v>
      </c>
      <c r="C43" s="6" t="s">
        <v>124</v>
      </c>
      <c r="D43" s="7" t="s">
        <v>14</v>
      </c>
      <c r="E43" s="7" t="s">
        <v>118</v>
      </c>
      <c r="F43" s="9">
        <v>44.09</v>
      </c>
      <c r="G43" s="9">
        <v>1.97</v>
      </c>
      <c r="H43" s="9">
        <v>9.64</v>
      </c>
      <c r="I43" s="9">
        <f t="shared" si="2"/>
        <v>11.61</v>
      </c>
      <c r="J43" s="9">
        <f t="shared" si="3"/>
        <v>511.88</v>
      </c>
    </row>
    <row r="44" spans="1:10" ht="15" customHeight="1">
      <c r="A44" s="4" t="s">
        <v>125</v>
      </c>
      <c r="B44" s="81" t="s">
        <v>126</v>
      </c>
      <c r="C44" s="81"/>
      <c r="D44" s="81"/>
      <c r="E44" s="81"/>
      <c r="F44" s="81"/>
      <c r="G44" s="81">
        <f>ROUND(SUMPRODUCT(F45:F50,G45:G50),2)</f>
        <v>12389.52</v>
      </c>
      <c r="H44" s="81">
        <f>ROUND(SUMPRODUCT(F45:F50,H45:H50),2)</f>
        <v>41516.21</v>
      </c>
      <c r="I44" s="81"/>
      <c r="J44" s="5">
        <f>ROUND(SUM(J45:J50),2)</f>
        <v>53905.73</v>
      </c>
    </row>
    <row r="45" spans="1:10">
      <c r="A45" s="6" t="s">
        <v>127</v>
      </c>
      <c r="B45" s="7" t="s">
        <v>128</v>
      </c>
      <c r="C45" s="6" t="s">
        <v>129</v>
      </c>
      <c r="D45" s="7" t="s">
        <v>14</v>
      </c>
      <c r="E45" s="7" t="s">
        <v>39</v>
      </c>
      <c r="F45" s="9">
        <v>147.75</v>
      </c>
      <c r="G45" s="9">
        <v>34.56</v>
      </c>
      <c r="H45" s="9">
        <v>41.22</v>
      </c>
      <c r="I45" s="9">
        <f t="shared" ref="I45:I50" si="4">ROUND(G45+H45,2)</f>
        <v>75.78</v>
      </c>
      <c r="J45" s="9">
        <f t="shared" ref="J45:J50" si="5">ROUND(ROUND(F45,2)*ROUND(I45,2),2)</f>
        <v>11196.5</v>
      </c>
    </row>
    <row r="46" spans="1:10" ht="16.5">
      <c r="A46" s="6" t="s">
        <v>130</v>
      </c>
      <c r="B46" s="7" t="s">
        <v>131</v>
      </c>
      <c r="C46" s="6" t="s">
        <v>132</v>
      </c>
      <c r="D46" s="7" t="s">
        <v>14</v>
      </c>
      <c r="E46" s="7" t="s">
        <v>43</v>
      </c>
      <c r="F46" s="9">
        <v>11.08</v>
      </c>
      <c r="G46" s="9">
        <v>15.12</v>
      </c>
      <c r="H46" s="9">
        <v>699.4</v>
      </c>
      <c r="I46" s="9">
        <f t="shared" si="4"/>
        <v>714.52</v>
      </c>
      <c r="J46" s="9">
        <f t="shared" si="5"/>
        <v>7916.88</v>
      </c>
    </row>
    <row r="47" spans="1:10">
      <c r="A47" s="6" t="s">
        <v>133</v>
      </c>
      <c r="B47" s="7" t="s">
        <v>134</v>
      </c>
      <c r="C47" s="6" t="s">
        <v>135</v>
      </c>
      <c r="D47" s="7" t="s">
        <v>14</v>
      </c>
      <c r="E47" s="7" t="s">
        <v>118</v>
      </c>
      <c r="F47" s="9">
        <v>208.73</v>
      </c>
      <c r="G47" s="9">
        <v>6.3</v>
      </c>
      <c r="H47" s="9">
        <v>11.99</v>
      </c>
      <c r="I47" s="9">
        <f t="shared" si="4"/>
        <v>18.29</v>
      </c>
      <c r="J47" s="9">
        <f t="shared" si="5"/>
        <v>3817.67</v>
      </c>
    </row>
    <row r="48" spans="1:10">
      <c r="A48" s="6" t="s">
        <v>136</v>
      </c>
      <c r="B48" s="7" t="s">
        <v>137</v>
      </c>
      <c r="C48" s="6" t="s">
        <v>138</v>
      </c>
      <c r="D48" s="7" t="s">
        <v>14</v>
      </c>
      <c r="E48" s="7" t="s">
        <v>118</v>
      </c>
      <c r="F48" s="9">
        <v>74.09</v>
      </c>
      <c r="G48" s="9">
        <v>3.36</v>
      </c>
      <c r="H48" s="9">
        <v>12.09</v>
      </c>
      <c r="I48" s="9">
        <f t="shared" si="4"/>
        <v>15.45</v>
      </c>
      <c r="J48" s="9">
        <f t="shared" si="5"/>
        <v>1144.69</v>
      </c>
    </row>
    <row r="49" spans="1:10">
      <c r="A49" s="6" t="s">
        <v>139</v>
      </c>
      <c r="B49" s="7" t="s">
        <v>120</v>
      </c>
      <c r="C49" s="6" t="s">
        <v>121</v>
      </c>
      <c r="D49" s="7" t="s">
        <v>14</v>
      </c>
      <c r="E49" s="7" t="s">
        <v>118</v>
      </c>
      <c r="F49" s="9">
        <v>2054.73</v>
      </c>
      <c r="G49" s="9">
        <v>2.57</v>
      </c>
      <c r="H49" s="9">
        <v>11.17</v>
      </c>
      <c r="I49" s="9">
        <f t="shared" si="4"/>
        <v>13.74</v>
      </c>
      <c r="J49" s="9">
        <f t="shared" si="5"/>
        <v>28231.99</v>
      </c>
    </row>
    <row r="50" spans="1:10">
      <c r="A50" s="6" t="s">
        <v>140</v>
      </c>
      <c r="B50" s="7" t="s">
        <v>123</v>
      </c>
      <c r="C50" s="6" t="s">
        <v>124</v>
      </c>
      <c r="D50" s="7" t="s">
        <v>14</v>
      </c>
      <c r="E50" s="7" t="s">
        <v>118</v>
      </c>
      <c r="F50" s="9">
        <v>137.63999999999999</v>
      </c>
      <c r="G50" s="9">
        <v>1.97</v>
      </c>
      <c r="H50" s="9">
        <v>9.64</v>
      </c>
      <c r="I50" s="9">
        <f t="shared" si="4"/>
        <v>11.61</v>
      </c>
      <c r="J50" s="9">
        <f t="shared" si="5"/>
        <v>1598</v>
      </c>
    </row>
    <row r="51" spans="1:10" ht="15" customHeight="1">
      <c r="A51" s="4" t="s">
        <v>141</v>
      </c>
      <c r="B51" s="81" t="s">
        <v>142</v>
      </c>
      <c r="C51" s="81"/>
      <c r="D51" s="81"/>
      <c r="E51" s="81"/>
      <c r="F51" s="81"/>
      <c r="G51" s="81">
        <f>ROUND(ROUND(F52*G52,2)+ROUND(F60*G60,2)+ROUND(F69*G69,2)+ROUND(F76*G76,2)+ROUND(F85*G85,2)+ROUND(F96*G96,2),2)</f>
        <v>0</v>
      </c>
      <c r="H51" s="81">
        <f>ROUND(ROUND(F52*H52,2)+ROUND(F60*H60,2)+ROUND(F69*H69,2)+ROUND(F76*H76,2)+ROUND(F85*H85,2)+ROUND(F96*H96,2),2)</f>
        <v>0</v>
      </c>
      <c r="I51" s="81"/>
      <c r="J51" s="5">
        <f>ROUND(J52+J60+J69+J76+J85+J96,2)</f>
        <v>328424.31</v>
      </c>
    </row>
    <row r="52" spans="1:10" ht="15" customHeight="1">
      <c r="A52" s="4" t="s">
        <v>143</v>
      </c>
      <c r="B52" s="81" t="s">
        <v>144</v>
      </c>
      <c r="C52" s="81"/>
      <c r="D52" s="81"/>
      <c r="E52" s="81"/>
      <c r="F52" s="81"/>
      <c r="G52" s="81">
        <f>ROUND(SUMPRODUCT(F53:F59,G53:G59),2)</f>
        <v>8744.61</v>
      </c>
      <c r="H52" s="81">
        <f>ROUND(SUMPRODUCT(F53:F59,H53:H59),2)</f>
        <v>41136.5</v>
      </c>
      <c r="I52" s="81"/>
      <c r="J52" s="5">
        <f>ROUND(SUM(J53:J59),2)</f>
        <v>49881.1</v>
      </c>
    </row>
    <row r="53" spans="1:10">
      <c r="A53" s="6" t="s">
        <v>145</v>
      </c>
      <c r="B53" s="7" t="s">
        <v>146</v>
      </c>
      <c r="C53" s="6" t="s">
        <v>147</v>
      </c>
      <c r="D53" s="7" t="s">
        <v>14</v>
      </c>
      <c r="E53" s="7" t="s">
        <v>39</v>
      </c>
      <c r="F53" s="9">
        <v>109.74</v>
      </c>
      <c r="G53" s="9">
        <v>23.2</v>
      </c>
      <c r="H53" s="9">
        <v>130.01</v>
      </c>
      <c r="I53" s="9">
        <f t="shared" ref="I53:I59" si="6">ROUND(G53+H53,2)</f>
        <v>153.21</v>
      </c>
      <c r="J53" s="9">
        <f t="shared" ref="J53:J59" si="7">ROUND(ROUND(F53,2)*ROUND(I53,2),2)</f>
        <v>16813.27</v>
      </c>
    </row>
    <row r="54" spans="1:10" ht="16.5">
      <c r="A54" s="6" t="s">
        <v>148</v>
      </c>
      <c r="B54" s="7" t="s">
        <v>149</v>
      </c>
      <c r="C54" s="6" t="s">
        <v>150</v>
      </c>
      <c r="D54" s="7" t="s">
        <v>14</v>
      </c>
      <c r="E54" s="7" t="s">
        <v>39</v>
      </c>
      <c r="F54" s="9">
        <v>85.46</v>
      </c>
      <c r="G54" s="9">
        <v>47.84</v>
      </c>
      <c r="H54" s="9">
        <v>61.5</v>
      </c>
      <c r="I54" s="9">
        <f t="shared" si="6"/>
        <v>109.34</v>
      </c>
      <c r="J54" s="9">
        <f t="shared" si="7"/>
        <v>9344.2000000000007</v>
      </c>
    </row>
    <row r="55" spans="1:10">
      <c r="A55" s="6" t="s">
        <v>151</v>
      </c>
      <c r="B55" s="7" t="s">
        <v>152</v>
      </c>
      <c r="C55" s="6" t="s">
        <v>153</v>
      </c>
      <c r="D55" s="7" t="s">
        <v>14</v>
      </c>
      <c r="E55" s="7" t="s">
        <v>43</v>
      </c>
      <c r="F55" s="9">
        <v>12.73</v>
      </c>
      <c r="G55" s="9">
        <v>30.03</v>
      </c>
      <c r="H55" s="9">
        <v>617.74</v>
      </c>
      <c r="I55" s="9">
        <f t="shared" si="6"/>
        <v>647.77</v>
      </c>
      <c r="J55" s="9">
        <f t="shared" si="7"/>
        <v>8246.11</v>
      </c>
    </row>
    <row r="56" spans="1:10" ht="16.5">
      <c r="A56" s="6" t="s">
        <v>154</v>
      </c>
      <c r="B56" s="7" t="s">
        <v>155</v>
      </c>
      <c r="C56" s="6" t="s">
        <v>156</v>
      </c>
      <c r="D56" s="7" t="s">
        <v>14</v>
      </c>
      <c r="E56" s="7" t="s">
        <v>118</v>
      </c>
      <c r="F56" s="9">
        <v>200.18</v>
      </c>
      <c r="G56" s="9">
        <v>4.22</v>
      </c>
      <c r="H56" s="9">
        <v>11.13</v>
      </c>
      <c r="I56" s="9">
        <f t="shared" si="6"/>
        <v>15.35</v>
      </c>
      <c r="J56" s="9">
        <f t="shared" si="7"/>
        <v>3072.76</v>
      </c>
    </row>
    <row r="57" spans="1:10" ht="16.5">
      <c r="A57" s="6" t="s">
        <v>157</v>
      </c>
      <c r="B57" s="7" t="s">
        <v>158</v>
      </c>
      <c r="C57" s="6" t="s">
        <v>159</v>
      </c>
      <c r="D57" s="7" t="s">
        <v>14</v>
      </c>
      <c r="E57" s="7" t="s">
        <v>118</v>
      </c>
      <c r="F57" s="9">
        <v>97.18</v>
      </c>
      <c r="G57" s="9">
        <v>1.23</v>
      </c>
      <c r="H57" s="9">
        <v>10.61</v>
      </c>
      <c r="I57" s="9">
        <f t="shared" si="6"/>
        <v>11.84</v>
      </c>
      <c r="J57" s="9">
        <f t="shared" si="7"/>
        <v>1150.6099999999999</v>
      </c>
    </row>
    <row r="58" spans="1:10" ht="16.5">
      <c r="A58" s="6" t="s">
        <v>160</v>
      </c>
      <c r="B58" s="7" t="s">
        <v>161</v>
      </c>
      <c r="C58" s="6" t="s">
        <v>162</v>
      </c>
      <c r="D58" s="7" t="s">
        <v>14</v>
      </c>
      <c r="E58" s="7" t="s">
        <v>118</v>
      </c>
      <c r="F58" s="9">
        <v>583</v>
      </c>
      <c r="G58" s="9">
        <v>0.77</v>
      </c>
      <c r="H58" s="9">
        <v>9.14</v>
      </c>
      <c r="I58" s="9">
        <f t="shared" si="6"/>
        <v>9.91</v>
      </c>
      <c r="J58" s="9">
        <f t="shared" si="7"/>
        <v>5777.53</v>
      </c>
    </row>
    <row r="59" spans="1:10" ht="16.5">
      <c r="A59" s="6" t="s">
        <v>163</v>
      </c>
      <c r="B59" s="7" t="s">
        <v>164</v>
      </c>
      <c r="C59" s="6" t="s">
        <v>165</v>
      </c>
      <c r="D59" s="7" t="s">
        <v>14</v>
      </c>
      <c r="E59" s="7" t="s">
        <v>118</v>
      </c>
      <c r="F59" s="9">
        <v>572.27</v>
      </c>
      <c r="G59" s="9">
        <v>0.55000000000000004</v>
      </c>
      <c r="H59" s="9">
        <v>9.02</v>
      </c>
      <c r="I59" s="9">
        <f t="shared" si="6"/>
        <v>9.57</v>
      </c>
      <c r="J59" s="9">
        <f t="shared" si="7"/>
        <v>5476.62</v>
      </c>
    </row>
    <row r="60" spans="1:10" ht="15" customHeight="1">
      <c r="A60" s="4" t="s">
        <v>166</v>
      </c>
      <c r="B60" s="81" t="s">
        <v>167</v>
      </c>
      <c r="C60" s="81"/>
      <c r="D60" s="81"/>
      <c r="E60" s="81"/>
      <c r="F60" s="81"/>
      <c r="G60" s="81">
        <f>ROUND(SUMPRODUCT(F61:F68,G61:G68),2)</f>
        <v>10242.99</v>
      </c>
      <c r="H60" s="81">
        <f>ROUND(SUMPRODUCT(F61:F68,H61:H68),2)</f>
        <v>30038.93</v>
      </c>
      <c r="I60" s="81"/>
      <c r="J60" s="5">
        <f>ROUND(SUM(J61:J68),2)</f>
        <v>40281.919999999998</v>
      </c>
    </row>
    <row r="61" spans="1:10" ht="16.5">
      <c r="A61" s="6" t="s">
        <v>168</v>
      </c>
      <c r="B61" s="7" t="s">
        <v>169</v>
      </c>
      <c r="C61" s="6" t="s">
        <v>170</v>
      </c>
      <c r="D61" s="7" t="s">
        <v>14</v>
      </c>
      <c r="E61" s="7" t="s">
        <v>39</v>
      </c>
      <c r="F61" s="9">
        <v>152.01</v>
      </c>
      <c r="G61" s="9">
        <v>56.27</v>
      </c>
      <c r="H61" s="9">
        <v>93.73</v>
      </c>
      <c r="I61" s="9">
        <f t="shared" ref="I61:I68" si="8">ROUND(G61+H61,2)</f>
        <v>150</v>
      </c>
      <c r="J61" s="9">
        <f t="shared" ref="J61:J68" si="9">ROUND(ROUND(F61,2)*ROUND(I61,2),2)</f>
        <v>22801.5</v>
      </c>
    </row>
    <row r="62" spans="1:10" ht="16.5">
      <c r="A62" s="6" t="s">
        <v>171</v>
      </c>
      <c r="B62" s="7" t="s">
        <v>172</v>
      </c>
      <c r="C62" s="6" t="s">
        <v>173</v>
      </c>
      <c r="D62" s="7" t="s">
        <v>14</v>
      </c>
      <c r="E62" s="7" t="s">
        <v>43</v>
      </c>
      <c r="F62" s="9">
        <v>9.9700000000000006</v>
      </c>
      <c r="G62" s="9">
        <v>32.590000000000003</v>
      </c>
      <c r="H62" s="9">
        <v>617.07000000000005</v>
      </c>
      <c r="I62" s="9">
        <f t="shared" si="8"/>
        <v>649.66</v>
      </c>
      <c r="J62" s="9">
        <f t="shared" si="9"/>
        <v>6477.11</v>
      </c>
    </row>
    <row r="63" spans="1:10" ht="16.5">
      <c r="A63" s="6" t="s">
        <v>174</v>
      </c>
      <c r="B63" s="7" t="s">
        <v>155</v>
      </c>
      <c r="C63" s="6" t="s">
        <v>156</v>
      </c>
      <c r="D63" s="7" t="s">
        <v>14</v>
      </c>
      <c r="E63" s="7" t="s">
        <v>118</v>
      </c>
      <c r="F63" s="9">
        <v>184.64</v>
      </c>
      <c r="G63" s="9">
        <v>4.22</v>
      </c>
      <c r="H63" s="9">
        <v>11.13</v>
      </c>
      <c r="I63" s="9">
        <f t="shared" si="8"/>
        <v>15.35</v>
      </c>
      <c r="J63" s="9">
        <f t="shared" si="9"/>
        <v>2834.22</v>
      </c>
    </row>
    <row r="64" spans="1:10" ht="16.5">
      <c r="A64" s="6" t="s">
        <v>175</v>
      </c>
      <c r="B64" s="7" t="s">
        <v>176</v>
      </c>
      <c r="C64" s="6" t="s">
        <v>177</v>
      </c>
      <c r="D64" s="7" t="s">
        <v>14</v>
      </c>
      <c r="E64" s="7" t="s">
        <v>118</v>
      </c>
      <c r="F64" s="9">
        <v>10</v>
      </c>
      <c r="G64" s="9">
        <v>2.81</v>
      </c>
      <c r="H64" s="9">
        <v>11.5</v>
      </c>
      <c r="I64" s="9">
        <f t="shared" si="8"/>
        <v>14.31</v>
      </c>
      <c r="J64" s="9">
        <f t="shared" si="9"/>
        <v>143.1</v>
      </c>
    </row>
    <row r="65" spans="1:10" ht="16.5">
      <c r="A65" s="6" t="s">
        <v>178</v>
      </c>
      <c r="B65" s="7" t="s">
        <v>179</v>
      </c>
      <c r="C65" s="6" t="s">
        <v>180</v>
      </c>
      <c r="D65" s="7" t="s">
        <v>14</v>
      </c>
      <c r="E65" s="7" t="s">
        <v>118</v>
      </c>
      <c r="F65" s="9">
        <v>47</v>
      </c>
      <c r="G65" s="9">
        <v>1.85</v>
      </c>
      <c r="H65" s="9">
        <v>11.47</v>
      </c>
      <c r="I65" s="9">
        <f t="shared" si="8"/>
        <v>13.32</v>
      </c>
      <c r="J65" s="9">
        <f t="shared" si="9"/>
        <v>626.04</v>
      </c>
    </row>
    <row r="66" spans="1:10" ht="16.5">
      <c r="A66" s="6" t="s">
        <v>181</v>
      </c>
      <c r="B66" s="7" t="s">
        <v>158</v>
      </c>
      <c r="C66" s="6" t="s">
        <v>159</v>
      </c>
      <c r="D66" s="7" t="s">
        <v>14</v>
      </c>
      <c r="E66" s="7" t="s">
        <v>118</v>
      </c>
      <c r="F66" s="9">
        <v>45.55</v>
      </c>
      <c r="G66" s="9">
        <v>1.23</v>
      </c>
      <c r="H66" s="9">
        <v>10.61</v>
      </c>
      <c r="I66" s="9">
        <f t="shared" si="8"/>
        <v>11.84</v>
      </c>
      <c r="J66" s="9">
        <f t="shared" si="9"/>
        <v>539.30999999999995</v>
      </c>
    </row>
    <row r="67" spans="1:10" ht="16.5">
      <c r="A67" s="6" t="s">
        <v>182</v>
      </c>
      <c r="B67" s="7" t="s">
        <v>161</v>
      </c>
      <c r="C67" s="6" t="s">
        <v>162</v>
      </c>
      <c r="D67" s="7" t="s">
        <v>14</v>
      </c>
      <c r="E67" s="7" t="s">
        <v>118</v>
      </c>
      <c r="F67" s="9">
        <v>99.36</v>
      </c>
      <c r="G67" s="9">
        <v>0.77</v>
      </c>
      <c r="H67" s="9">
        <v>9.14</v>
      </c>
      <c r="I67" s="9">
        <f t="shared" si="8"/>
        <v>9.91</v>
      </c>
      <c r="J67" s="9">
        <f t="shared" si="9"/>
        <v>984.66</v>
      </c>
    </row>
    <row r="68" spans="1:10" ht="16.5">
      <c r="A68" s="6" t="s">
        <v>183</v>
      </c>
      <c r="B68" s="7" t="s">
        <v>164</v>
      </c>
      <c r="C68" s="6" t="s">
        <v>165</v>
      </c>
      <c r="D68" s="7" t="s">
        <v>14</v>
      </c>
      <c r="E68" s="7" t="s">
        <v>118</v>
      </c>
      <c r="F68" s="9">
        <v>614</v>
      </c>
      <c r="G68" s="9">
        <v>0.55000000000000004</v>
      </c>
      <c r="H68" s="9">
        <v>9.02</v>
      </c>
      <c r="I68" s="9">
        <f t="shared" si="8"/>
        <v>9.57</v>
      </c>
      <c r="J68" s="9">
        <f t="shared" si="9"/>
        <v>5875.98</v>
      </c>
    </row>
    <row r="69" spans="1:10" ht="15" customHeight="1">
      <c r="A69" s="4" t="s">
        <v>184</v>
      </c>
      <c r="B69" s="81" t="s">
        <v>185</v>
      </c>
      <c r="C69" s="81"/>
      <c r="D69" s="81"/>
      <c r="E69" s="81"/>
      <c r="F69" s="81"/>
      <c r="G69" s="81">
        <f>ROUND(SUMPRODUCT(F70:F75,G70:G75),2)</f>
        <v>9123.57</v>
      </c>
      <c r="H69" s="81">
        <f>ROUND(SUMPRODUCT(F70:F75,H70:H75),2)</f>
        <v>37486.46</v>
      </c>
      <c r="I69" s="81"/>
      <c r="J69" s="5">
        <f>ROUND(SUM(J70:J75),2)</f>
        <v>46610.03</v>
      </c>
    </row>
    <row r="70" spans="1:10" ht="16.5">
      <c r="A70" s="6" t="s">
        <v>186</v>
      </c>
      <c r="B70" s="7" t="s">
        <v>187</v>
      </c>
      <c r="C70" s="6" t="s">
        <v>188</v>
      </c>
      <c r="D70" s="7" t="s">
        <v>14</v>
      </c>
      <c r="E70" s="7" t="s">
        <v>39</v>
      </c>
      <c r="F70" s="9">
        <v>199.4</v>
      </c>
      <c r="G70" s="9">
        <v>27.75</v>
      </c>
      <c r="H70" s="9">
        <v>53.72</v>
      </c>
      <c r="I70" s="9">
        <f t="shared" ref="I70:I75" si="10">ROUND(G70+H70,2)</f>
        <v>81.47</v>
      </c>
      <c r="J70" s="9">
        <f t="shared" ref="J70:J75" si="11">ROUND(ROUND(F70,2)*ROUND(I70,2),2)</f>
        <v>16245.12</v>
      </c>
    </row>
    <row r="71" spans="1:10" ht="16.5">
      <c r="A71" s="6" t="s">
        <v>189</v>
      </c>
      <c r="B71" s="7" t="s">
        <v>172</v>
      </c>
      <c r="C71" s="6" t="s">
        <v>173</v>
      </c>
      <c r="D71" s="7" t="s">
        <v>14</v>
      </c>
      <c r="E71" s="7" t="s">
        <v>43</v>
      </c>
      <c r="F71" s="9">
        <v>21.47</v>
      </c>
      <c r="G71" s="9">
        <v>32.590000000000003</v>
      </c>
      <c r="H71" s="9">
        <v>617.07000000000005</v>
      </c>
      <c r="I71" s="9">
        <f t="shared" si="10"/>
        <v>649.66</v>
      </c>
      <c r="J71" s="9">
        <f t="shared" si="11"/>
        <v>13948.2</v>
      </c>
    </row>
    <row r="72" spans="1:10">
      <c r="A72" s="6" t="s">
        <v>190</v>
      </c>
      <c r="B72" s="7" t="s">
        <v>191</v>
      </c>
      <c r="C72" s="6" t="s">
        <v>192</v>
      </c>
      <c r="D72" s="7" t="s">
        <v>14</v>
      </c>
      <c r="E72" s="7" t="s">
        <v>118</v>
      </c>
      <c r="F72" s="9">
        <v>468.73</v>
      </c>
      <c r="G72" s="9">
        <v>3.63</v>
      </c>
      <c r="H72" s="9">
        <v>11.08</v>
      </c>
      <c r="I72" s="9">
        <f t="shared" si="10"/>
        <v>14.71</v>
      </c>
      <c r="J72" s="9">
        <f t="shared" si="11"/>
        <v>6895.02</v>
      </c>
    </row>
    <row r="73" spans="1:10">
      <c r="A73" s="6" t="s">
        <v>193</v>
      </c>
      <c r="B73" s="7" t="s">
        <v>194</v>
      </c>
      <c r="C73" s="6" t="s">
        <v>195</v>
      </c>
      <c r="D73" s="7" t="s">
        <v>14</v>
      </c>
      <c r="E73" s="7" t="s">
        <v>118</v>
      </c>
      <c r="F73" s="9">
        <v>285.73</v>
      </c>
      <c r="G73" s="9">
        <v>2.33</v>
      </c>
      <c r="H73" s="9">
        <v>11.37</v>
      </c>
      <c r="I73" s="9">
        <f t="shared" si="10"/>
        <v>13.7</v>
      </c>
      <c r="J73" s="9">
        <f t="shared" si="11"/>
        <v>3914.5</v>
      </c>
    </row>
    <row r="74" spans="1:10">
      <c r="A74" s="6" t="s">
        <v>196</v>
      </c>
      <c r="B74" s="7" t="s">
        <v>197</v>
      </c>
      <c r="C74" s="6" t="s">
        <v>198</v>
      </c>
      <c r="D74" s="7" t="s">
        <v>14</v>
      </c>
      <c r="E74" s="7" t="s">
        <v>118</v>
      </c>
      <c r="F74" s="9">
        <v>188.36</v>
      </c>
      <c r="G74" s="9">
        <v>1.44</v>
      </c>
      <c r="H74" s="9">
        <v>11.31</v>
      </c>
      <c r="I74" s="9">
        <f t="shared" si="10"/>
        <v>12.75</v>
      </c>
      <c r="J74" s="9">
        <f t="shared" si="11"/>
        <v>2401.59</v>
      </c>
    </row>
    <row r="75" spans="1:10">
      <c r="A75" s="6" t="s">
        <v>199</v>
      </c>
      <c r="B75" s="7" t="s">
        <v>200</v>
      </c>
      <c r="C75" s="6" t="s">
        <v>201</v>
      </c>
      <c r="D75" s="7" t="s">
        <v>14</v>
      </c>
      <c r="E75" s="7" t="s">
        <v>118</v>
      </c>
      <c r="F75" s="9">
        <v>283.18</v>
      </c>
      <c r="G75" s="9">
        <v>0.89</v>
      </c>
      <c r="H75" s="9">
        <v>10.43</v>
      </c>
      <c r="I75" s="9">
        <f t="shared" si="10"/>
        <v>11.32</v>
      </c>
      <c r="J75" s="9">
        <f t="shared" si="11"/>
        <v>3205.6</v>
      </c>
    </row>
    <row r="76" spans="1:10" ht="15" customHeight="1">
      <c r="A76" s="4" t="s">
        <v>202</v>
      </c>
      <c r="B76" s="81" t="s">
        <v>203</v>
      </c>
      <c r="C76" s="81"/>
      <c r="D76" s="81"/>
      <c r="E76" s="81"/>
      <c r="F76" s="81"/>
      <c r="G76" s="81">
        <f>ROUND(SUMPRODUCT(F77:F84,G77:G84),2)</f>
        <v>14962.13</v>
      </c>
      <c r="H76" s="81">
        <f>ROUND(SUMPRODUCT(F77:F84,H77:H84),2)</f>
        <v>95681.22</v>
      </c>
      <c r="I76" s="81"/>
      <c r="J76" s="5">
        <f>ROUND(SUM(J77:J84),2)</f>
        <v>110643.35</v>
      </c>
    </row>
    <row r="77" spans="1:10" ht="16.5">
      <c r="A77" s="6" t="s">
        <v>204</v>
      </c>
      <c r="B77" s="7" t="s">
        <v>205</v>
      </c>
      <c r="C77" s="6" t="s">
        <v>206</v>
      </c>
      <c r="D77" s="7" t="s">
        <v>25</v>
      </c>
      <c r="E77" s="7" t="s">
        <v>118</v>
      </c>
      <c r="F77" s="9">
        <v>2806.18</v>
      </c>
      <c r="G77" s="9">
        <v>1.53</v>
      </c>
      <c r="H77" s="9">
        <v>18.36</v>
      </c>
      <c r="I77" s="9">
        <f t="shared" ref="I77:I84" si="12">ROUND(G77+H77,2)</f>
        <v>19.89</v>
      </c>
      <c r="J77" s="9">
        <f t="shared" ref="J77:J84" si="13">ROUND(ROUND(F77,2)*ROUND(I77,2),2)</f>
        <v>55814.92</v>
      </c>
    </row>
    <row r="78" spans="1:10" ht="16.5">
      <c r="A78" s="6" t="s">
        <v>207</v>
      </c>
      <c r="B78" s="7" t="s">
        <v>208</v>
      </c>
      <c r="C78" s="6" t="s">
        <v>209</v>
      </c>
      <c r="D78" s="7" t="s">
        <v>25</v>
      </c>
      <c r="E78" s="7" t="s">
        <v>33</v>
      </c>
      <c r="F78" s="9">
        <v>1</v>
      </c>
      <c r="G78" s="9">
        <v>322.14</v>
      </c>
      <c r="H78" s="9">
        <v>1151.6600000000001</v>
      </c>
      <c r="I78" s="9">
        <f t="shared" si="12"/>
        <v>1473.8</v>
      </c>
      <c r="J78" s="9">
        <f t="shared" si="13"/>
        <v>1473.8</v>
      </c>
    </row>
    <row r="79" spans="1:10" ht="16.5">
      <c r="A79" s="6" t="s">
        <v>210</v>
      </c>
      <c r="B79" s="7" t="s">
        <v>211</v>
      </c>
      <c r="C79" s="6" t="s">
        <v>212</v>
      </c>
      <c r="D79" s="7" t="s">
        <v>25</v>
      </c>
      <c r="E79" s="7" t="s">
        <v>33</v>
      </c>
      <c r="F79" s="9">
        <v>7</v>
      </c>
      <c r="G79" s="9">
        <v>356.53</v>
      </c>
      <c r="H79" s="9">
        <v>1241.3</v>
      </c>
      <c r="I79" s="9">
        <f t="shared" si="12"/>
        <v>1597.83</v>
      </c>
      <c r="J79" s="9">
        <f t="shared" si="13"/>
        <v>11184.81</v>
      </c>
    </row>
    <row r="80" spans="1:10" ht="16.5">
      <c r="A80" s="6" t="s">
        <v>213</v>
      </c>
      <c r="B80" s="7" t="s">
        <v>214</v>
      </c>
      <c r="C80" s="6" t="s">
        <v>215</v>
      </c>
      <c r="D80" s="7" t="s">
        <v>25</v>
      </c>
      <c r="E80" s="7" t="s">
        <v>33</v>
      </c>
      <c r="F80" s="9">
        <v>2</v>
      </c>
      <c r="G80" s="9">
        <v>393.83</v>
      </c>
      <c r="H80" s="9">
        <v>1329.26</v>
      </c>
      <c r="I80" s="9">
        <f t="shared" si="12"/>
        <v>1723.09</v>
      </c>
      <c r="J80" s="9">
        <f t="shared" si="13"/>
        <v>3446.18</v>
      </c>
    </row>
    <row r="81" spans="1:10" ht="16.5">
      <c r="A81" s="6" t="s">
        <v>216</v>
      </c>
      <c r="B81" s="7" t="s">
        <v>217</v>
      </c>
      <c r="C81" s="6" t="s">
        <v>218</v>
      </c>
      <c r="D81" s="7" t="s">
        <v>25</v>
      </c>
      <c r="E81" s="7" t="s">
        <v>33</v>
      </c>
      <c r="F81" s="9">
        <v>5</v>
      </c>
      <c r="G81" s="9">
        <v>423.73</v>
      </c>
      <c r="H81" s="9">
        <v>1345</v>
      </c>
      <c r="I81" s="9">
        <f t="shared" si="12"/>
        <v>1768.73</v>
      </c>
      <c r="J81" s="9">
        <f t="shared" si="13"/>
        <v>8843.65</v>
      </c>
    </row>
    <row r="82" spans="1:10" ht="16.5">
      <c r="A82" s="6" t="s">
        <v>219</v>
      </c>
      <c r="B82" s="7" t="s">
        <v>220</v>
      </c>
      <c r="C82" s="6" t="s">
        <v>221</v>
      </c>
      <c r="D82" s="7" t="s">
        <v>25</v>
      </c>
      <c r="E82" s="7" t="s">
        <v>118</v>
      </c>
      <c r="F82" s="9">
        <v>1315.33</v>
      </c>
      <c r="G82" s="9">
        <v>1.99</v>
      </c>
      <c r="H82" s="9">
        <v>11.58</v>
      </c>
      <c r="I82" s="9">
        <f t="shared" si="12"/>
        <v>13.57</v>
      </c>
      <c r="J82" s="9">
        <f t="shared" si="13"/>
        <v>17849.03</v>
      </c>
    </row>
    <row r="83" spans="1:10" ht="16.5">
      <c r="A83" s="6" t="s">
        <v>222</v>
      </c>
      <c r="B83" s="7" t="s">
        <v>223</v>
      </c>
      <c r="C83" s="6" t="s">
        <v>224</v>
      </c>
      <c r="D83" s="7" t="s">
        <v>25</v>
      </c>
      <c r="E83" s="7" t="s">
        <v>33</v>
      </c>
      <c r="F83" s="9">
        <v>105</v>
      </c>
      <c r="G83" s="9">
        <v>11.67</v>
      </c>
      <c r="H83" s="9">
        <v>35.93</v>
      </c>
      <c r="I83" s="9">
        <f t="shared" si="12"/>
        <v>47.6</v>
      </c>
      <c r="J83" s="9">
        <f t="shared" si="13"/>
        <v>4998</v>
      </c>
    </row>
    <row r="84" spans="1:10" ht="16.5">
      <c r="A84" s="6" t="s">
        <v>225</v>
      </c>
      <c r="B84" s="7" t="s">
        <v>226</v>
      </c>
      <c r="C84" s="6" t="s">
        <v>227</v>
      </c>
      <c r="D84" s="7" t="s">
        <v>25</v>
      </c>
      <c r="E84" s="7" t="s">
        <v>33</v>
      </c>
      <c r="F84" s="9">
        <v>1</v>
      </c>
      <c r="G84" s="9">
        <v>1101.6600000000001</v>
      </c>
      <c r="H84" s="9">
        <v>5931.3</v>
      </c>
      <c r="I84" s="9">
        <f t="shared" si="12"/>
        <v>7032.96</v>
      </c>
      <c r="J84" s="9">
        <f t="shared" si="13"/>
        <v>7032.96</v>
      </c>
    </row>
    <row r="85" spans="1:10" ht="15" customHeight="1">
      <c r="A85" s="4" t="s">
        <v>228</v>
      </c>
      <c r="B85" s="81" t="s">
        <v>229</v>
      </c>
      <c r="C85" s="81"/>
      <c r="D85" s="81"/>
      <c r="E85" s="81"/>
      <c r="F85" s="81"/>
      <c r="G85" s="81">
        <f>ROUND(SUMPRODUCT(F86:F95,G86:G95),2)</f>
        <v>9569.84</v>
      </c>
      <c r="H85" s="81">
        <f>ROUND(SUMPRODUCT(F86:F95,H86:H95),2)</f>
        <v>18461.259999999998</v>
      </c>
      <c r="I85" s="81"/>
      <c r="J85" s="5">
        <f>ROUND(SUM(J86:J95),2)</f>
        <v>28031.09</v>
      </c>
    </row>
    <row r="86" spans="1:10" ht="16.5">
      <c r="A86" s="6" t="s">
        <v>230</v>
      </c>
      <c r="B86" s="7" t="s">
        <v>231</v>
      </c>
      <c r="C86" s="6" t="s">
        <v>232</v>
      </c>
      <c r="D86" s="7" t="s">
        <v>25</v>
      </c>
      <c r="E86" s="7" t="s">
        <v>43</v>
      </c>
      <c r="F86" s="9">
        <v>28.94</v>
      </c>
      <c r="G86" s="9">
        <v>68.17</v>
      </c>
      <c r="H86" s="9">
        <v>35.619999999999997</v>
      </c>
      <c r="I86" s="9">
        <f t="shared" ref="I86:I95" si="14">ROUND(G86+H86,2)</f>
        <v>103.79</v>
      </c>
      <c r="J86" s="9">
        <f t="shared" ref="J86:J95" si="15">ROUND(ROUND(F86,2)*ROUND(I86,2),2)</f>
        <v>3003.68</v>
      </c>
    </row>
    <row r="87" spans="1:10">
      <c r="A87" s="6" t="s">
        <v>233</v>
      </c>
      <c r="B87" s="7" t="s">
        <v>100</v>
      </c>
      <c r="C87" s="6" t="s">
        <v>101</v>
      </c>
      <c r="D87" s="7" t="s">
        <v>14</v>
      </c>
      <c r="E87" s="7" t="s">
        <v>43</v>
      </c>
      <c r="F87" s="9">
        <v>6.78</v>
      </c>
      <c r="G87" s="9">
        <v>17.73</v>
      </c>
      <c r="H87" s="9">
        <v>11.56</v>
      </c>
      <c r="I87" s="9">
        <f t="shared" si="14"/>
        <v>29.29</v>
      </c>
      <c r="J87" s="9">
        <f t="shared" si="15"/>
        <v>198.59</v>
      </c>
    </row>
    <row r="88" spans="1:10" ht="16.5">
      <c r="A88" s="6" t="s">
        <v>234</v>
      </c>
      <c r="B88" s="7" t="s">
        <v>41</v>
      </c>
      <c r="C88" s="6" t="s">
        <v>42</v>
      </c>
      <c r="D88" s="7" t="s">
        <v>14</v>
      </c>
      <c r="E88" s="7" t="s">
        <v>43</v>
      </c>
      <c r="F88" s="9">
        <v>31.02</v>
      </c>
      <c r="G88" s="9">
        <v>1.21</v>
      </c>
      <c r="H88" s="9">
        <v>5.88</v>
      </c>
      <c r="I88" s="9">
        <f t="shared" si="14"/>
        <v>7.09</v>
      </c>
      <c r="J88" s="9">
        <f t="shared" si="15"/>
        <v>219.93</v>
      </c>
    </row>
    <row r="89" spans="1:10">
      <c r="A89" s="6" t="s">
        <v>235</v>
      </c>
      <c r="B89" s="7" t="s">
        <v>45</v>
      </c>
      <c r="C89" s="6" t="s">
        <v>46</v>
      </c>
      <c r="D89" s="7" t="s">
        <v>14</v>
      </c>
      <c r="E89" s="7" t="s">
        <v>47</v>
      </c>
      <c r="F89" s="9">
        <v>189.2</v>
      </c>
      <c r="G89" s="9">
        <v>0.33</v>
      </c>
      <c r="H89" s="9">
        <v>2.14</v>
      </c>
      <c r="I89" s="9">
        <f t="shared" si="14"/>
        <v>2.4700000000000002</v>
      </c>
      <c r="J89" s="9">
        <f t="shared" si="15"/>
        <v>467.32</v>
      </c>
    </row>
    <row r="90" spans="1:10" ht="16.5">
      <c r="A90" s="6" t="s">
        <v>236</v>
      </c>
      <c r="B90" s="7" t="s">
        <v>237</v>
      </c>
      <c r="C90" s="6" t="s">
        <v>238</v>
      </c>
      <c r="D90" s="7" t="s">
        <v>14</v>
      </c>
      <c r="E90" s="7" t="s">
        <v>39</v>
      </c>
      <c r="F90" s="9">
        <v>78.69</v>
      </c>
      <c r="G90" s="9">
        <v>59.99</v>
      </c>
      <c r="H90" s="9">
        <v>56.78</v>
      </c>
      <c r="I90" s="9">
        <f t="shared" si="14"/>
        <v>116.77</v>
      </c>
      <c r="J90" s="9">
        <f t="shared" si="15"/>
        <v>9188.6299999999992</v>
      </c>
    </row>
    <row r="91" spans="1:10">
      <c r="A91" s="6" t="s">
        <v>239</v>
      </c>
      <c r="B91" s="7" t="s">
        <v>240</v>
      </c>
      <c r="C91" s="6" t="s">
        <v>241</v>
      </c>
      <c r="D91" s="7" t="s">
        <v>14</v>
      </c>
      <c r="E91" s="7" t="s">
        <v>43</v>
      </c>
      <c r="F91" s="9">
        <v>7.11</v>
      </c>
      <c r="G91" s="9">
        <v>45.7</v>
      </c>
      <c r="H91" s="9">
        <v>623.19000000000005</v>
      </c>
      <c r="I91" s="9">
        <f t="shared" si="14"/>
        <v>668.89</v>
      </c>
      <c r="J91" s="9">
        <f t="shared" si="15"/>
        <v>4755.8100000000004</v>
      </c>
    </row>
    <row r="92" spans="1:10" ht="16.5">
      <c r="A92" s="6" t="s">
        <v>242</v>
      </c>
      <c r="B92" s="7" t="s">
        <v>243</v>
      </c>
      <c r="C92" s="6" t="s">
        <v>244</v>
      </c>
      <c r="D92" s="7" t="s">
        <v>14</v>
      </c>
      <c r="E92" s="7" t="s">
        <v>118</v>
      </c>
      <c r="F92" s="9">
        <v>35.18</v>
      </c>
      <c r="G92" s="9">
        <v>6.45</v>
      </c>
      <c r="H92" s="9">
        <v>12</v>
      </c>
      <c r="I92" s="9">
        <f t="shared" si="14"/>
        <v>18.45</v>
      </c>
      <c r="J92" s="9">
        <f t="shared" si="15"/>
        <v>649.07000000000005</v>
      </c>
    </row>
    <row r="93" spans="1:10" ht="16.5">
      <c r="A93" s="6" t="s">
        <v>245</v>
      </c>
      <c r="B93" s="7" t="s">
        <v>246</v>
      </c>
      <c r="C93" s="6" t="s">
        <v>247</v>
      </c>
      <c r="D93" s="7" t="s">
        <v>14</v>
      </c>
      <c r="E93" s="7" t="s">
        <v>118</v>
      </c>
      <c r="F93" s="9">
        <v>200</v>
      </c>
      <c r="G93" s="9">
        <v>4.46</v>
      </c>
      <c r="H93" s="9">
        <v>12.15</v>
      </c>
      <c r="I93" s="9">
        <f t="shared" si="14"/>
        <v>16.61</v>
      </c>
      <c r="J93" s="9">
        <f t="shared" si="15"/>
        <v>3322</v>
      </c>
    </row>
    <row r="94" spans="1:10" ht="16.5">
      <c r="A94" s="6" t="s">
        <v>248</v>
      </c>
      <c r="B94" s="7" t="s">
        <v>249</v>
      </c>
      <c r="C94" s="6" t="s">
        <v>250</v>
      </c>
      <c r="D94" s="7" t="s">
        <v>14</v>
      </c>
      <c r="E94" s="7" t="s">
        <v>118</v>
      </c>
      <c r="F94" s="9">
        <v>353</v>
      </c>
      <c r="G94" s="9">
        <v>3.01</v>
      </c>
      <c r="H94" s="9">
        <v>11.94</v>
      </c>
      <c r="I94" s="9">
        <f t="shared" si="14"/>
        <v>14.95</v>
      </c>
      <c r="J94" s="9">
        <f t="shared" si="15"/>
        <v>5277.35</v>
      </c>
    </row>
    <row r="95" spans="1:10" ht="16.5">
      <c r="A95" s="6" t="s">
        <v>251</v>
      </c>
      <c r="B95" s="7" t="s">
        <v>252</v>
      </c>
      <c r="C95" s="6" t="s">
        <v>253</v>
      </c>
      <c r="D95" s="7" t="s">
        <v>14</v>
      </c>
      <c r="E95" s="7" t="s">
        <v>118</v>
      </c>
      <c r="F95" s="9">
        <v>73.09</v>
      </c>
      <c r="G95" s="9">
        <v>2.0499999999999998</v>
      </c>
      <c r="H95" s="9">
        <v>10.93</v>
      </c>
      <c r="I95" s="9">
        <f t="shared" si="14"/>
        <v>12.98</v>
      </c>
      <c r="J95" s="9">
        <f t="shared" si="15"/>
        <v>948.71</v>
      </c>
    </row>
    <row r="96" spans="1:10" ht="15" customHeight="1">
      <c r="A96" s="4" t="s">
        <v>254</v>
      </c>
      <c r="B96" s="81" t="s">
        <v>255</v>
      </c>
      <c r="C96" s="81"/>
      <c r="D96" s="81"/>
      <c r="E96" s="81"/>
      <c r="F96" s="81"/>
      <c r="G96" s="81">
        <f>ROUND(SUMPRODUCT(F97:F102,G97:G102),2)</f>
        <v>3639.9</v>
      </c>
      <c r="H96" s="81">
        <f>ROUND(SUMPRODUCT(F97:F102,H97:H102),2)</f>
        <v>49336.91</v>
      </c>
      <c r="I96" s="81"/>
      <c r="J96" s="5">
        <f>ROUND(SUM(J97:J102),2)</f>
        <v>52976.82</v>
      </c>
    </row>
    <row r="97" spans="1:10" ht="16.5">
      <c r="A97" s="6" t="s">
        <v>256</v>
      </c>
      <c r="B97" s="7" t="s">
        <v>257</v>
      </c>
      <c r="C97" s="6" t="s">
        <v>258</v>
      </c>
      <c r="D97" s="7" t="s">
        <v>14</v>
      </c>
      <c r="E97" s="7" t="s">
        <v>39</v>
      </c>
      <c r="F97" s="9">
        <v>412.59</v>
      </c>
      <c r="G97" s="9">
        <v>0.49</v>
      </c>
      <c r="H97" s="9">
        <v>0.28999999999999998</v>
      </c>
      <c r="I97" s="9">
        <f t="shared" ref="I97:I102" si="16">ROUND(G97+H97,2)</f>
        <v>0.78</v>
      </c>
      <c r="J97" s="9">
        <f t="shared" ref="J97:J102" si="17">ROUND(ROUND(F97,2)*ROUND(I97,2),2)</f>
        <v>321.82</v>
      </c>
    </row>
    <row r="98" spans="1:10">
      <c r="A98" s="6" t="s">
        <v>259</v>
      </c>
      <c r="B98" s="7" t="s">
        <v>260</v>
      </c>
      <c r="C98" s="6" t="s">
        <v>261</v>
      </c>
      <c r="D98" s="7" t="s">
        <v>14</v>
      </c>
      <c r="E98" s="7" t="s">
        <v>39</v>
      </c>
      <c r="F98" s="9">
        <v>412.59</v>
      </c>
      <c r="G98" s="9">
        <v>0.39</v>
      </c>
      <c r="H98" s="9">
        <v>2.4700000000000002</v>
      </c>
      <c r="I98" s="9">
        <f t="shared" si="16"/>
        <v>2.86</v>
      </c>
      <c r="J98" s="9">
        <f t="shared" si="17"/>
        <v>1180.01</v>
      </c>
    </row>
    <row r="99" spans="1:10" ht="16.5">
      <c r="A99" s="6" t="s">
        <v>262</v>
      </c>
      <c r="B99" s="7" t="s">
        <v>263</v>
      </c>
      <c r="C99" s="6" t="s">
        <v>264</v>
      </c>
      <c r="D99" s="7" t="s">
        <v>14</v>
      </c>
      <c r="E99" s="7" t="s">
        <v>39</v>
      </c>
      <c r="F99" s="9">
        <v>21.3</v>
      </c>
      <c r="G99" s="9">
        <v>76.69</v>
      </c>
      <c r="H99" s="9">
        <v>65.53</v>
      </c>
      <c r="I99" s="9">
        <f t="shared" si="16"/>
        <v>142.22</v>
      </c>
      <c r="J99" s="9">
        <f t="shared" si="17"/>
        <v>3029.29</v>
      </c>
    </row>
    <row r="100" spans="1:10">
      <c r="A100" s="6" t="s">
        <v>265</v>
      </c>
      <c r="B100" s="7" t="s">
        <v>266</v>
      </c>
      <c r="C100" s="6" t="s">
        <v>267</v>
      </c>
      <c r="D100" s="7" t="s">
        <v>14</v>
      </c>
      <c r="E100" s="7" t="s">
        <v>43</v>
      </c>
      <c r="F100" s="9">
        <v>49.52</v>
      </c>
      <c r="G100" s="9">
        <v>15.62</v>
      </c>
      <c r="H100" s="9">
        <v>603.59</v>
      </c>
      <c r="I100" s="9">
        <f t="shared" si="16"/>
        <v>619.21</v>
      </c>
      <c r="J100" s="9">
        <f t="shared" si="17"/>
        <v>30663.279999999999</v>
      </c>
    </row>
    <row r="101" spans="1:10">
      <c r="A101" s="6" t="s">
        <v>268</v>
      </c>
      <c r="B101" s="7" t="s">
        <v>269</v>
      </c>
      <c r="C101" s="6" t="s">
        <v>270</v>
      </c>
      <c r="D101" s="7" t="s">
        <v>14</v>
      </c>
      <c r="E101" s="7" t="s">
        <v>118</v>
      </c>
      <c r="F101" s="9">
        <v>21.19</v>
      </c>
      <c r="G101" s="9">
        <v>0.47</v>
      </c>
      <c r="H101" s="9">
        <v>8.98</v>
      </c>
      <c r="I101" s="9">
        <f t="shared" si="16"/>
        <v>9.4499999999999993</v>
      </c>
      <c r="J101" s="9">
        <f t="shared" si="17"/>
        <v>200.25</v>
      </c>
    </row>
    <row r="102" spans="1:10">
      <c r="A102" s="6" t="s">
        <v>271</v>
      </c>
      <c r="B102" s="7" t="s">
        <v>272</v>
      </c>
      <c r="C102" s="6" t="s">
        <v>273</v>
      </c>
      <c r="D102" s="7" t="s">
        <v>14</v>
      </c>
      <c r="E102" s="7" t="s">
        <v>118</v>
      </c>
      <c r="F102" s="9">
        <v>1283.3699999999999</v>
      </c>
      <c r="G102" s="9">
        <v>0.67</v>
      </c>
      <c r="H102" s="9">
        <v>13.03</v>
      </c>
      <c r="I102" s="9">
        <f t="shared" si="16"/>
        <v>13.7</v>
      </c>
      <c r="J102" s="9">
        <f t="shared" si="17"/>
        <v>17582.169999999998</v>
      </c>
    </row>
    <row r="103" spans="1:10" ht="15" customHeight="1">
      <c r="A103" s="4" t="s">
        <v>274</v>
      </c>
      <c r="B103" s="81" t="s">
        <v>275</v>
      </c>
      <c r="C103" s="81"/>
      <c r="D103" s="81"/>
      <c r="E103" s="81"/>
      <c r="F103" s="81"/>
      <c r="G103" s="81">
        <f>ROUND(SUMPRODUCT(F104:F107,G104:G107),2)</f>
        <v>24914.58</v>
      </c>
      <c r="H103" s="81">
        <f>ROUND(SUMPRODUCT(F104:F107,H104:H107),2)</f>
        <v>38766.78</v>
      </c>
      <c r="I103" s="81"/>
      <c r="J103" s="5">
        <f>ROUND(SUM(J104:J107),2)</f>
        <v>63681.37</v>
      </c>
    </row>
    <row r="104" spans="1:10" ht="16.5">
      <c r="A104" s="6" t="s">
        <v>276</v>
      </c>
      <c r="B104" s="7" t="s">
        <v>277</v>
      </c>
      <c r="C104" s="6" t="s">
        <v>278</v>
      </c>
      <c r="D104" s="7" t="s">
        <v>14</v>
      </c>
      <c r="E104" s="7" t="s">
        <v>39</v>
      </c>
      <c r="F104" s="9">
        <v>443.42</v>
      </c>
      <c r="G104" s="9">
        <v>24.76</v>
      </c>
      <c r="H104" s="9">
        <v>35.619999999999997</v>
      </c>
      <c r="I104" s="9">
        <f>ROUND(G104+H104,2)</f>
        <v>60.38</v>
      </c>
      <c r="J104" s="9">
        <f>ROUND(ROUND(F104,2)*ROUND(I104,2),2)</f>
        <v>26773.7</v>
      </c>
    </row>
    <row r="105" spans="1:10" ht="16.5">
      <c r="A105" s="6" t="s">
        <v>279</v>
      </c>
      <c r="B105" s="7" t="s">
        <v>280</v>
      </c>
      <c r="C105" s="6" t="s">
        <v>281</v>
      </c>
      <c r="D105" s="7" t="s">
        <v>14</v>
      </c>
      <c r="E105" s="7" t="s">
        <v>39</v>
      </c>
      <c r="F105" s="9">
        <v>195.59</v>
      </c>
      <c r="G105" s="9">
        <v>63.59</v>
      </c>
      <c r="H105" s="9">
        <v>89.21</v>
      </c>
      <c r="I105" s="9">
        <f>ROUND(G105+H105,2)</f>
        <v>152.80000000000001</v>
      </c>
      <c r="J105" s="9">
        <f>ROUND(ROUND(F105,2)*ROUND(I105,2),2)</f>
        <v>29886.15</v>
      </c>
    </row>
    <row r="106" spans="1:10" ht="16.5">
      <c r="A106" s="6" t="s">
        <v>282</v>
      </c>
      <c r="B106" s="7" t="s">
        <v>283</v>
      </c>
      <c r="C106" s="6" t="s">
        <v>284</v>
      </c>
      <c r="D106" s="7" t="s">
        <v>25</v>
      </c>
      <c r="E106" s="7" t="s">
        <v>39</v>
      </c>
      <c r="F106" s="9">
        <v>8.26</v>
      </c>
      <c r="G106" s="9">
        <v>167.75</v>
      </c>
      <c r="H106" s="9">
        <v>589.62</v>
      </c>
      <c r="I106" s="9">
        <f>ROUND(G106+H106,2)</f>
        <v>757.37</v>
      </c>
      <c r="J106" s="9">
        <f>ROUND(ROUND(F106,2)*ROUND(I106,2),2)</f>
        <v>6255.88</v>
      </c>
    </row>
    <row r="107" spans="1:10" ht="16.5">
      <c r="A107" s="6" t="s">
        <v>285</v>
      </c>
      <c r="B107" s="7" t="s">
        <v>286</v>
      </c>
      <c r="C107" s="6" t="s">
        <v>287</v>
      </c>
      <c r="D107" s="7" t="s">
        <v>14</v>
      </c>
      <c r="E107" s="7" t="s">
        <v>39</v>
      </c>
      <c r="F107" s="9">
        <v>5.89</v>
      </c>
      <c r="G107" s="9">
        <v>19.07</v>
      </c>
      <c r="H107" s="9">
        <v>110.92</v>
      </c>
      <c r="I107" s="9">
        <f>ROUND(G107+H107,2)</f>
        <v>129.99</v>
      </c>
      <c r="J107" s="9">
        <f>ROUND(ROUND(F107,2)*ROUND(I107,2),2)</f>
        <v>765.64</v>
      </c>
    </row>
    <row r="108" spans="1:10" ht="15" customHeight="1">
      <c r="A108" s="4" t="s">
        <v>288</v>
      </c>
      <c r="B108" s="81" t="s">
        <v>289</v>
      </c>
      <c r="C108" s="81"/>
      <c r="D108" s="81"/>
      <c r="E108" s="81"/>
      <c r="F108" s="81"/>
      <c r="G108" s="81">
        <f>ROUND(ROUND(F109*G109,2)+ROUND(F122*G122,2)+ROUND(F130*G130,2),2)</f>
        <v>0</v>
      </c>
      <c r="H108" s="81">
        <f>ROUND(ROUND(F109*H109,2)+ROUND(F122*H122,2)+ROUND(F130*H130,2),2)</f>
        <v>0</v>
      </c>
      <c r="I108" s="81"/>
      <c r="J108" s="5">
        <f>ROUND(J109+J122+J130,2)</f>
        <v>65943.62</v>
      </c>
    </row>
    <row r="109" spans="1:10" ht="15" customHeight="1">
      <c r="A109" s="4" t="s">
        <v>290</v>
      </c>
      <c r="B109" s="81" t="s">
        <v>291</v>
      </c>
      <c r="C109" s="81"/>
      <c r="D109" s="81"/>
      <c r="E109" s="81"/>
      <c r="F109" s="81"/>
      <c r="G109" s="81">
        <f>ROUND(SUMPRODUCT(F110:F121,G110:G121),2)</f>
        <v>2538.84</v>
      </c>
      <c r="H109" s="81">
        <f>ROUND(SUMPRODUCT(F110:F121,H110:H121),2)</f>
        <v>26993.83</v>
      </c>
      <c r="I109" s="81"/>
      <c r="J109" s="5">
        <f>ROUND(SUM(J110:J121),2)</f>
        <v>29532.67</v>
      </c>
    </row>
    <row r="110" spans="1:10" ht="16.5">
      <c r="A110" s="6" t="s">
        <v>292</v>
      </c>
      <c r="B110" s="7" t="s">
        <v>293</v>
      </c>
      <c r="C110" s="6" t="s">
        <v>294</v>
      </c>
      <c r="D110" s="7" t="s">
        <v>25</v>
      </c>
      <c r="E110" s="7" t="s">
        <v>295</v>
      </c>
      <c r="F110" s="9">
        <v>2.1</v>
      </c>
      <c r="G110" s="9">
        <v>85.59</v>
      </c>
      <c r="H110" s="9">
        <v>600.05999999999995</v>
      </c>
      <c r="I110" s="9">
        <f t="shared" ref="I110:I121" si="18">ROUND(G110+H110,2)</f>
        <v>685.65</v>
      </c>
      <c r="J110" s="9">
        <f t="shared" ref="J110:J121" si="19">ROUND(ROUND(F110,2)*ROUND(I110,2),2)</f>
        <v>1439.87</v>
      </c>
    </row>
    <row r="111" spans="1:10" ht="16.5">
      <c r="A111" s="6" t="s">
        <v>296</v>
      </c>
      <c r="B111" s="7" t="s">
        <v>297</v>
      </c>
      <c r="C111" s="6" t="s">
        <v>298</v>
      </c>
      <c r="D111" s="7" t="s">
        <v>25</v>
      </c>
      <c r="E111" s="7" t="s">
        <v>33</v>
      </c>
      <c r="F111" s="9">
        <v>5</v>
      </c>
      <c r="G111" s="9">
        <v>122.71</v>
      </c>
      <c r="H111" s="9">
        <v>566.67999999999995</v>
      </c>
      <c r="I111" s="9">
        <f t="shared" si="18"/>
        <v>689.39</v>
      </c>
      <c r="J111" s="9">
        <f t="shared" si="19"/>
        <v>3446.95</v>
      </c>
    </row>
    <row r="112" spans="1:10" ht="16.5">
      <c r="A112" s="6" t="s">
        <v>299</v>
      </c>
      <c r="B112" s="7" t="s">
        <v>300</v>
      </c>
      <c r="C112" s="6" t="s">
        <v>301</v>
      </c>
      <c r="D112" s="7" t="s">
        <v>25</v>
      </c>
      <c r="E112" s="7" t="s">
        <v>33</v>
      </c>
      <c r="F112" s="9">
        <v>4</v>
      </c>
      <c r="G112" s="9">
        <v>122.71</v>
      </c>
      <c r="H112" s="9">
        <v>634.04999999999995</v>
      </c>
      <c r="I112" s="9">
        <f t="shared" si="18"/>
        <v>756.76</v>
      </c>
      <c r="J112" s="9">
        <f t="shared" si="19"/>
        <v>3027.04</v>
      </c>
    </row>
    <row r="113" spans="1:10" ht="16.5">
      <c r="A113" s="6" t="s">
        <v>302</v>
      </c>
      <c r="B113" s="7" t="s">
        <v>303</v>
      </c>
      <c r="C113" s="6" t="s">
        <v>304</v>
      </c>
      <c r="D113" s="7" t="s">
        <v>25</v>
      </c>
      <c r="E113" s="7" t="s">
        <v>33</v>
      </c>
      <c r="F113" s="9">
        <v>3</v>
      </c>
      <c r="G113" s="9">
        <v>122.71</v>
      </c>
      <c r="H113" s="9">
        <v>1344.83</v>
      </c>
      <c r="I113" s="9">
        <f t="shared" si="18"/>
        <v>1467.54</v>
      </c>
      <c r="J113" s="9">
        <f t="shared" si="19"/>
        <v>4402.62</v>
      </c>
    </row>
    <row r="114" spans="1:10" ht="16.5">
      <c r="A114" s="6" t="s">
        <v>305</v>
      </c>
      <c r="B114" s="7" t="s">
        <v>306</v>
      </c>
      <c r="C114" s="6" t="s">
        <v>307</v>
      </c>
      <c r="D114" s="7" t="s">
        <v>25</v>
      </c>
      <c r="E114" s="7" t="s">
        <v>33</v>
      </c>
      <c r="F114" s="9">
        <v>1</v>
      </c>
      <c r="G114" s="9">
        <v>22.21</v>
      </c>
      <c r="H114" s="9">
        <v>793.63</v>
      </c>
      <c r="I114" s="9">
        <f t="shared" si="18"/>
        <v>815.84</v>
      </c>
      <c r="J114" s="9">
        <f t="shared" si="19"/>
        <v>815.84</v>
      </c>
    </row>
    <row r="115" spans="1:10" ht="16.5">
      <c r="A115" s="6" t="s">
        <v>308</v>
      </c>
      <c r="B115" s="7" t="s">
        <v>309</v>
      </c>
      <c r="C115" s="6" t="s">
        <v>310</v>
      </c>
      <c r="D115" s="7" t="s">
        <v>25</v>
      </c>
      <c r="E115" s="7" t="s">
        <v>33</v>
      </c>
      <c r="F115" s="9">
        <v>1</v>
      </c>
      <c r="G115" s="9">
        <v>39.479999999999997</v>
      </c>
      <c r="H115" s="9">
        <v>1410.9</v>
      </c>
      <c r="I115" s="9">
        <f t="shared" si="18"/>
        <v>1450.38</v>
      </c>
      <c r="J115" s="9">
        <f t="shared" si="19"/>
        <v>1450.38</v>
      </c>
    </row>
    <row r="116" spans="1:10" ht="16.5">
      <c r="A116" s="6" t="s">
        <v>311</v>
      </c>
      <c r="B116" s="7" t="s">
        <v>312</v>
      </c>
      <c r="C116" s="6" t="s">
        <v>313</v>
      </c>
      <c r="D116" s="7" t="s">
        <v>25</v>
      </c>
      <c r="E116" s="7" t="s">
        <v>33</v>
      </c>
      <c r="F116" s="9">
        <v>1</v>
      </c>
      <c r="G116" s="9">
        <v>15.04</v>
      </c>
      <c r="H116" s="9">
        <v>537.48</v>
      </c>
      <c r="I116" s="9">
        <f t="shared" si="18"/>
        <v>552.52</v>
      </c>
      <c r="J116" s="9">
        <f t="shared" si="19"/>
        <v>552.52</v>
      </c>
    </row>
    <row r="117" spans="1:10" ht="16.5">
      <c r="A117" s="6" t="s">
        <v>314</v>
      </c>
      <c r="B117" s="7" t="s">
        <v>315</v>
      </c>
      <c r="C117" s="6" t="s">
        <v>316</v>
      </c>
      <c r="D117" s="7" t="s">
        <v>25</v>
      </c>
      <c r="E117" s="7" t="s">
        <v>33</v>
      </c>
      <c r="F117" s="9">
        <v>1</v>
      </c>
      <c r="G117" s="9">
        <v>19.73</v>
      </c>
      <c r="H117" s="9">
        <v>705.46</v>
      </c>
      <c r="I117" s="9">
        <f t="shared" si="18"/>
        <v>725.19</v>
      </c>
      <c r="J117" s="9">
        <f t="shared" si="19"/>
        <v>725.19</v>
      </c>
    </row>
    <row r="118" spans="1:10" ht="16.5">
      <c r="A118" s="6" t="s">
        <v>317</v>
      </c>
      <c r="B118" s="7" t="s">
        <v>318</v>
      </c>
      <c r="C118" s="6" t="s">
        <v>319</v>
      </c>
      <c r="D118" s="7" t="s">
        <v>25</v>
      </c>
      <c r="E118" s="7" t="s">
        <v>39</v>
      </c>
      <c r="F118" s="9">
        <v>2.2799999999999998</v>
      </c>
      <c r="G118" s="9">
        <v>85.32</v>
      </c>
      <c r="H118" s="9">
        <v>622.87</v>
      </c>
      <c r="I118" s="9">
        <f t="shared" si="18"/>
        <v>708.19</v>
      </c>
      <c r="J118" s="9">
        <f t="shared" si="19"/>
        <v>1614.67</v>
      </c>
    </row>
    <row r="119" spans="1:10" ht="16.5">
      <c r="A119" s="6" t="s">
        <v>320</v>
      </c>
      <c r="B119" s="7" t="s">
        <v>321</v>
      </c>
      <c r="C119" s="6" t="s">
        <v>322</v>
      </c>
      <c r="D119" s="7" t="s">
        <v>25</v>
      </c>
      <c r="E119" s="7" t="s">
        <v>33</v>
      </c>
      <c r="F119" s="9">
        <v>1</v>
      </c>
      <c r="G119" s="9">
        <v>194.52</v>
      </c>
      <c r="H119" s="9">
        <v>2377.52</v>
      </c>
      <c r="I119" s="9">
        <f t="shared" si="18"/>
        <v>2572.04</v>
      </c>
      <c r="J119" s="9">
        <f t="shared" si="19"/>
        <v>2572.04</v>
      </c>
    </row>
    <row r="120" spans="1:10" ht="16.5">
      <c r="A120" s="6" t="s">
        <v>323</v>
      </c>
      <c r="B120" s="7" t="s">
        <v>324</v>
      </c>
      <c r="C120" s="6" t="s">
        <v>325</v>
      </c>
      <c r="D120" s="7" t="s">
        <v>25</v>
      </c>
      <c r="E120" s="7" t="s">
        <v>39</v>
      </c>
      <c r="F120" s="9">
        <v>1</v>
      </c>
      <c r="G120" s="9">
        <v>163.47999999999999</v>
      </c>
      <c r="H120" s="9">
        <v>935.82</v>
      </c>
      <c r="I120" s="9">
        <f t="shared" si="18"/>
        <v>1099.3</v>
      </c>
      <c r="J120" s="9">
        <f t="shared" si="19"/>
        <v>1099.3</v>
      </c>
    </row>
    <row r="121" spans="1:10" ht="16.5">
      <c r="A121" s="6" t="s">
        <v>326</v>
      </c>
      <c r="B121" s="7" t="s">
        <v>327</v>
      </c>
      <c r="C121" s="6" t="s">
        <v>328</v>
      </c>
      <c r="D121" s="7" t="s">
        <v>25</v>
      </c>
      <c r="E121" s="7" t="s">
        <v>39</v>
      </c>
      <c r="F121" s="9">
        <v>15.23</v>
      </c>
      <c r="G121" s="9">
        <v>15.6</v>
      </c>
      <c r="H121" s="9">
        <v>535.04</v>
      </c>
      <c r="I121" s="9">
        <f t="shared" si="18"/>
        <v>550.64</v>
      </c>
      <c r="J121" s="9">
        <f t="shared" si="19"/>
        <v>8386.25</v>
      </c>
    </row>
    <row r="122" spans="1:10" ht="15" customHeight="1">
      <c r="A122" s="4" t="s">
        <v>329</v>
      </c>
      <c r="B122" s="81" t="s">
        <v>330</v>
      </c>
      <c r="C122" s="81"/>
      <c r="D122" s="81"/>
      <c r="E122" s="81"/>
      <c r="F122" s="81"/>
      <c r="G122" s="81">
        <f>ROUND(SUMPRODUCT(F123:F129,G123:G129),2)</f>
        <v>2360.9899999999998</v>
      </c>
      <c r="H122" s="81">
        <f>ROUND(SUMPRODUCT(F123:F129,H123:H129),2)</f>
        <v>20333.84</v>
      </c>
      <c r="I122" s="81"/>
      <c r="J122" s="5">
        <f>ROUND(SUM(J123:J129),2)</f>
        <v>22694.83</v>
      </c>
    </row>
    <row r="123" spans="1:10" ht="16.5">
      <c r="A123" s="6" t="s">
        <v>331</v>
      </c>
      <c r="B123" s="7" t="s">
        <v>332</v>
      </c>
      <c r="C123" s="6" t="s">
        <v>333</v>
      </c>
      <c r="D123" s="7" t="s">
        <v>25</v>
      </c>
      <c r="E123" s="7" t="s">
        <v>39</v>
      </c>
      <c r="F123" s="9">
        <v>4.4000000000000004</v>
      </c>
      <c r="G123" s="9">
        <v>85.28</v>
      </c>
      <c r="H123" s="9">
        <v>674.72</v>
      </c>
      <c r="I123" s="9">
        <f t="shared" ref="I123:I129" si="20">ROUND(G123+H123,2)</f>
        <v>760</v>
      </c>
      <c r="J123" s="9">
        <f t="shared" ref="J123:J129" si="21">ROUND(ROUND(F123,2)*ROUND(I123,2),2)</f>
        <v>3344</v>
      </c>
    </row>
    <row r="124" spans="1:10" ht="16.5">
      <c r="A124" s="6" t="s">
        <v>334</v>
      </c>
      <c r="B124" s="7" t="s">
        <v>335</v>
      </c>
      <c r="C124" s="6" t="s">
        <v>336</v>
      </c>
      <c r="D124" s="7" t="s">
        <v>25</v>
      </c>
      <c r="E124" s="7" t="s">
        <v>39</v>
      </c>
      <c r="F124" s="9">
        <v>2.4</v>
      </c>
      <c r="G124" s="9">
        <v>85.28</v>
      </c>
      <c r="H124" s="9">
        <v>821.05</v>
      </c>
      <c r="I124" s="9">
        <f t="shared" si="20"/>
        <v>906.33</v>
      </c>
      <c r="J124" s="9">
        <f t="shared" si="21"/>
        <v>2175.19</v>
      </c>
    </row>
    <row r="125" spans="1:10" ht="16.5">
      <c r="A125" s="6" t="s">
        <v>337</v>
      </c>
      <c r="B125" s="7" t="s">
        <v>338</v>
      </c>
      <c r="C125" s="6" t="s">
        <v>339</v>
      </c>
      <c r="D125" s="7" t="s">
        <v>25</v>
      </c>
      <c r="E125" s="7" t="s">
        <v>39</v>
      </c>
      <c r="F125" s="9">
        <v>3.78</v>
      </c>
      <c r="G125" s="9">
        <v>85.32</v>
      </c>
      <c r="H125" s="9">
        <v>775.87</v>
      </c>
      <c r="I125" s="9">
        <f t="shared" si="20"/>
        <v>861.19</v>
      </c>
      <c r="J125" s="9">
        <f t="shared" si="21"/>
        <v>3255.3</v>
      </c>
    </row>
    <row r="126" spans="1:10" ht="16.5">
      <c r="A126" s="6" t="s">
        <v>340</v>
      </c>
      <c r="B126" s="7" t="s">
        <v>338</v>
      </c>
      <c r="C126" s="6" t="s">
        <v>341</v>
      </c>
      <c r="D126" s="7" t="s">
        <v>25</v>
      </c>
      <c r="E126" s="7" t="s">
        <v>39</v>
      </c>
      <c r="F126" s="9">
        <v>12</v>
      </c>
      <c r="G126" s="9">
        <v>85.32</v>
      </c>
      <c r="H126" s="9">
        <v>775.87</v>
      </c>
      <c r="I126" s="9">
        <f t="shared" si="20"/>
        <v>861.19</v>
      </c>
      <c r="J126" s="9">
        <f t="shared" si="21"/>
        <v>10334.280000000001</v>
      </c>
    </row>
    <row r="127" spans="1:10" ht="16.5">
      <c r="A127" s="6" t="s">
        <v>342</v>
      </c>
      <c r="B127" s="7" t="s">
        <v>343</v>
      </c>
      <c r="C127" s="6" t="s">
        <v>344</v>
      </c>
      <c r="D127" s="7" t="s">
        <v>25</v>
      </c>
      <c r="E127" s="7" t="s">
        <v>39</v>
      </c>
      <c r="F127" s="9">
        <v>3</v>
      </c>
      <c r="G127" s="9">
        <v>85.28</v>
      </c>
      <c r="H127" s="9">
        <v>620.04999999999995</v>
      </c>
      <c r="I127" s="9">
        <f t="shared" si="20"/>
        <v>705.33</v>
      </c>
      <c r="J127" s="9">
        <f t="shared" si="21"/>
        <v>2115.9899999999998</v>
      </c>
    </row>
    <row r="128" spans="1:10" ht="16.5">
      <c r="A128" s="6" t="s">
        <v>345</v>
      </c>
      <c r="B128" s="7" t="s">
        <v>343</v>
      </c>
      <c r="C128" s="6" t="s">
        <v>346</v>
      </c>
      <c r="D128" s="7" t="s">
        <v>25</v>
      </c>
      <c r="E128" s="7" t="s">
        <v>39</v>
      </c>
      <c r="F128" s="9">
        <v>1.4</v>
      </c>
      <c r="G128" s="9">
        <v>85.28</v>
      </c>
      <c r="H128" s="9">
        <v>620.04999999999995</v>
      </c>
      <c r="I128" s="9">
        <f t="shared" si="20"/>
        <v>705.33</v>
      </c>
      <c r="J128" s="9">
        <f t="shared" si="21"/>
        <v>987.46</v>
      </c>
    </row>
    <row r="129" spans="1:10" ht="16.5">
      <c r="A129" s="6" t="s">
        <v>347</v>
      </c>
      <c r="B129" s="7" t="s">
        <v>348</v>
      </c>
      <c r="C129" s="6" t="s">
        <v>349</v>
      </c>
      <c r="D129" s="7" t="s">
        <v>25</v>
      </c>
      <c r="E129" s="7" t="s">
        <v>39</v>
      </c>
      <c r="F129" s="9">
        <v>0.7</v>
      </c>
      <c r="G129" s="9">
        <v>85.01</v>
      </c>
      <c r="H129" s="9">
        <v>604.42999999999995</v>
      </c>
      <c r="I129" s="9">
        <f t="shared" si="20"/>
        <v>689.44</v>
      </c>
      <c r="J129" s="9">
        <f t="shared" si="21"/>
        <v>482.61</v>
      </c>
    </row>
    <row r="130" spans="1:10" ht="15" customHeight="1">
      <c r="A130" s="4" t="s">
        <v>350</v>
      </c>
      <c r="B130" s="81" t="s">
        <v>351</v>
      </c>
      <c r="C130" s="81"/>
      <c r="D130" s="81"/>
      <c r="E130" s="81"/>
      <c r="F130" s="81"/>
      <c r="G130" s="81">
        <f>ROUND(SUMPRODUCT(F131:F135,G131:G135),2)</f>
        <v>3621.61</v>
      </c>
      <c r="H130" s="81">
        <f>ROUND(SUMPRODUCT(F131:F135,H131:H135),2)</f>
        <v>10094.51</v>
      </c>
      <c r="I130" s="81"/>
      <c r="J130" s="5">
        <f>ROUND(SUM(J131:J135),2)</f>
        <v>13716.12</v>
      </c>
    </row>
    <row r="131" spans="1:10">
      <c r="A131" s="6" t="s">
        <v>352</v>
      </c>
      <c r="B131" s="7" t="s">
        <v>353</v>
      </c>
      <c r="C131" s="6" t="s">
        <v>354</v>
      </c>
      <c r="D131" s="7" t="s">
        <v>14</v>
      </c>
      <c r="E131" s="7" t="s">
        <v>88</v>
      </c>
      <c r="F131" s="9">
        <v>24.35</v>
      </c>
      <c r="G131" s="9">
        <v>21.62</v>
      </c>
      <c r="H131" s="9">
        <v>47.63</v>
      </c>
      <c r="I131" s="9">
        <f>ROUND(G131+H131,2)</f>
        <v>69.25</v>
      </c>
      <c r="J131" s="9">
        <f>ROUND(ROUND(F131,2)*ROUND(I131,2),2)</f>
        <v>1686.24</v>
      </c>
    </row>
    <row r="132" spans="1:10">
      <c r="A132" s="6" t="s">
        <v>355</v>
      </c>
      <c r="B132" s="7" t="s">
        <v>353</v>
      </c>
      <c r="C132" s="6" t="s">
        <v>356</v>
      </c>
      <c r="D132" s="7" t="s">
        <v>14</v>
      </c>
      <c r="E132" s="7" t="s">
        <v>88</v>
      </c>
      <c r="F132" s="9">
        <v>47.5</v>
      </c>
      <c r="G132" s="9">
        <v>21.62</v>
      </c>
      <c r="H132" s="9">
        <v>47.63</v>
      </c>
      <c r="I132" s="9">
        <f>ROUND(G132+H132,2)</f>
        <v>69.25</v>
      </c>
      <c r="J132" s="9">
        <f>ROUND(ROUND(F132,2)*ROUND(I132,2),2)</f>
        <v>3289.38</v>
      </c>
    </row>
    <row r="133" spans="1:10">
      <c r="A133" s="6" t="s">
        <v>357</v>
      </c>
      <c r="B133" s="7" t="s">
        <v>358</v>
      </c>
      <c r="C133" s="6" t="s">
        <v>359</v>
      </c>
      <c r="D133" s="7" t="s">
        <v>14</v>
      </c>
      <c r="E133" s="7" t="s">
        <v>88</v>
      </c>
      <c r="F133" s="9">
        <v>47.5</v>
      </c>
      <c r="G133" s="9">
        <v>13.8</v>
      </c>
      <c r="H133" s="9">
        <v>38.56</v>
      </c>
      <c r="I133" s="9">
        <f>ROUND(G133+H133,2)</f>
        <v>52.36</v>
      </c>
      <c r="J133" s="9">
        <f>ROUND(ROUND(F133,2)*ROUND(I133,2),2)</f>
        <v>2487.1</v>
      </c>
    </row>
    <row r="134" spans="1:10">
      <c r="A134" s="6" t="s">
        <v>360</v>
      </c>
      <c r="B134" s="7" t="s">
        <v>361</v>
      </c>
      <c r="C134" s="6" t="s">
        <v>362</v>
      </c>
      <c r="D134" s="7" t="s">
        <v>14</v>
      </c>
      <c r="E134" s="7" t="s">
        <v>88</v>
      </c>
      <c r="F134" s="9">
        <v>36.700000000000003</v>
      </c>
      <c r="G134" s="9">
        <v>26.71</v>
      </c>
      <c r="H134" s="9">
        <v>77.41</v>
      </c>
      <c r="I134" s="9">
        <f>ROUND(G134+H134,2)</f>
        <v>104.12</v>
      </c>
      <c r="J134" s="9">
        <f>ROUND(ROUND(F134,2)*ROUND(I134,2),2)</f>
        <v>3821.2</v>
      </c>
    </row>
    <row r="135" spans="1:10">
      <c r="A135" s="6" t="s">
        <v>363</v>
      </c>
      <c r="B135" s="7" t="s">
        <v>364</v>
      </c>
      <c r="C135" s="6" t="s">
        <v>365</v>
      </c>
      <c r="D135" s="7" t="s">
        <v>14</v>
      </c>
      <c r="E135" s="7" t="s">
        <v>88</v>
      </c>
      <c r="F135" s="9">
        <v>25.88</v>
      </c>
      <c r="G135" s="9">
        <v>16.71</v>
      </c>
      <c r="H135" s="9">
        <v>77.27</v>
      </c>
      <c r="I135" s="9">
        <f>ROUND(G135+H135,2)</f>
        <v>93.98</v>
      </c>
      <c r="J135" s="9">
        <f>ROUND(ROUND(F135,2)*ROUND(I135,2),2)</f>
        <v>2432.1999999999998</v>
      </c>
    </row>
    <row r="136" spans="1:10" ht="15" customHeight="1">
      <c r="A136" s="4" t="s">
        <v>366</v>
      </c>
      <c r="B136" s="81" t="s">
        <v>367</v>
      </c>
      <c r="C136" s="81"/>
      <c r="D136" s="81"/>
      <c r="E136" s="81"/>
      <c r="F136" s="81"/>
      <c r="G136" s="81">
        <f>ROUND(SUMPRODUCT(F137:F139,G137:G139),2)</f>
        <v>1969.51</v>
      </c>
      <c r="H136" s="81">
        <f>ROUND(SUMPRODUCT(F137:F139,H137:H139),2)</f>
        <v>92650.65</v>
      </c>
      <c r="I136" s="81"/>
      <c r="J136" s="5">
        <f>ROUND(SUM(J137:J139),2)</f>
        <v>94620.160000000003</v>
      </c>
    </row>
    <row r="137" spans="1:10">
      <c r="A137" s="6" t="s">
        <v>368</v>
      </c>
      <c r="B137" s="7" t="s">
        <v>369</v>
      </c>
      <c r="C137" s="6" t="s">
        <v>370</v>
      </c>
      <c r="D137" s="7" t="s">
        <v>14</v>
      </c>
      <c r="E137" s="7" t="s">
        <v>39</v>
      </c>
      <c r="F137" s="9">
        <v>430.6</v>
      </c>
      <c r="G137" s="9">
        <v>2.23</v>
      </c>
      <c r="H137" s="9">
        <v>199.45</v>
      </c>
      <c r="I137" s="9">
        <f>ROUND(G137+H137,2)</f>
        <v>201.68</v>
      </c>
      <c r="J137" s="9">
        <f>ROUND(ROUND(F137,2)*ROUND(I137,2),2)</f>
        <v>86843.41</v>
      </c>
    </row>
    <row r="138" spans="1:10" ht="16.5">
      <c r="A138" s="6" t="s">
        <v>371</v>
      </c>
      <c r="B138" s="7" t="s">
        <v>372</v>
      </c>
      <c r="C138" s="6" t="s">
        <v>373</v>
      </c>
      <c r="D138" s="7" t="s">
        <v>14</v>
      </c>
      <c r="E138" s="7" t="s">
        <v>39</v>
      </c>
      <c r="F138" s="9">
        <v>124.2</v>
      </c>
      <c r="G138" s="9">
        <v>4.03</v>
      </c>
      <c r="H138" s="9">
        <v>20</v>
      </c>
      <c r="I138" s="9">
        <f>ROUND(G138+H138,2)</f>
        <v>24.03</v>
      </c>
      <c r="J138" s="9">
        <f>ROUND(ROUND(F138,2)*ROUND(I138,2),2)</f>
        <v>2984.53</v>
      </c>
    </row>
    <row r="139" spans="1:10">
      <c r="A139" s="6" t="s">
        <v>374</v>
      </c>
      <c r="B139" s="7" t="s">
        <v>375</v>
      </c>
      <c r="C139" s="6" t="s">
        <v>376</v>
      </c>
      <c r="D139" s="7" t="s">
        <v>14</v>
      </c>
      <c r="E139" s="7" t="s">
        <v>88</v>
      </c>
      <c r="F139" s="9">
        <v>40.83</v>
      </c>
      <c r="G139" s="9">
        <v>12.46</v>
      </c>
      <c r="H139" s="9">
        <v>104.91</v>
      </c>
      <c r="I139" s="9">
        <f>ROUND(G139+H139,2)</f>
        <v>117.37</v>
      </c>
      <c r="J139" s="9">
        <f>ROUND(ROUND(F139,2)*ROUND(I139,2),2)</f>
        <v>4792.22</v>
      </c>
    </row>
    <row r="140" spans="1:10" ht="15" customHeight="1">
      <c r="A140" s="4" t="s">
        <v>377</v>
      </c>
      <c r="B140" s="81" t="s">
        <v>378</v>
      </c>
      <c r="C140" s="81"/>
      <c r="D140" s="81"/>
      <c r="E140" s="81"/>
      <c r="F140" s="81"/>
      <c r="G140" s="81">
        <f>ROUND(ROUND(F141*G141,2)+ROUND(F171*G171,2)+ROUND(F180*G180,2)+ROUND(F191*G191,2)+ROUND(F197*G197,2)+ROUND(F203*G203,2)+ROUND(F209*G209,2),2)</f>
        <v>0</v>
      </c>
      <c r="H140" s="81">
        <f>ROUND(ROUND(F141*H141,2)+ROUND(F171*H171,2)+ROUND(F180*H180,2)+ROUND(F191*H191,2)+ROUND(F197*H197,2)+ROUND(F203*H203,2)+ROUND(F209*H209,2),2)</f>
        <v>0</v>
      </c>
      <c r="I140" s="81"/>
      <c r="J140" s="5">
        <f>ROUND(J141+J171+J180+J191+J197+J203+J209,2)</f>
        <v>135300.44</v>
      </c>
    </row>
    <row r="141" spans="1:10" ht="15" customHeight="1">
      <c r="A141" s="4" t="s">
        <v>379</v>
      </c>
      <c r="B141" s="81" t="s">
        <v>380</v>
      </c>
      <c r="C141" s="81"/>
      <c r="D141" s="81"/>
      <c r="E141" s="81"/>
      <c r="F141" s="81"/>
      <c r="G141" s="81">
        <f>ROUND(SUMPRODUCT(F142:F170,G142:G170),2)</f>
        <v>8621.86</v>
      </c>
      <c r="H141" s="81">
        <f>ROUND(SUMPRODUCT(F142:F170,H142:H170),2)</f>
        <v>14352.2</v>
      </c>
      <c r="I141" s="81"/>
      <c r="J141" s="5">
        <f>ROUND(SUM(J142:J170),2)</f>
        <v>22974.06</v>
      </c>
    </row>
    <row r="142" spans="1:10" ht="16.5">
      <c r="A142" s="6" t="s">
        <v>381</v>
      </c>
      <c r="B142" s="7" t="s">
        <v>382</v>
      </c>
      <c r="C142" s="6" t="s">
        <v>383</v>
      </c>
      <c r="D142" s="7" t="s">
        <v>25</v>
      </c>
      <c r="E142" s="7" t="s">
        <v>88</v>
      </c>
      <c r="F142" s="9">
        <v>178.44</v>
      </c>
      <c r="G142" s="9">
        <v>6.99</v>
      </c>
      <c r="H142" s="9">
        <v>16.63</v>
      </c>
      <c r="I142" s="9">
        <f t="shared" ref="I142:I170" si="22">ROUND(G142+H142,2)</f>
        <v>23.62</v>
      </c>
      <c r="J142" s="9">
        <f t="shared" ref="J142:J170" si="23">ROUND(ROUND(F142,2)*ROUND(I142,2),2)</f>
        <v>4214.75</v>
      </c>
    </row>
    <row r="143" spans="1:10" ht="16.5">
      <c r="A143" s="6" t="s">
        <v>384</v>
      </c>
      <c r="B143" s="7" t="s">
        <v>385</v>
      </c>
      <c r="C143" s="6" t="s">
        <v>386</v>
      </c>
      <c r="D143" s="7" t="s">
        <v>14</v>
      </c>
      <c r="E143" s="7" t="s">
        <v>88</v>
      </c>
      <c r="F143" s="9">
        <v>104.46</v>
      </c>
      <c r="G143" s="9">
        <v>6.99</v>
      </c>
      <c r="H143" s="9">
        <v>7.69</v>
      </c>
      <c r="I143" s="9">
        <f t="shared" si="22"/>
        <v>14.68</v>
      </c>
      <c r="J143" s="9">
        <f t="shared" si="23"/>
        <v>1533.47</v>
      </c>
    </row>
    <row r="144" spans="1:10" ht="16.5">
      <c r="A144" s="6" t="s">
        <v>387</v>
      </c>
      <c r="B144" s="7" t="s">
        <v>388</v>
      </c>
      <c r="C144" s="6" t="s">
        <v>389</v>
      </c>
      <c r="D144" s="7" t="s">
        <v>25</v>
      </c>
      <c r="E144" s="7" t="s">
        <v>88</v>
      </c>
      <c r="F144" s="9">
        <v>0.3</v>
      </c>
      <c r="G144" s="9">
        <v>7.77</v>
      </c>
      <c r="H144" s="9">
        <v>23.09</v>
      </c>
      <c r="I144" s="9">
        <f t="shared" si="22"/>
        <v>30.86</v>
      </c>
      <c r="J144" s="9">
        <f t="shared" si="23"/>
        <v>9.26</v>
      </c>
    </row>
    <row r="145" spans="1:10" ht="16.5">
      <c r="A145" s="6" t="s">
        <v>390</v>
      </c>
      <c r="B145" s="7" t="s">
        <v>391</v>
      </c>
      <c r="C145" s="6" t="s">
        <v>392</v>
      </c>
      <c r="D145" s="7" t="s">
        <v>14</v>
      </c>
      <c r="E145" s="7" t="s">
        <v>88</v>
      </c>
      <c r="F145" s="9">
        <v>12.98</v>
      </c>
      <c r="G145" s="9">
        <v>5.36</v>
      </c>
      <c r="H145" s="9">
        <v>11.99</v>
      </c>
      <c r="I145" s="9">
        <f t="shared" si="22"/>
        <v>17.350000000000001</v>
      </c>
      <c r="J145" s="9">
        <f t="shared" si="23"/>
        <v>225.2</v>
      </c>
    </row>
    <row r="146" spans="1:10" ht="16.5">
      <c r="A146" s="6" t="s">
        <v>393</v>
      </c>
      <c r="B146" s="7" t="s">
        <v>394</v>
      </c>
      <c r="C146" s="6" t="s">
        <v>395</v>
      </c>
      <c r="D146" s="7" t="s">
        <v>14</v>
      </c>
      <c r="E146" s="7" t="s">
        <v>88</v>
      </c>
      <c r="F146" s="9">
        <v>3.58</v>
      </c>
      <c r="G146" s="9">
        <v>4.42</v>
      </c>
      <c r="H146" s="9">
        <v>13.33</v>
      </c>
      <c r="I146" s="9">
        <f t="shared" si="22"/>
        <v>17.75</v>
      </c>
      <c r="J146" s="9">
        <f t="shared" si="23"/>
        <v>63.55</v>
      </c>
    </row>
    <row r="147" spans="1:10">
      <c r="A147" s="6" t="s">
        <v>396</v>
      </c>
      <c r="B147" s="7" t="s">
        <v>397</v>
      </c>
      <c r="C147" s="6" t="s">
        <v>398</v>
      </c>
      <c r="D147" s="7" t="s">
        <v>399</v>
      </c>
      <c r="E147" s="7" t="s">
        <v>400</v>
      </c>
      <c r="F147" s="9">
        <v>9</v>
      </c>
      <c r="G147" s="9">
        <v>28.84</v>
      </c>
      <c r="H147" s="9">
        <v>154.75</v>
      </c>
      <c r="I147" s="9">
        <f t="shared" si="22"/>
        <v>183.59</v>
      </c>
      <c r="J147" s="9">
        <f t="shared" si="23"/>
        <v>1652.31</v>
      </c>
    </row>
    <row r="148" spans="1:10">
      <c r="A148" s="6" t="s">
        <v>401</v>
      </c>
      <c r="B148" s="7" t="s">
        <v>402</v>
      </c>
      <c r="C148" s="6" t="s">
        <v>403</v>
      </c>
      <c r="D148" s="7" t="s">
        <v>399</v>
      </c>
      <c r="E148" s="7" t="s">
        <v>400</v>
      </c>
      <c r="F148" s="9">
        <v>3</v>
      </c>
      <c r="G148" s="9">
        <v>28.85</v>
      </c>
      <c r="H148" s="9">
        <v>122.76</v>
      </c>
      <c r="I148" s="9">
        <f t="shared" si="22"/>
        <v>151.61000000000001</v>
      </c>
      <c r="J148" s="9">
        <f t="shared" si="23"/>
        <v>454.83</v>
      </c>
    </row>
    <row r="149" spans="1:10" ht="16.5">
      <c r="A149" s="6" t="s">
        <v>404</v>
      </c>
      <c r="B149" s="7" t="s">
        <v>405</v>
      </c>
      <c r="C149" s="6" t="s">
        <v>406</v>
      </c>
      <c r="D149" s="7" t="s">
        <v>14</v>
      </c>
      <c r="E149" s="7" t="s">
        <v>88</v>
      </c>
      <c r="F149" s="9">
        <v>142</v>
      </c>
      <c r="G149" s="9">
        <v>5.08</v>
      </c>
      <c r="H149" s="9">
        <v>20.84</v>
      </c>
      <c r="I149" s="9">
        <f t="shared" si="22"/>
        <v>25.92</v>
      </c>
      <c r="J149" s="9">
        <f t="shared" si="23"/>
        <v>3680.64</v>
      </c>
    </row>
    <row r="150" spans="1:10" ht="16.5">
      <c r="A150" s="6" t="s">
        <v>407</v>
      </c>
      <c r="B150" s="7" t="s">
        <v>408</v>
      </c>
      <c r="C150" s="6" t="s">
        <v>409</v>
      </c>
      <c r="D150" s="7" t="s">
        <v>14</v>
      </c>
      <c r="E150" s="7" t="s">
        <v>33</v>
      </c>
      <c r="F150" s="9">
        <v>119</v>
      </c>
      <c r="G150" s="9">
        <v>4.2699999999999996</v>
      </c>
      <c r="H150" s="9">
        <v>2.94</v>
      </c>
      <c r="I150" s="9">
        <f t="shared" si="22"/>
        <v>7.21</v>
      </c>
      <c r="J150" s="9">
        <f t="shared" si="23"/>
        <v>857.99</v>
      </c>
    </row>
    <row r="151" spans="1:10" ht="16.5">
      <c r="A151" s="6" t="s">
        <v>410</v>
      </c>
      <c r="B151" s="7" t="s">
        <v>411</v>
      </c>
      <c r="C151" s="6" t="s">
        <v>412</v>
      </c>
      <c r="D151" s="7" t="s">
        <v>14</v>
      </c>
      <c r="E151" s="7" t="s">
        <v>33</v>
      </c>
      <c r="F151" s="9">
        <v>70</v>
      </c>
      <c r="G151" s="9">
        <v>7.77</v>
      </c>
      <c r="H151" s="9">
        <v>4.51</v>
      </c>
      <c r="I151" s="9">
        <f t="shared" si="22"/>
        <v>12.28</v>
      </c>
      <c r="J151" s="9">
        <f t="shared" si="23"/>
        <v>859.6</v>
      </c>
    </row>
    <row r="152" spans="1:10" ht="16.5">
      <c r="A152" s="6" t="s">
        <v>413</v>
      </c>
      <c r="B152" s="7" t="s">
        <v>414</v>
      </c>
      <c r="C152" s="6" t="s">
        <v>415</v>
      </c>
      <c r="D152" s="7" t="s">
        <v>14</v>
      </c>
      <c r="E152" s="7" t="s">
        <v>33</v>
      </c>
      <c r="F152" s="9">
        <v>1</v>
      </c>
      <c r="G152" s="9">
        <v>5.17</v>
      </c>
      <c r="H152" s="9">
        <v>3.76</v>
      </c>
      <c r="I152" s="9">
        <f t="shared" si="22"/>
        <v>8.93</v>
      </c>
      <c r="J152" s="9">
        <f t="shared" si="23"/>
        <v>8.93</v>
      </c>
    </row>
    <row r="153" spans="1:10" ht="16.5">
      <c r="A153" s="6" t="s">
        <v>416</v>
      </c>
      <c r="B153" s="7" t="s">
        <v>417</v>
      </c>
      <c r="C153" s="6" t="s">
        <v>418</v>
      </c>
      <c r="D153" s="7" t="s">
        <v>14</v>
      </c>
      <c r="E153" s="7" t="s">
        <v>33</v>
      </c>
      <c r="F153" s="9">
        <v>9</v>
      </c>
      <c r="G153" s="9">
        <v>6.19</v>
      </c>
      <c r="H153" s="9">
        <v>5.03</v>
      </c>
      <c r="I153" s="9">
        <f t="shared" si="22"/>
        <v>11.22</v>
      </c>
      <c r="J153" s="9">
        <f t="shared" si="23"/>
        <v>100.98</v>
      </c>
    </row>
    <row r="154" spans="1:10" ht="16.5">
      <c r="A154" s="6" t="s">
        <v>419</v>
      </c>
      <c r="B154" s="7" t="s">
        <v>420</v>
      </c>
      <c r="C154" s="6" t="s">
        <v>421</v>
      </c>
      <c r="D154" s="7" t="s">
        <v>14</v>
      </c>
      <c r="E154" s="7" t="s">
        <v>33</v>
      </c>
      <c r="F154" s="9">
        <v>4</v>
      </c>
      <c r="G154" s="9">
        <v>8.85</v>
      </c>
      <c r="H154" s="9">
        <v>7.08</v>
      </c>
      <c r="I154" s="9">
        <f t="shared" si="22"/>
        <v>15.93</v>
      </c>
      <c r="J154" s="9">
        <f t="shared" si="23"/>
        <v>63.72</v>
      </c>
    </row>
    <row r="155" spans="1:10" ht="16.5">
      <c r="A155" s="6" t="s">
        <v>422</v>
      </c>
      <c r="B155" s="7" t="s">
        <v>423</v>
      </c>
      <c r="C155" s="6" t="s">
        <v>424</v>
      </c>
      <c r="D155" s="7" t="s">
        <v>25</v>
      </c>
      <c r="E155" s="7" t="s">
        <v>33</v>
      </c>
      <c r="F155" s="9">
        <v>13</v>
      </c>
      <c r="G155" s="9">
        <v>8.09</v>
      </c>
      <c r="H155" s="9">
        <v>35.700000000000003</v>
      </c>
      <c r="I155" s="9">
        <f t="shared" si="22"/>
        <v>43.79</v>
      </c>
      <c r="J155" s="9">
        <f t="shared" si="23"/>
        <v>569.27</v>
      </c>
    </row>
    <row r="156" spans="1:10">
      <c r="A156" s="6" t="s">
        <v>425</v>
      </c>
      <c r="B156" s="7" t="s">
        <v>426</v>
      </c>
      <c r="C156" s="6" t="s">
        <v>427</v>
      </c>
      <c r="D156" s="7" t="s">
        <v>399</v>
      </c>
      <c r="E156" s="7" t="s">
        <v>400</v>
      </c>
      <c r="F156" s="9">
        <v>5</v>
      </c>
      <c r="G156" s="9">
        <v>5.21</v>
      </c>
      <c r="H156" s="9">
        <v>18.37</v>
      </c>
      <c r="I156" s="9">
        <f t="shared" si="22"/>
        <v>23.58</v>
      </c>
      <c r="J156" s="9">
        <f t="shared" si="23"/>
        <v>117.9</v>
      </c>
    </row>
    <row r="157" spans="1:10" ht="16.5">
      <c r="A157" s="6" t="s">
        <v>428</v>
      </c>
      <c r="B157" s="7" t="s">
        <v>429</v>
      </c>
      <c r="C157" s="6" t="s">
        <v>430</v>
      </c>
      <c r="D157" s="7" t="s">
        <v>14</v>
      </c>
      <c r="E157" s="7" t="s">
        <v>33</v>
      </c>
      <c r="F157" s="9">
        <v>95</v>
      </c>
      <c r="G157" s="9">
        <v>10.19</v>
      </c>
      <c r="H157" s="9">
        <v>9.06</v>
      </c>
      <c r="I157" s="9">
        <f t="shared" si="22"/>
        <v>19.25</v>
      </c>
      <c r="J157" s="9">
        <f t="shared" si="23"/>
        <v>1828.75</v>
      </c>
    </row>
    <row r="158" spans="1:10" ht="16.5">
      <c r="A158" s="6" t="s">
        <v>431</v>
      </c>
      <c r="B158" s="7" t="s">
        <v>432</v>
      </c>
      <c r="C158" s="6" t="s">
        <v>433</v>
      </c>
      <c r="D158" s="7" t="s">
        <v>14</v>
      </c>
      <c r="E158" s="7" t="s">
        <v>33</v>
      </c>
      <c r="F158" s="9">
        <v>12</v>
      </c>
      <c r="G158" s="9">
        <v>8.1300000000000008</v>
      </c>
      <c r="H158" s="9">
        <v>6.04</v>
      </c>
      <c r="I158" s="9">
        <f t="shared" si="22"/>
        <v>14.17</v>
      </c>
      <c r="J158" s="9">
        <f t="shared" si="23"/>
        <v>170.04</v>
      </c>
    </row>
    <row r="159" spans="1:10" ht="16.5">
      <c r="A159" s="6" t="s">
        <v>434</v>
      </c>
      <c r="B159" s="7" t="s">
        <v>435</v>
      </c>
      <c r="C159" s="6" t="s">
        <v>436</v>
      </c>
      <c r="D159" s="7" t="s">
        <v>14</v>
      </c>
      <c r="E159" s="7" t="s">
        <v>33</v>
      </c>
      <c r="F159" s="9">
        <v>12</v>
      </c>
      <c r="G159" s="9">
        <v>6.39</v>
      </c>
      <c r="H159" s="9">
        <v>5.27</v>
      </c>
      <c r="I159" s="9">
        <f t="shared" si="22"/>
        <v>11.66</v>
      </c>
      <c r="J159" s="9">
        <f t="shared" si="23"/>
        <v>139.91999999999999</v>
      </c>
    </row>
    <row r="160" spans="1:10" ht="16.5">
      <c r="A160" s="6" t="s">
        <v>437</v>
      </c>
      <c r="B160" s="7" t="s">
        <v>438</v>
      </c>
      <c r="C160" s="6" t="s">
        <v>439</v>
      </c>
      <c r="D160" s="7" t="s">
        <v>14</v>
      </c>
      <c r="E160" s="7" t="s">
        <v>33</v>
      </c>
      <c r="F160" s="9">
        <v>80</v>
      </c>
      <c r="G160" s="9">
        <v>11.65</v>
      </c>
      <c r="H160" s="9">
        <v>7.6</v>
      </c>
      <c r="I160" s="9">
        <f t="shared" si="22"/>
        <v>19.25</v>
      </c>
      <c r="J160" s="9">
        <f t="shared" si="23"/>
        <v>1540</v>
      </c>
    </row>
    <row r="161" spans="1:10" ht="16.5">
      <c r="A161" s="6" t="s">
        <v>440</v>
      </c>
      <c r="B161" s="7" t="s">
        <v>441</v>
      </c>
      <c r="C161" s="6" t="s">
        <v>442</v>
      </c>
      <c r="D161" s="7" t="s">
        <v>14</v>
      </c>
      <c r="E161" s="7" t="s">
        <v>33</v>
      </c>
      <c r="F161" s="9">
        <v>4</v>
      </c>
      <c r="G161" s="9">
        <v>14.42</v>
      </c>
      <c r="H161" s="9">
        <v>10.55</v>
      </c>
      <c r="I161" s="9">
        <f t="shared" si="22"/>
        <v>24.97</v>
      </c>
      <c r="J161" s="9">
        <f t="shared" si="23"/>
        <v>99.88</v>
      </c>
    </row>
    <row r="162" spans="1:10" ht="16.5">
      <c r="A162" s="6" t="s">
        <v>443</v>
      </c>
      <c r="B162" s="7" t="s">
        <v>444</v>
      </c>
      <c r="C162" s="6" t="s">
        <v>445</v>
      </c>
      <c r="D162" s="7" t="s">
        <v>14</v>
      </c>
      <c r="E162" s="7" t="s">
        <v>33</v>
      </c>
      <c r="F162" s="9">
        <v>2</v>
      </c>
      <c r="G162" s="9">
        <v>13.28</v>
      </c>
      <c r="H162" s="9">
        <v>10.93</v>
      </c>
      <c r="I162" s="9">
        <f t="shared" si="22"/>
        <v>24.21</v>
      </c>
      <c r="J162" s="9">
        <f t="shared" si="23"/>
        <v>48.42</v>
      </c>
    </row>
    <row r="163" spans="1:10">
      <c r="A163" s="6" t="s">
        <v>446</v>
      </c>
      <c r="B163" s="7" t="s">
        <v>447</v>
      </c>
      <c r="C163" s="6" t="s">
        <v>448</v>
      </c>
      <c r="D163" s="7" t="s">
        <v>14</v>
      </c>
      <c r="E163" s="7" t="s">
        <v>33</v>
      </c>
      <c r="F163" s="9">
        <v>6</v>
      </c>
      <c r="G163" s="9">
        <v>11.53</v>
      </c>
      <c r="H163" s="9">
        <v>14.12</v>
      </c>
      <c r="I163" s="9">
        <f t="shared" si="22"/>
        <v>25.65</v>
      </c>
      <c r="J163" s="9">
        <f t="shared" si="23"/>
        <v>153.9</v>
      </c>
    </row>
    <row r="164" spans="1:10">
      <c r="A164" s="6" t="s">
        <v>449</v>
      </c>
      <c r="B164" s="7" t="s">
        <v>450</v>
      </c>
      <c r="C164" s="6" t="s">
        <v>451</v>
      </c>
      <c r="D164" s="7" t="s">
        <v>14</v>
      </c>
      <c r="E164" s="7" t="s">
        <v>33</v>
      </c>
      <c r="F164" s="9">
        <v>10</v>
      </c>
      <c r="G164" s="9">
        <v>9.4600000000000009</v>
      </c>
      <c r="H164" s="9">
        <v>12.32</v>
      </c>
      <c r="I164" s="9">
        <f t="shared" si="22"/>
        <v>21.78</v>
      </c>
      <c r="J164" s="9">
        <f t="shared" si="23"/>
        <v>217.8</v>
      </c>
    </row>
    <row r="165" spans="1:10">
      <c r="A165" s="6" t="s">
        <v>452</v>
      </c>
      <c r="B165" s="7" t="s">
        <v>453</v>
      </c>
      <c r="C165" s="6" t="s">
        <v>454</v>
      </c>
      <c r="D165" s="7" t="s">
        <v>14</v>
      </c>
      <c r="E165" s="7" t="s">
        <v>33</v>
      </c>
      <c r="F165" s="9">
        <v>21</v>
      </c>
      <c r="G165" s="9">
        <v>13.59</v>
      </c>
      <c r="H165" s="9">
        <v>15.04</v>
      </c>
      <c r="I165" s="9">
        <f t="shared" si="22"/>
        <v>28.63</v>
      </c>
      <c r="J165" s="9">
        <f t="shared" si="23"/>
        <v>601.23</v>
      </c>
    </row>
    <row r="166" spans="1:10">
      <c r="A166" s="6" t="s">
        <v>455</v>
      </c>
      <c r="B166" s="7" t="s">
        <v>456</v>
      </c>
      <c r="C166" s="6" t="s">
        <v>457</v>
      </c>
      <c r="D166" s="7" t="s">
        <v>14</v>
      </c>
      <c r="E166" s="7" t="s">
        <v>33</v>
      </c>
      <c r="F166" s="9">
        <v>25</v>
      </c>
      <c r="G166" s="9">
        <v>15.67</v>
      </c>
      <c r="H166" s="9">
        <v>17.690000000000001</v>
      </c>
      <c r="I166" s="9">
        <f t="shared" si="22"/>
        <v>33.36</v>
      </c>
      <c r="J166" s="9">
        <f t="shared" si="23"/>
        <v>834</v>
      </c>
    </row>
    <row r="167" spans="1:10">
      <c r="A167" s="6" t="s">
        <v>458</v>
      </c>
      <c r="B167" s="7" t="s">
        <v>459</v>
      </c>
      <c r="C167" s="6" t="s">
        <v>460</v>
      </c>
      <c r="D167" s="7" t="s">
        <v>14</v>
      </c>
      <c r="E167" s="7" t="s">
        <v>33</v>
      </c>
      <c r="F167" s="9">
        <v>5</v>
      </c>
      <c r="G167" s="9">
        <v>17.73</v>
      </c>
      <c r="H167" s="9">
        <v>19.78</v>
      </c>
      <c r="I167" s="9">
        <f t="shared" si="22"/>
        <v>37.51</v>
      </c>
      <c r="J167" s="9">
        <f t="shared" si="23"/>
        <v>187.55</v>
      </c>
    </row>
    <row r="168" spans="1:10" ht="16.5">
      <c r="A168" s="6" t="s">
        <v>461</v>
      </c>
      <c r="B168" s="7" t="s">
        <v>462</v>
      </c>
      <c r="C168" s="6" t="s">
        <v>463</v>
      </c>
      <c r="D168" s="7" t="s">
        <v>14</v>
      </c>
      <c r="E168" s="7" t="s">
        <v>88</v>
      </c>
      <c r="F168" s="9">
        <v>203.77</v>
      </c>
      <c r="G168" s="9">
        <v>5.33</v>
      </c>
      <c r="H168" s="9">
        <v>7.74</v>
      </c>
      <c r="I168" s="9">
        <f t="shared" si="22"/>
        <v>13.07</v>
      </c>
      <c r="J168" s="9">
        <f t="shared" si="23"/>
        <v>2663.27</v>
      </c>
    </row>
    <row r="169" spans="1:10">
      <c r="A169" s="6" t="s">
        <v>464</v>
      </c>
      <c r="B169" s="7" t="s">
        <v>465</v>
      </c>
      <c r="C169" s="6" t="s">
        <v>466</v>
      </c>
      <c r="D169" s="7" t="s">
        <v>14</v>
      </c>
      <c r="E169" s="7" t="s">
        <v>33</v>
      </c>
      <c r="F169" s="9">
        <v>1</v>
      </c>
      <c r="G169" s="9">
        <v>14.29</v>
      </c>
      <c r="H169" s="9">
        <v>17.55</v>
      </c>
      <c r="I169" s="9">
        <f t="shared" si="22"/>
        <v>31.84</v>
      </c>
      <c r="J169" s="9">
        <f t="shared" si="23"/>
        <v>31.84</v>
      </c>
    </row>
    <row r="170" spans="1:10">
      <c r="A170" s="6" t="s">
        <v>467</v>
      </c>
      <c r="B170" s="7" t="s">
        <v>468</v>
      </c>
      <c r="C170" s="6" t="s">
        <v>469</v>
      </c>
      <c r="D170" s="7" t="s">
        <v>14</v>
      </c>
      <c r="E170" s="7" t="s">
        <v>33</v>
      </c>
      <c r="F170" s="9">
        <v>1</v>
      </c>
      <c r="G170" s="9">
        <v>21.18</v>
      </c>
      <c r="H170" s="9">
        <v>23.88</v>
      </c>
      <c r="I170" s="9">
        <f t="shared" si="22"/>
        <v>45.06</v>
      </c>
      <c r="J170" s="9">
        <f t="shared" si="23"/>
        <v>45.06</v>
      </c>
    </row>
    <row r="171" spans="1:10" ht="15" customHeight="1">
      <c r="A171" s="4" t="s">
        <v>470</v>
      </c>
      <c r="B171" s="81" t="s">
        <v>471</v>
      </c>
      <c r="C171" s="81"/>
      <c r="D171" s="81"/>
      <c r="E171" s="81"/>
      <c r="F171" s="81"/>
      <c r="G171" s="81">
        <f>ROUND(SUMPRODUCT(F172:F179,G172:G179),2)</f>
        <v>5303.91</v>
      </c>
      <c r="H171" s="81">
        <f>ROUND(SUMPRODUCT(F172:F179,H172:H179),2)</f>
        <v>7247.33</v>
      </c>
      <c r="I171" s="81"/>
      <c r="J171" s="5">
        <f>ROUND(SUM(J172:J179),2)</f>
        <v>12551.24</v>
      </c>
    </row>
    <row r="172" spans="1:10" ht="16.5">
      <c r="A172" s="6" t="s">
        <v>472</v>
      </c>
      <c r="B172" s="7" t="s">
        <v>473</v>
      </c>
      <c r="C172" s="6" t="s">
        <v>474</v>
      </c>
      <c r="D172" s="7" t="s">
        <v>25</v>
      </c>
      <c r="E172" s="7" t="s">
        <v>33</v>
      </c>
      <c r="F172" s="9">
        <v>16.239999999999998</v>
      </c>
      <c r="G172" s="9">
        <v>28.07</v>
      </c>
      <c r="H172" s="9">
        <v>112.01</v>
      </c>
      <c r="I172" s="9">
        <f t="shared" ref="I172:I179" si="24">ROUND(G172+H172,2)</f>
        <v>140.08000000000001</v>
      </c>
      <c r="J172" s="9">
        <f t="shared" ref="J172:J179" si="25">ROUND(ROUND(F172,2)*ROUND(I172,2),2)</f>
        <v>2274.9</v>
      </c>
    </row>
    <row r="173" spans="1:10">
      <c r="A173" s="6" t="s">
        <v>475</v>
      </c>
      <c r="B173" s="7" t="s">
        <v>476</v>
      </c>
      <c r="C173" s="6" t="s">
        <v>477</v>
      </c>
      <c r="D173" s="7" t="s">
        <v>399</v>
      </c>
      <c r="E173" s="7" t="s">
        <v>400</v>
      </c>
      <c r="F173" s="9">
        <v>1</v>
      </c>
      <c r="G173" s="9">
        <v>7.69</v>
      </c>
      <c r="H173" s="9">
        <v>12.95</v>
      </c>
      <c r="I173" s="9">
        <f t="shared" si="24"/>
        <v>20.64</v>
      </c>
      <c r="J173" s="9">
        <f t="shared" si="25"/>
        <v>20.64</v>
      </c>
    </row>
    <row r="174" spans="1:10">
      <c r="A174" s="6" t="s">
        <v>478</v>
      </c>
      <c r="B174" s="7" t="s">
        <v>479</v>
      </c>
      <c r="C174" s="6" t="s">
        <v>480</v>
      </c>
      <c r="D174" s="7" t="s">
        <v>399</v>
      </c>
      <c r="E174" s="7" t="s">
        <v>400</v>
      </c>
      <c r="F174" s="9">
        <v>1</v>
      </c>
      <c r="G174" s="9">
        <v>7.69</v>
      </c>
      <c r="H174" s="9">
        <v>17.399999999999999</v>
      </c>
      <c r="I174" s="9">
        <f t="shared" si="24"/>
        <v>25.09</v>
      </c>
      <c r="J174" s="9">
        <f t="shared" si="25"/>
        <v>25.09</v>
      </c>
    </row>
    <row r="175" spans="1:10" ht="16.5">
      <c r="A175" s="6" t="s">
        <v>481</v>
      </c>
      <c r="B175" s="7" t="s">
        <v>482</v>
      </c>
      <c r="C175" s="6" t="s">
        <v>483</v>
      </c>
      <c r="D175" s="7" t="s">
        <v>25</v>
      </c>
      <c r="E175" s="7" t="s">
        <v>33</v>
      </c>
      <c r="F175" s="9">
        <v>124.17</v>
      </c>
      <c r="G175" s="9">
        <v>19.22</v>
      </c>
      <c r="H175" s="9">
        <v>18.75</v>
      </c>
      <c r="I175" s="9">
        <f t="shared" si="24"/>
        <v>37.97</v>
      </c>
      <c r="J175" s="9">
        <f t="shared" si="25"/>
        <v>4714.7299999999996</v>
      </c>
    </row>
    <row r="176" spans="1:10">
      <c r="A176" s="6" t="s">
        <v>484</v>
      </c>
      <c r="B176" s="7" t="s">
        <v>485</v>
      </c>
      <c r="C176" s="6" t="s">
        <v>486</v>
      </c>
      <c r="D176" s="7" t="s">
        <v>399</v>
      </c>
      <c r="E176" s="7" t="s">
        <v>400</v>
      </c>
      <c r="F176" s="9">
        <v>12</v>
      </c>
      <c r="G176" s="9">
        <v>7.69</v>
      </c>
      <c r="H176" s="9">
        <v>9.07</v>
      </c>
      <c r="I176" s="9">
        <f t="shared" si="24"/>
        <v>16.760000000000002</v>
      </c>
      <c r="J176" s="9">
        <f t="shared" si="25"/>
        <v>201.12</v>
      </c>
    </row>
    <row r="177" spans="1:10">
      <c r="A177" s="6" t="s">
        <v>487</v>
      </c>
      <c r="B177" s="7" t="s">
        <v>488</v>
      </c>
      <c r="C177" s="6" t="s">
        <v>489</v>
      </c>
      <c r="D177" s="7" t="s">
        <v>399</v>
      </c>
      <c r="E177" s="7" t="s">
        <v>400</v>
      </c>
      <c r="F177" s="9">
        <v>7</v>
      </c>
      <c r="G177" s="9">
        <v>7.69</v>
      </c>
      <c r="H177" s="9">
        <v>13.75</v>
      </c>
      <c r="I177" s="9">
        <f t="shared" si="24"/>
        <v>21.44</v>
      </c>
      <c r="J177" s="9">
        <f t="shared" si="25"/>
        <v>150.08000000000001</v>
      </c>
    </row>
    <row r="178" spans="1:10">
      <c r="A178" s="6" t="s">
        <v>490</v>
      </c>
      <c r="B178" s="7" t="s">
        <v>491</v>
      </c>
      <c r="C178" s="6" t="s">
        <v>492</v>
      </c>
      <c r="D178" s="7" t="s">
        <v>399</v>
      </c>
      <c r="E178" s="7" t="s">
        <v>400</v>
      </c>
      <c r="F178" s="9">
        <v>86</v>
      </c>
      <c r="G178" s="9">
        <v>7.69</v>
      </c>
      <c r="H178" s="9">
        <v>6.33</v>
      </c>
      <c r="I178" s="9">
        <f t="shared" si="24"/>
        <v>14.02</v>
      </c>
      <c r="J178" s="9">
        <f t="shared" si="25"/>
        <v>1205.72</v>
      </c>
    </row>
    <row r="179" spans="1:10">
      <c r="A179" s="6" t="s">
        <v>493</v>
      </c>
      <c r="B179" s="7" t="s">
        <v>494</v>
      </c>
      <c r="C179" s="6" t="s">
        <v>495</v>
      </c>
      <c r="D179" s="7" t="s">
        <v>399</v>
      </c>
      <c r="E179" s="7" t="s">
        <v>496</v>
      </c>
      <c r="F179" s="9">
        <v>142</v>
      </c>
      <c r="G179" s="9">
        <v>11.54</v>
      </c>
      <c r="H179" s="9">
        <v>16.34</v>
      </c>
      <c r="I179" s="9">
        <f t="shared" si="24"/>
        <v>27.88</v>
      </c>
      <c r="J179" s="9">
        <f t="shared" si="25"/>
        <v>3958.96</v>
      </c>
    </row>
    <row r="180" spans="1:10" ht="15" customHeight="1">
      <c r="A180" s="4" t="s">
        <v>497</v>
      </c>
      <c r="B180" s="81" t="s">
        <v>498</v>
      </c>
      <c r="C180" s="81"/>
      <c r="D180" s="81"/>
      <c r="E180" s="81"/>
      <c r="F180" s="81"/>
      <c r="G180" s="81">
        <f>ROUND(SUMPRODUCT(F181:F190,G181:G190),2)</f>
        <v>3333.32</v>
      </c>
      <c r="H180" s="81">
        <f>ROUND(SUMPRODUCT(F181:F190,H181:H190),2)</f>
        <v>3701.76</v>
      </c>
      <c r="I180" s="81"/>
      <c r="J180" s="5">
        <f>ROUND(SUM(J181:J190),2)</f>
        <v>7035.08</v>
      </c>
    </row>
    <row r="181" spans="1:10">
      <c r="A181" s="6" t="s">
        <v>499</v>
      </c>
      <c r="B181" s="7" t="s">
        <v>500</v>
      </c>
      <c r="C181" s="6" t="s">
        <v>501</v>
      </c>
      <c r="D181" s="7" t="s">
        <v>14</v>
      </c>
      <c r="E181" s="7" t="s">
        <v>33</v>
      </c>
      <c r="F181" s="9">
        <v>31</v>
      </c>
      <c r="G181" s="9">
        <v>25.24</v>
      </c>
      <c r="H181" s="9">
        <v>19.809999999999999</v>
      </c>
      <c r="I181" s="9">
        <f t="shared" ref="I181:I190" si="26">ROUND(G181+H181,2)</f>
        <v>45.05</v>
      </c>
      <c r="J181" s="9">
        <f t="shared" ref="J181:J190" si="27">ROUND(ROUND(F181,2)*ROUND(I181,2),2)</f>
        <v>1396.55</v>
      </c>
    </row>
    <row r="182" spans="1:10">
      <c r="A182" s="6" t="s">
        <v>502</v>
      </c>
      <c r="B182" s="7" t="s">
        <v>503</v>
      </c>
      <c r="C182" s="6" t="s">
        <v>504</v>
      </c>
      <c r="D182" s="7" t="s">
        <v>14</v>
      </c>
      <c r="E182" s="7" t="s">
        <v>33</v>
      </c>
      <c r="F182" s="9">
        <v>7</v>
      </c>
      <c r="G182" s="9">
        <v>14.61</v>
      </c>
      <c r="H182" s="9">
        <v>15.09</v>
      </c>
      <c r="I182" s="9">
        <f t="shared" si="26"/>
        <v>29.7</v>
      </c>
      <c r="J182" s="9">
        <f t="shared" si="27"/>
        <v>207.9</v>
      </c>
    </row>
    <row r="183" spans="1:10">
      <c r="A183" s="6" t="s">
        <v>505</v>
      </c>
      <c r="B183" s="7" t="s">
        <v>506</v>
      </c>
      <c r="C183" s="6" t="s">
        <v>507</v>
      </c>
      <c r="D183" s="7" t="s">
        <v>14</v>
      </c>
      <c r="E183" s="7" t="s">
        <v>33</v>
      </c>
      <c r="F183" s="9">
        <v>1</v>
      </c>
      <c r="G183" s="9">
        <v>14.61</v>
      </c>
      <c r="H183" s="9">
        <v>16.62</v>
      </c>
      <c r="I183" s="9">
        <f t="shared" si="26"/>
        <v>31.23</v>
      </c>
      <c r="J183" s="9">
        <f t="shared" si="27"/>
        <v>31.23</v>
      </c>
    </row>
    <row r="184" spans="1:10">
      <c r="A184" s="6" t="s">
        <v>508</v>
      </c>
      <c r="B184" s="7" t="s">
        <v>509</v>
      </c>
      <c r="C184" s="6" t="s">
        <v>510</v>
      </c>
      <c r="D184" s="7" t="s">
        <v>14</v>
      </c>
      <c r="E184" s="7" t="s">
        <v>33</v>
      </c>
      <c r="F184" s="9">
        <v>23</v>
      </c>
      <c r="G184" s="9">
        <v>21.68</v>
      </c>
      <c r="H184" s="9">
        <v>23.72</v>
      </c>
      <c r="I184" s="9">
        <f t="shared" si="26"/>
        <v>45.4</v>
      </c>
      <c r="J184" s="9">
        <f t="shared" si="27"/>
        <v>1044.2</v>
      </c>
    </row>
    <row r="185" spans="1:10" ht="16.5">
      <c r="A185" s="6" t="s">
        <v>511</v>
      </c>
      <c r="B185" s="7" t="s">
        <v>512</v>
      </c>
      <c r="C185" s="6" t="s">
        <v>513</v>
      </c>
      <c r="D185" s="7" t="s">
        <v>25</v>
      </c>
      <c r="E185" s="7" t="s">
        <v>33</v>
      </c>
      <c r="F185" s="9">
        <v>43</v>
      </c>
      <c r="G185" s="9">
        <v>30.45</v>
      </c>
      <c r="H185" s="9">
        <v>42.07</v>
      </c>
      <c r="I185" s="9">
        <f t="shared" si="26"/>
        <v>72.52</v>
      </c>
      <c r="J185" s="9">
        <f t="shared" si="27"/>
        <v>3118.36</v>
      </c>
    </row>
    <row r="186" spans="1:10">
      <c r="A186" s="6" t="s">
        <v>514</v>
      </c>
      <c r="B186" s="7" t="s">
        <v>515</v>
      </c>
      <c r="C186" s="6" t="s">
        <v>516</v>
      </c>
      <c r="D186" s="7" t="s">
        <v>14</v>
      </c>
      <c r="E186" s="7" t="s">
        <v>33</v>
      </c>
      <c r="F186" s="9">
        <v>6</v>
      </c>
      <c r="G186" s="9">
        <v>17.57</v>
      </c>
      <c r="H186" s="9">
        <v>16.41</v>
      </c>
      <c r="I186" s="9">
        <f t="shared" si="26"/>
        <v>33.979999999999997</v>
      </c>
      <c r="J186" s="9">
        <f t="shared" si="27"/>
        <v>203.88</v>
      </c>
    </row>
    <row r="187" spans="1:10">
      <c r="A187" s="6" t="s">
        <v>517</v>
      </c>
      <c r="B187" s="7" t="s">
        <v>518</v>
      </c>
      <c r="C187" s="6" t="s">
        <v>519</v>
      </c>
      <c r="D187" s="7" t="s">
        <v>14</v>
      </c>
      <c r="E187" s="7" t="s">
        <v>33</v>
      </c>
      <c r="F187" s="9">
        <v>7</v>
      </c>
      <c r="G187" s="9">
        <v>27.64</v>
      </c>
      <c r="H187" s="9">
        <v>26.38</v>
      </c>
      <c r="I187" s="9">
        <f t="shared" si="26"/>
        <v>54.02</v>
      </c>
      <c r="J187" s="9">
        <f t="shared" si="27"/>
        <v>378.14</v>
      </c>
    </row>
    <row r="188" spans="1:10">
      <c r="A188" s="6" t="s">
        <v>520</v>
      </c>
      <c r="B188" s="7" t="s">
        <v>521</v>
      </c>
      <c r="C188" s="6" t="s">
        <v>522</v>
      </c>
      <c r="D188" s="7" t="s">
        <v>14</v>
      </c>
      <c r="E188" s="7" t="s">
        <v>33</v>
      </c>
      <c r="F188" s="9">
        <v>2</v>
      </c>
      <c r="G188" s="9">
        <v>27.64</v>
      </c>
      <c r="H188" s="9">
        <v>27.96</v>
      </c>
      <c r="I188" s="9">
        <f t="shared" si="26"/>
        <v>55.6</v>
      </c>
      <c r="J188" s="9">
        <f t="shared" si="27"/>
        <v>111.2</v>
      </c>
    </row>
    <row r="189" spans="1:10" ht="16.5">
      <c r="A189" s="6" t="s">
        <v>523</v>
      </c>
      <c r="B189" s="7" t="s">
        <v>524</v>
      </c>
      <c r="C189" s="6" t="s">
        <v>525</v>
      </c>
      <c r="D189" s="7" t="s">
        <v>14</v>
      </c>
      <c r="E189" s="7" t="s">
        <v>33</v>
      </c>
      <c r="F189" s="9">
        <v>3</v>
      </c>
      <c r="G189" s="9">
        <v>24.25</v>
      </c>
      <c r="H189" s="9">
        <v>24.19</v>
      </c>
      <c r="I189" s="9">
        <f t="shared" si="26"/>
        <v>48.44</v>
      </c>
      <c r="J189" s="9">
        <f t="shared" si="27"/>
        <v>145.32</v>
      </c>
    </row>
    <row r="190" spans="1:10">
      <c r="A190" s="6" t="s">
        <v>526</v>
      </c>
      <c r="B190" s="7" t="s">
        <v>527</v>
      </c>
      <c r="C190" s="6" t="s">
        <v>528</v>
      </c>
      <c r="D190" s="7" t="s">
        <v>14</v>
      </c>
      <c r="E190" s="7" t="s">
        <v>33</v>
      </c>
      <c r="F190" s="9">
        <v>14</v>
      </c>
      <c r="G190" s="9">
        <v>14.22</v>
      </c>
      <c r="H190" s="9">
        <v>14.23</v>
      </c>
      <c r="I190" s="9">
        <f t="shared" si="26"/>
        <v>28.45</v>
      </c>
      <c r="J190" s="9">
        <f t="shared" si="27"/>
        <v>398.3</v>
      </c>
    </row>
    <row r="191" spans="1:10" ht="15" customHeight="1">
      <c r="A191" s="4" t="s">
        <v>529</v>
      </c>
      <c r="B191" s="81" t="s">
        <v>530</v>
      </c>
      <c r="C191" s="81"/>
      <c r="D191" s="81"/>
      <c r="E191" s="81"/>
      <c r="F191" s="81"/>
      <c r="G191" s="81">
        <f>ROUND(SUMPRODUCT(F192:F196,G192:G196),2)</f>
        <v>4818.38</v>
      </c>
      <c r="H191" s="81">
        <f>ROUND(SUMPRODUCT(F192:F196,H192:H196),2)</f>
        <v>53094.62</v>
      </c>
      <c r="I191" s="81"/>
      <c r="J191" s="5">
        <f>ROUND(SUM(J192:J196),2)</f>
        <v>57913.01</v>
      </c>
    </row>
    <row r="192" spans="1:10">
      <c r="A192" s="6" t="s">
        <v>531</v>
      </c>
      <c r="B192" s="7" t="s">
        <v>532</v>
      </c>
      <c r="C192" s="6" t="s">
        <v>533</v>
      </c>
      <c r="D192" s="7" t="s">
        <v>14</v>
      </c>
      <c r="E192" s="7" t="s">
        <v>88</v>
      </c>
      <c r="F192" s="9">
        <v>3512.79</v>
      </c>
      <c r="G192" s="9">
        <v>1.1299999999999999</v>
      </c>
      <c r="H192" s="9">
        <v>3.31</v>
      </c>
      <c r="I192" s="9">
        <f>ROUND(G192+H192,2)</f>
        <v>4.4400000000000004</v>
      </c>
      <c r="J192" s="9">
        <f>ROUND(ROUND(F192,2)*ROUND(I192,2),2)</f>
        <v>15596.79</v>
      </c>
    </row>
    <row r="193" spans="1:10">
      <c r="A193" s="6" t="s">
        <v>534</v>
      </c>
      <c r="B193" s="7" t="s">
        <v>535</v>
      </c>
      <c r="C193" s="6" t="s">
        <v>536</v>
      </c>
      <c r="D193" s="7" t="s">
        <v>14</v>
      </c>
      <c r="E193" s="7" t="s">
        <v>88</v>
      </c>
      <c r="F193" s="9">
        <v>147.9</v>
      </c>
      <c r="G193" s="9">
        <v>1.53</v>
      </c>
      <c r="H193" s="9">
        <v>5.32</v>
      </c>
      <c r="I193" s="9">
        <f>ROUND(G193+H193,2)</f>
        <v>6.85</v>
      </c>
      <c r="J193" s="9">
        <f>ROUND(ROUND(F193,2)*ROUND(I193,2),2)</f>
        <v>1013.12</v>
      </c>
    </row>
    <row r="194" spans="1:10">
      <c r="A194" s="6" t="s">
        <v>537</v>
      </c>
      <c r="B194" s="7" t="s">
        <v>538</v>
      </c>
      <c r="C194" s="6" t="s">
        <v>539</v>
      </c>
      <c r="D194" s="7" t="s">
        <v>14</v>
      </c>
      <c r="E194" s="7" t="s">
        <v>88</v>
      </c>
      <c r="F194" s="9">
        <v>177.83</v>
      </c>
      <c r="G194" s="9">
        <v>2.0099999999999998</v>
      </c>
      <c r="H194" s="9">
        <v>7.53</v>
      </c>
      <c r="I194" s="9">
        <f>ROUND(G194+H194,2)</f>
        <v>9.5399999999999991</v>
      </c>
      <c r="J194" s="9">
        <f>ROUND(ROUND(F194,2)*ROUND(I194,2),2)</f>
        <v>1696.5</v>
      </c>
    </row>
    <row r="195" spans="1:10">
      <c r="A195" s="6" t="s">
        <v>540</v>
      </c>
      <c r="B195" s="7" t="s">
        <v>541</v>
      </c>
      <c r="C195" s="6" t="s">
        <v>542</v>
      </c>
      <c r="D195" s="7" t="s">
        <v>14</v>
      </c>
      <c r="E195" s="7" t="s">
        <v>88</v>
      </c>
      <c r="F195" s="9">
        <v>340</v>
      </c>
      <c r="G195" s="9">
        <v>0.5</v>
      </c>
      <c r="H195" s="9">
        <v>16.11</v>
      </c>
      <c r="I195" s="9">
        <f>ROUND(G195+H195,2)</f>
        <v>16.61</v>
      </c>
      <c r="J195" s="9">
        <f>ROUND(ROUND(F195,2)*ROUND(I195,2),2)</f>
        <v>5647.4</v>
      </c>
    </row>
    <row r="196" spans="1:10" ht="16.5">
      <c r="A196" s="6" t="s">
        <v>543</v>
      </c>
      <c r="B196" s="7" t="s">
        <v>544</v>
      </c>
      <c r="C196" s="6" t="s">
        <v>545</v>
      </c>
      <c r="D196" s="7" t="s">
        <v>14</v>
      </c>
      <c r="E196" s="7" t="s">
        <v>88</v>
      </c>
      <c r="F196" s="9">
        <v>1360</v>
      </c>
      <c r="G196" s="9">
        <v>7.0000000000000007E-2</v>
      </c>
      <c r="H196" s="9">
        <v>24.9</v>
      </c>
      <c r="I196" s="9">
        <f>ROUND(G196+H196,2)</f>
        <v>24.97</v>
      </c>
      <c r="J196" s="9">
        <f>ROUND(ROUND(F196,2)*ROUND(I196,2),2)</f>
        <v>33959.199999999997</v>
      </c>
    </row>
    <row r="197" spans="1:10" ht="15" customHeight="1">
      <c r="A197" s="4" t="s">
        <v>546</v>
      </c>
      <c r="B197" s="81" t="s">
        <v>547</v>
      </c>
      <c r="C197" s="81"/>
      <c r="D197" s="81"/>
      <c r="E197" s="81"/>
      <c r="F197" s="81"/>
      <c r="G197" s="81">
        <f>ROUND(SUMPRODUCT(F198:F202,G198:G202),2)</f>
        <v>1535.17</v>
      </c>
      <c r="H197" s="81">
        <f>ROUND(SUMPRODUCT(F198:F202,H198:H202),2)</f>
        <v>1226.56</v>
      </c>
      <c r="I197" s="81"/>
      <c r="J197" s="5">
        <f>ROUND(SUM(J198:J202),2)</f>
        <v>2761.73</v>
      </c>
    </row>
    <row r="198" spans="1:10">
      <c r="A198" s="6" t="s">
        <v>548</v>
      </c>
      <c r="B198" s="7" t="s">
        <v>549</v>
      </c>
      <c r="C198" s="6" t="s">
        <v>550</v>
      </c>
      <c r="D198" s="7" t="s">
        <v>14</v>
      </c>
      <c r="E198" s="7" t="s">
        <v>33</v>
      </c>
      <c r="F198" s="9">
        <v>31</v>
      </c>
      <c r="G198" s="9">
        <v>21.83</v>
      </c>
      <c r="H198" s="9">
        <v>12.27</v>
      </c>
      <c r="I198" s="9">
        <f>ROUND(G198+H198,2)</f>
        <v>34.1</v>
      </c>
      <c r="J198" s="9">
        <f>ROUND(ROUND(F198,2)*ROUND(I198,2),2)</f>
        <v>1057.0999999999999</v>
      </c>
    </row>
    <row r="199" spans="1:10">
      <c r="A199" s="6" t="s">
        <v>551</v>
      </c>
      <c r="B199" s="7" t="s">
        <v>552</v>
      </c>
      <c r="C199" s="6" t="s">
        <v>553</v>
      </c>
      <c r="D199" s="7" t="s">
        <v>14</v>
      </c>
      <c r="E199" s="7" t="s">
        <v>33</v>
      </c>
      <c r="F199" s="9">
        <v>32</v>
      </c>
      <c r="G199" s="9">
        <v>11.6</v>
      </c>
      <c r="H199" s="9">
        <v>7.72</v>
      </c>
      <c r="I199" s="9">
        <f>ROUND(G199+H199,2)</f>
        <v>19.32</v>
      </c>
      <c r="J199" s="9">
        <f>ROUND(ROUND(F199,2)*ROUND(I199,2),2)</f>
        <v>618.24</v>
      </c>
    </row>
    <row r="200" spans="1:10">
      <c r="A200" s="6" t="s">
        <v>554</v>
      </c>
      <c r="B200" s="7" t="s">
        <v>555</v>
      </c>
      <c r="C200" s="6" t="s">
        <v>556</v>
      </c>
      <c r="D200" s="7" t="s">
        <v>14</v>
      </c>
      <c r="E200" s="7" t="s">
        <v>33</v>
      </c>
      <c r="F200" s="9">
        <v>33</v>
      </c>
      <c r="G200" s="9">
        <v>6.58</v>
      </c>
      <c r="H200" s="9">
        <v>5.49</v>
      </c>
      <c r="I200" s="9">
        <f>ROUND(G200+H200,2)</f>
        <v>12.07</v>
      </c>
      <c r="J200" s="9">
        <f>ROUND(ROUND(F200,2)*ROUND(I200,2),2)</f>
        <v>398.31</v>
      </c>
    </row>
    <row r="201" spans="1:10" ht="16.5">
      <c r="A201" s="6" t="s">
        <v>557</v>
      </c>
      <c r="B201" s="7" t="s">
        <v>558</v>
      </c>
      <c r="C201" s="6" t="s">
        <v>559</v>
      </c>
      <c r="D201" s="7" t="s">
        <v>14</v>
      </c>
      <c r="E201" s="7" t="s">
        <v>33</v>
      </c>
      <c r="F201" s="9">
        <v>2</v>
      </c>
      <c r="G201" s="9">
        <v>80.41</v>
      </c>
      <c r="H201" s="9">
        <v>100.83</v>
      </c>
      <c r="I201" s="9">
        <f>ROUND(G201+H201,2)</f>
        <v>181.24</v>
      </c>
      <c r="J201" s="9">
        <f>ROUND(ROUND(F201,2)*ROUND(I201,2),2)</f>
        <v>362.48</v>
      </c>
    </row>
    <row r="202" spans="1:10" ht="16.5">
      <c r="A202" s="6" t="s">
        <v>560</v>
      </c>
      <c r="B202" s="7" t="s">
        <v>561</v>
      </c>
      <c r="C202" s="6" t="s">
        <v>562</v>
      </c>
      <c r="D202" s="7" t="s">
        <v>25</v>
      </c>
      <c r="E202" s="7" t="s">
        <v>33</v>
      </c>
      <c r="F202" s="9">
        <v>8</v>
      </c>
      <c r="G202" s="9">
        <v>13.66</v>
      </c>
      <c r="H202" s="9">
        <v>27.04</v>
      </c>
      <c r="I202" s="9">
        <f>ROUND(G202+H202,2)</f>
        <v>40.700000000000003</v>
      </c>
      <c r="J202" s="9">
        <f>ROUND(ROUND(F202,2)*ROUND(I202,2),2)</f>
        <v>325.60000000000002</v>
      </c>
    </row>
    <row r="203" spans="1:10" ht="15" customHeight="1">
      <c r="A203" s="4" t="s">
        <v>563</v>
      </c>
      <c r="B203" s="81" t="s">
        <v>564</v>
      </c>
      <c r="C203" s="81"/>
      <c r="D203" s="81"/>
      <c r="E203" s="81"/>
      <c r="F203" s="81"/>
      <c r="G203" s="81">
        <f>ROUND(SUMPRODUCT(F204:F208,G204:G208),2)</f>
        <v>1131.8599999999999</v>
      </c>
      <c r="H203" s="81">
        <f>ROUND(SUMPRODUCT(F204:F208,H204:H208),2)</f>
        <v>17271.21</v>
      </c>
      <c r="I203" s="81"/>
      <c r="J203" s="5">
        <f>ROUND(SUM(J204:J208),2)</f>
        <v>18403.07</v>
      </c>
    </row>
    <row r="204" spans="1:10" ht="16.5">
      <c r="A204" s="6" t="s">
        <v>565</v>
      </c>
      <c r="B204" s="7" t="s">
        <v>566</v>
      </c>
      <c r="C204" s="6" t="s">
        <v>567</v>
      </c>
      <c r="D204" s="7" t="s">
        <v>25</v>
      </c>
      <c r="E204" s="7" t="s">
        <v>33</v>
      </c>
      <c r="F204" s="9">
        <v>10</v>
      </c>
      <c r="G204" s="9">
        <v>7.53</v>
      </c>
      <c r="H204" s="9">
        <v>91.95</v>
      </c>
      <c r="I204" s="9">
        <f>ROUND(G204+H204,2)</f>
        <v>99.48</v>
      </c>
      <c r="J204" s="9">
        <f>ROUND(ROUND(F204,2)*ROUND(I204,2),2)</f>
        <v>994.8</v>
      </c>
    </row>
    <row r="205" spans="1:10" ht="16.5">
      <c r="A205" s="6" t="s">
        <v>568</v>
      </c>
      <c r="B205" s="7" t="s">
        <v>569</v>
      </c>
      <c r="C205" s="6" t="s">
        <v>570</v>
      </c>
      <c r="D205" s="7" t="s">
        <v>25</v>
      </c>
      <c r="E205" s="7" t="s">
        <v>33</v>
      </c>
      <c r="F205" s="9">
        <v>3</v>
      </c>
      <c r="G205" s="9">
        <v>19.04</v>
      </c>
      <c r="H205" s="9">
        <v>124.4</v>
      </c>
      <c r="I205" s="9">
        <f>ROUND(G205+H205,2)</f>
        <v>143.44</v>
      </c>
      <c r="J205" s="9">
        <f>ROUND(ROUND(F205,2)*ROUND(I205,2),2)</f>
        <v>430.32</v>
      </c>
    </row>
    <row r="206" spans="1:10" ht="16.5">
      <c r="A206" s="6" t="s">
        <v>571</v>
      </c>
      <c r="B206" s="7" t="s">
        <v>572</v>
      </c>
      <c r="C206" s="6" t="s">
        <v>573</v>
      </c>
      <c r="D206" s="7" t="s">
        <v>25</v>
      </c>
      <c r="E206" s="7" t="s">
        <v>33</v>
      </c>
      <c r="F206" s="9">
        <v>43</v>
      </c>
      <c r="G206" s="9">
        <v>19.04</v>
      </c>
      <c r="H206" s="9">
        <v>120.07</v>
      </c>
      <c r="I206" s="9">
        <f>ROUND(G206+H206,2)</f>
        <v>139.11000000000001</v>
      </c>
      <c r="J206" s="9">
        <f>ROUND(ROUND(F206,2)*ROUND(I206,2),2)</f>
        <v>5981.73</v>
      </c>
    </row>
    <row r="207" spans="1:10" ht="16.5">
      <c r="A207" s="6" t="s">
        <v>574</v>
      </c>
      <c r="B207" s="7" t="s">
        <v>575</v>
      </c>
      <c r="C207" s="6" t="s">
        <v>576</v>
      </c>
      <c r="D207" s="7" t="s">
        <v>25</v>
      </c>
      <c r="E207" s="7" t="s">
        <v>33</v>
      </c>
      <c r="F207" s="9">
        <v>19</v>
      </c>
      <c r="G207" s="9">
        <v>7.53</v>
      </c>
      <c r="H207" s="9">
        <v>450.9</v>
      </c>
      <c r="I207" s="9">
        <f>ROUND(G207+H207,2)</f>
        <v>458.43</v>
      </c>
      <c r="J207" s="9">
        <f>ROUND(ROUND(F207,2)*ROUND(I207,2),2)</f>
        <v>8710.17</v>
      </c>
    </row>
    <row r="208" spans="1:10" ht="16.5">
      <c r="A208" s="6" t="s">
        <v>577</v>
      </c>
      <c r="B208" s="7" t="s">
        <v>578</v>
      </c>
      <c r="C208" s="6" t="s">
        <v>579</v>
      </c>
      <c r="D208" s="7" t="s">
        <v>25</v>
      </c>
      <c r="E208" s="7" t="s">
        <v>33</v>
      </c>
      <c r="F208" s="9">
        <v>5</v>
      </c>
      <c r="G208" s="9">
        <v>7.53</v>
      </c>
      <c r="H208" s="9">
        <v>449.68</v>
      </c>
      <c r="I208" s="9">
        <f>ROUND(G208+H208,2)</f>
        <v>457.21</v>
      </c>
      <c r="J208" s="9">
        <f>ROUND(ROUND(F208,2)*ROUND(I208,2),2)</f>
        <v>2286.0500000000002</v>
      </c>
    </row>
    <row r="209" spans="1:10" ht="15" customHeight="1">
      <c r="A209" s="4" t="s">
        <v>580</v>
      </c>
      <c r="B209" s="81" t="s">
        <v>581</v>
      </c>
      <c r="C209" s="81"/>
      <c r="D209" s="81"/>
      <c r="E209" s="81"/>
      <c r="F209" s="81"/>
      <c r="G209" s="81">
        <f>ROUND(ROUND(F210*G210,2)+ROUND(F221*G221,2),2)</f>
        <v>0</v>
      </c>
      <c r="H209" s="81">
        <f>ROUND(ROUND(F210*H210,2)+ROUND(F221*H221,2),2)</f>
        <v>0</v>
      </c>
      <c r="I209" s="81"/>
      <c r="J209" s="5">
        <f>ROUND(J210+J221,2)</f>
        <v>13662.25</v>
      </c>
    </row>
    <row r="210" spans="1:10" ht="15" customHeight="1">
      <c r="A210" s="4" t="s">
        <v>582</v>
      </c>
      <c r="B210" s="81" t="s">
        <v>583</v>
      </c>
      <c r="C210" s="81"/>
      <c r="D210" s="81"/>
      <c r="E210" s="81"/>
      <c r="F210" s="81"/>
      <c r="G210" s="81">
        <f>ROUND(SUMPRODUCT(F211:F220,G211:G220),2)</f>
        <v>410.01</v>
      </c>
      <c r="H210" s="81">
        <f>ROUND(SUMPRODUCT(F211:F220,H211:H220),2)</f>
        <v>6764.32</v>
      </c>
      <c r="I210" s="81"/>
      <c r="J210" s="5">
        <f>ROUND(SUM(J211:J220),2)</f>
        <v>7174.33</v>
      </c>
    </row>
    <row r="211" spans="1:10">
      <c r="A211" s="6" t="s">
        <v>584</v>
      </c>
      <c r="B211" s="7" t="s">
        <v>585</v>
      </c>
      <c r="C211" s="6" t="s">
        <v>586</v>
      </c>
      <c r="D211" s="7" t="s">
        <v>14</v>
      </c>
      <c r="E211" s="7" t="s">
        <v>33</v>
      </c>
      <c r="F211" s="9">
        <v>18</v>
      </c>
      <c r="G211" s="9">
        <v>1.88</v>
      </c>
      <c r="H211" s="9">
        <v>10.19</v>
      </c>
      <c r="I211" s="9">
        <f t="shared" ref="I211:I220" si="28">ROUND(G211+H211,2)</f>
        <v>12.07</v>
      </c>
      <c r="J211" s="9">
        <f t="shared" ref="J211:J220" si="29">ROUND(ROUND(F211,2)*ROUND(I211,2),2)</f>
        <v>217.26</v>
      </c>
    </row>
    <row r="212" spans="1:10">
      <c r="A212" s="6" t="s">
        <v>587</v>
      </c>
      <c r="B212" s="7" t="s">
        <v>588</v>
      </c>
      <c r="C212" s="6" t="s">
        <v>589</v>
      </c>
      <c r="D212" s="7" t="s">
        <v>14</v>
      </c>
      <c r="E212" s="7" t="s">
        <v>33</v>
      </c>
      <c r="F212" s="9">
        <v>1</v>
      </c>
      <c r="G212" s="9">
        <v>5.33</v>
      </c>
      <c r="H212" s="9">
        <v>16.43</v>
      </c>
      <c r="I212" s="9">
        <f t="shared" si="28"/>
        <v>21.76</v>
      </c>
      <c r="J212" s="9">
        <f t="shared" si="29"/>
        <v>21.76</v>
      </c>
    </row>
    <row r="213" spans="1:10" ht="16.5">
      <c r="A213" s="6" t="s">
        <v>590</v>
      </c>
      <c r="B213" s="7" t="s">
        <v>591</v>
      </c>
      <c r="C213" s="6" t="s">
        <v>592</v>
      </c>
      <c r="D213" s="7" t="s">
        <v>25</v>
      </c>
      <c r="E213" s="7" t="s">
        <v>33</v>
      </c>
      <c r="F213" s="9">
        <v>4</v>
      </c>
      <c r="G213" s="9">
        <v>22.42</v>
      </c>
      <c r="H213" s="9">
        <v>76.89</v>
      </c>
      <c r="I213" s="9">
        <f t="shared" si="28"/>
        <v>99.31</v>
      </c>
      <c r="J213" s="9">
        <f t="shared" si="29"/>
        <v>397.24</v>
      </c>
    </row>
    <row r="214" spans="1:10">
      <c r="A214" s="6" t="s">
        <v>593</v>
      </c>
      <c r="B214" s="7" t="s">
        <v>594</v>
      </c>
      <c r="C214" s="6" t="s">
        <v>595</v>
      </c>
      <c r="D214" s="7" t="s">
        <v>14</v>
      </c>
      <c r="E214" s="7" t="s">
        <v>33</v>
      </c>
      <c r="F214" s="9">
        <v>3</v>
      </c>
      <c r="G214" s="9">
        <v>2.6</v>
      </c>
      <c r="H214" s="9">
        <v>10.8</v>
      </c>
      <c r="I214" s="9">
        <f t="shared" si="28"/>
        <v>13.4</v>
      </c>
      <c r="J214" s="9">
        <f t="shared" si="29"/>
        <v>40.200000000000003</v>
      </c>
    </row>
    <row r="215" spans="1:10" ht="16.5">
      <c r="A215" s="6" t="s">
        <v>596</v>
      </c>
      <c r="B215" s="7" t="s">
        <v>597</v>
      </c>
      <c r="C215" s="6" t="s">
        <v>598</v>
      </c>
      <c r="D215" s="7" t="s">
        <v>25</v>
      </c>
      <c r="E215" s="7" t="s">
        <v>33</v>
      </c>
      <c r="F215" s="9">
        <v>4</v>
      </c>
      <c r="G215" s="9">
        <v>22.42</v>
      </c>
      <c r="H215" s="9">
        <v>86.79</v>
      </c>
      <c r="I215" s="9">
        <f t="shared" si="28"/>
        <v>109.21</v>
      </c>
      <c r="J215" s="9">
        <f t="shared" si="29"/>
        <v>436.84</v>
      </c>
    </row>
    <row r="216" spans="1:10" ht="16.5">
      <c r="A216" s="6" t="s">
        <v>599</v>
      </c>
      <c r="B216" s="7" t="s">
        <v>600</v>
      </c>
      <c r="C216" s="6" t="s">
        <v>601</v>
      </c>
      <c r="D216" s="7" t="s">
        <v>25</v>
      </c>
      <c r="E216" s="7" t="s">
        <v>33</v>
      </c>
      <c r="F216" s="9">
        <v>1</v>
      </c>
      <c r="G216" s="9">
        <v>4.17</v>
      </c>
      <c r="H216" s="9">
        <v>4490.84</v>
      </c>
      <c r="I216" s="9">
        <f t="shared" si="28"/>
        <v>4495.01</v>
      </c>
      <c r="J216" s="9">
        <f t="shared" si="29"/>
        <v>4495.01</v>
      </c>
    </row>
    <row r="217" spans="1:10">
      <c r="A217" s="6" t="s">
        <v>602</v>
      </c>
      <c r="B217" s="7" t="s">
        <v>603</v>
      </c>
      <c r="C217" s="6" t="s">
        <v>604</v>
      </c>
      <c r="D217" s="7" t="s">
        <v>14</v>
      </c>
      <c r="E217" s="7" t="s">
        <v>33</v>
      </c>
      <c r="F217" s="9">
        <v>1</v>
      </c>
      <c r="G217" s="9">
        <v>22.42</v>
      </c>
      <c r="H217" s="9">
        <v>74.78</v>
      </c>
      <c r="I217" s="9">
        <f t="shared" si="28"/>
        <v>97.2</v>
      </c>
      <c r="J217" s="9">
        <f t="shared" si="29"/>
        <v>97.2</v>
      </c>
    </row>
    <row r="218" spans="1:10" ht="16.5">
      <c r="A218" s="6" t="s">
        <v>605</v>
      </c>
      <c r="B218" s="7" t="s">
        <v>606</v>
      </c>
      <c r="C218" s="6" t="s">
        <v>607</v>
      </c>
      <c r="D218" s="7" t="s">
        <v>25</v>
      </c>
      <c r="E218" s="7" t="s">
        <v>33</v>
      </c>
      <c r="F218" s="9">
        <v>3</v>
      </c>
      <c r="G218" s="9">
        <v>4.17</v>
      </c>
      <c r="H218" s="9">
        <v>51.85</v>
      </c>
      <c r="I218" s="9">
        <f t="shared" si="28"/>
        <v>56.02</v>
      </c>
      <c r="J218" s="9">
        <f t="shared" si="29"/>
        <v>168.06</v>
      </c>
    </row>
    <row r="219" spans="1:10" ht="16.5">
      <c r="A219" s="6" t="s">
        <v>608</v>
      </c>
      <c r="B219" s="7" t="s">
        <v>609</v>
      </c>
      <c r="C219" s="6" t="s">
        <v>610</v>
      </c>
      <c r="D219" s="7" t="s">
        <v>25</v>
      </c>
      <c r="E219" s="7" t="s">
        <v>33</v>
      </c>
      <c r="F219" s="9">
        <v>1</v>
      </c>
      <c r="G219" s="9">
        <v>4.17</v>
      </c>
      <c r="H219" s="9">
        <v>130.37</v>
      </c>
      <c r="I219" s="9">
        <f t="shared" si="28"/>
        <v>134.54</v>
      </c>
      <c r="J219" s="9">
        <f t="shared" si="29"/>
        <v>134.54</v>
      </c>
    </row>
    <row r="220" spans="1:10" ht="16.5">
      <c r="A220" s="6" t="s">
        <v>611</v>
      </c>
      <c r="B220" s="7" t="s">
        <v>612</v>
      </c>
      <c r="C220" s="6" t="s">
        <v>613</v>
      </c>
      <c r="D220" s="7" t="s">
        <v>25</v>
      </c>
      <c r="E220" s="7" t="s">
        <v>33</v>
      </c>
      <c r="F220" s="9">
        <v>1</v>
      </c>
      <c r="G220" s="9">
        <v>140.41</v>
      </c>
      <c r="H220" s="9">
        <v>1025.81</v>
      </c>
      <c r="I220" s="9">
        <f t="shared" si="28"/>
        <v>1166.22</v>
      </c>
      <c r="J220" s="9">
        <f t="shared" si="29"/>
        <v>1166.22</v>
      </c>
    </row>
    <row r="221" spans="1:10" ht="15" customHeight="1">
      <c r="A221" s="4" t="s">
        <v>614</v>
      </c>
      <c r="B221" s="81" t="s">
        <v>615</v>
      </c>
      <c r="C221" s="81"/>
      <c r="D221" s="81"/>
      <c r="E221" s="81"/>
      <c r="F221" s="81"/>
      <c r="G221" s="81">
        <f>ROUND(SUMPRODUCT(F222:F230,G222:G230),2)</f>
        <v>318.51</v>
      </c>
      <c r="H221" s="81">
        <f>ROUND(SUMPRODUCT(F222:F230,H222:H230),2)</f>
        <v>6169.41</v>
      </c>
      <c r="I221" s="81"/>
      <c r="J221" s="5">
        <f>ROUND(SUM(J222:J230),2)</f>
        <v>6487.92</v>
      </c>
    </row>
    <row r="222" spans="1:10">
      <c r="A222" s="6" t="s">
        <v>616</v>
      </c>
      <c r="B222" s="7" t="s">
        <v>585</v>
      </c>
      <c r="C222" s="6" t="s">
        <v>586</v>
      </c>
      <c r="D222" s="7" t="s">
        <v>14</v>
      </c>
      <c r="E222" s="7" t="s">
        <v>33</v>
      </c>
      <c r="F222" s="9">
        <v>4</v>
      </c>
      <c r="G222" s="9">
        <v>1.88</v>
      </c>
      <c r="H222" s="9">
        <v>10.19</v>
      </c>
      <c r="I222" s="9">
        <f t="shared" ref="I222:I230" si="30">ROUND(G222+H222,2)</f>
        <v>12.07</v>
      </c>
      <c r="J222" s="9">
        <f t="shared" ref="J222:J230" si="31">ROUND(ROUND(F222,2)*ROUND(I222,2),2)</f>
        <v>48.28</v>
      </c>
    </row>
    <row r="223" spans="1:10">
      <c r="A223" s="6" t="s">
        <v>617</v>
      </c>
      <c r="B223" s="7" t="s">
        <v>588</v>
      </c>
      <c r="C223" s="6" t="s">
        <v>589</v>
      </c>
      <c r="D223" s="7" t="s">
        <v>14</v>
      </c>
      <c r="E223" s="7" t="s">
        <v>33</v>
      </c>
      <c r="F223" s="9">
        <v>4</v>
      </c>
      <c r="G223" s="9">
        <v>5.33</v>
      </c>
      <c r="H223" s="9">
        <v>16.43</v>
      </c>
      <c r="I223" s="9">
        <f t="shared" si="30"/>
        <v>21.76</v>
      </c>
      <c r="J223" s="9">
        <f t="shared" si="31"/>
        <v>87.04</v>
      </c>
    </row>
    <row r="224" spans="1:10" ht="16.5">
      <c r="A224" s="6" t="s">
        <v>618</v>
      </c>
      <c r="B224" s="7" t="s">
        <v>597</v>
      </c>
      <c r="C224" s="6" t="s">
        <v>598</v>
      </c>
      <c r="D224" s="7" t="s">
        <v>25</v>
      </c>
      <c r="E224" s="7" t="s">
        <v>33</v>
      </c>
      <c r="F224" s="9">
        <v>4</v>
      </c>
      <c r="G224" s="9">
        <v>22.42</v>
      </c>
      <c r="H224" s="9">
        <v>86.79</v>
      </c>
      <c r="I224" s="9">
        <f t="shared" si="30"/>
        <v>109.21</v>
      </c>
      <c r="J224" s="9">
        <f t="shared" si="31"/>
        <v>436.84</v>
      </c>
    </row>
    <row r="225" spans="1:10">
      <c r="A225" s="6" t="s">
        <v>619</v>
      </c>
      <c r="B225" s="7" t="s">
        <v>594</v>
      </c>
      <c r="C225" s="6" t="s">
        <v>595</v>
      </c>
      <c r="D225" s="7" t="s">
        <v>14</v>
      </c>
      <c r="E225" s="7" t="s">
        <v>33</v>
      </c>
      <c r="F225" s="9">
        <v>3</v>
      </c>
      <c r="G225" s="9">
        <v>2.6</v>
      </c>
      <c r="H225" s="9">
        <v>10.8</v>
      </c>
      <c r="I225" s="9">
        <f t="shared" si="30"/>
        <v>13.4</v>
      </c>
      <c r="J225" s="9">
        <f t="shared" si="31"/>
        <v>40.200000000000003</v>
      </c>
    </row>
    <row r="226" spans="1:10">
      <c r="A226" s="6" t="s">
        <v>620</v>
      </c>
      <c r="B226" s="7" t="s">
        <v>621</v>
      </c>
      <c r="C226" s="6" t="s">
        <v>622</v>
      </c>
      <c r="D226" s="7" t="s">
        <v>14</v>
      </c>
      <c r="E226" s="7" t="s">
        <v>33</v>
      </c>
      <c r="F226" s="9">
        <v>1</v>
      </c>
      <c r="G226" s="9">
        <v>30.93</v>
      </c>
      <c r="H226" s="9">
        <v>124.81</v>
      </c>
      <c r="I226" s="9">
        <f t="shared" si="30"/>
        <v>155.74</v>
      </c>
      <c r="J226" s="9">
        <f t="shared" si="31"/>
        <v>155.74</v>
      </c>
    </row>
    <row r="227" spans="1:10" ht="16.5">
      <c r="A227" s="6" t="s">
        <v>623</v>
      </c>
      <c r="B227" s="7" t="s">
        <v>606</v>
      </c>
      <c r="C227" s="6" t="s">
        <v>607</v>
      </c>
      <c r="D227" s="7" t="s">
        <v>25</v>
      </c>
      <c r="E227" s="7" t="s">
        <v>33</v>
      </c>
      <c r="F227" s="9">
        <v>3</v>
      </c>
      <c r="G227" s="9">
        <v>4.17</v>
      </c>
      <c r="H227" s="9">
        <v>51.85</v>
      </c>
      <c r="I227" s="9">
        <f t="shared" si="30"/>
        <v>56.02</v>
      </c>
      <c r="J227" s="9">
        <f t="shared" si="31"/>
        <v>168.06</v>
      </c>
    </row>
    <row r="228" spans="1:10" ht="16.5">
      <c r="A228" s="6" t="s">
        <v>624</v>
      </c>
      <c r="B228" s="7" t="s">
        <v>609</v>
      </c>
      <c r="C228" s="6" t="s">
        <v>610</v>
      </c>
      <c r="D228" s="7" t="s">
        <v>25</v>
      </c>
      <c r="E228" s="7" t="s">
        <v>33</v>
      </c>
      <c r="F228" s="9">
        <v>1</v>
      </c>
      <c r="G228" s="9">
        <v>4.17</v>
      </c>
      <c r="H228" s="9">
        <v>130.37</v>
      </c>
      <c r="I228" s="9">
        <f t="shared" si="30"/>
        <v>134.54</v>
      </c>
      <c r="J228" s="9">
        <f t="shared" si="31"/>
        <v>134.54</v>
      </c>
    </row>
    <row r="229" spans="1:10" ht="16.5">
      <c r="A229" s="6" t="s">
        <v>625</v>
      </c>
      <c r="B229" s="7" t="s">
        <v>600</v>
      </c>
      <c r="C229" s="6" t="s">
        <v>601</v>
      </c>
      <c r="D229" s="7" t="s">
        <v>25</v>
      </c>
      <c r="E229" s="7" t="s">
        <v>33</v>
      </c>
      <c r="F229" s="9">
        <v>1</v>
      </c>
      <c r="G229" s="9">
        <v>4.17</v>
      </c>
      <c r="H229" s="9">
        <v>4490.84</v>
      </c>
      <c r="I229" s="9">
        <f t="shared" si="30"/>
        <v>4495.01</v>
      </c>
      <c r="J229" s="9">
        <f t="shared" si="31"/>
        <v>4495.01</v>
      </c>
    </row>
    <row r="230" spans="1:10" ht="16.5">
      <c r="A230" s="6" t="s">
        <v>626</v>
      </c>
      <c r="B230" s="7" t="s">
        <v>627</v>
      </c>
      <c r="C230" s="6" t="s">
        <v>628</v>
      </c>
      <c r="D230" s="7" t="s">
        <v>25</v>
      </c>
      <c r="E230" s="7" t="s">
        <v>33</v>
      </c>
      <c r="F230" s="9">
        <v>1</v>
      </c>
      <c r="G230" s="9">
        <v>140.41</v>
      </c>
      <c r="H230" s="9">
        <v>781.8</v>
      </c>
      <c r="I230" s="9">
        <f t="shared" si="30"/>
        <v>922.21</v>
      </c>
      <c r="J230" s="9">
        <f t="shared" si="31"/>
        <v>922.21</v>
      </c>
    </row>
    <row r="231" spans="1:10" ht="15" customHeight="1">
      <c r="A231" s="4" t="s">
        <v>629</v>
      </c>
      <c r="B231" s="81" t="s">
        <v>630</v>
      </c>
      <c r="C231" s="81"/>
      <c r="D231" s="81"/>
      <c r="E231" s="81"/>
      <c r="F231" s="81"/>
      <c r="G231" s="81">
        <f>ROUND(ROUND(F232*G232,2)+ROUND(F253*G253,2)+ROUND(F256*G256,2)+ROUND(F259*G259,2)+ROUND(F264*G264,2),2)</f>
        <v>0</v>
      </c>
      <c r="H231" s="81">
        <f>ROUND(ROUND(F232*H232,2)+ROUND(F253*H253,2)+ROUND(F256*H256,2)+ROUND(F259*H259,2)+ROUND(F264*H264,2),2)</f>
        <v>0</v>
      </c>
      <c r="I231" s="81"/>
      <c r="J231" s="5">
        <f>ROUND(J232+J253+J256+J259+J264,2)</f>
        <v>24021.07</v>
      </c>
    </row>
    <row r="232" spans="1:10" ht="15" customHeight="1">
      <c r="A232" s="4" t="s">
        <v>631</v>
      </c>
      <c r="B232" s="81" t="s">
        <v>380</v>
      </c>
      <c r="C232" s="81"/>
      <c r="D232" s="81"/>
      <c r="E232" s="81"/>
      <c r="F232" s="81"/>
      <c r="G232" s="81">
        <f>ROUND(SUMPRODUCT(F233:F252,G233:G252),2)</f>
        <v>2194.13</v>
      </c>
      <c r="H232" s="81">
        <f>ROUND(SUMPRODUCT(F233:F252,H233:H252),2)</f>
        <v>3224.6</v>
      </c>
      <c r="I232" s="81"/>
      <c r="J232" s="5">
        <f>ROUND(SUM(J233:J252),2)</f>
        <v>5418.74</v>
      </c>
    </row>
    <row r="233" spans="1:10" ht="16.5">
      <c r="A233" s="6" t="s">
        <v>632</v>
      </c>
      <c r="B233" s="7" t="s">
        <v>382</v>
      </c>
      <c r="C233" s="6" t="s">
        <v>383</v>
      </c>
      <c r="D233" s="7" t="s">
        <v>25</v>
      </c>
      <c r="E233" s="7" t="s">
        <v>88</v>
      </c>
      <c r="F233" s="9">
        <v>36.06</v>
      </c>
      <c r="G233" s="9">
        <v>6.99</v>
      </c>
      <c r="H233" s="9">
        <v>16.63</v>
      </c>
      <c r="I233" s="9">
        <f t="shared" ref="I233:I252" si="32">ROUND(G233+H233,2)</f>
        <v>23.62</v>
      </c>
      <c r="J233" s="9">
        <f t="shared" ref="J233:J252" si="33">ROUND(ROUND(F233,2)*ROUND(I233,2),2)</f>
        <v>851.74</v>
      </c>
    </row>
    <row r="234" spans="1:10" ht="16.5">
      <c r="A234" s="6" t="s">
        <v>633</v>
      </c>
      <c r="B234" s="7" t="s">
        <v>634</v>
      </c>
      <c r="C234" s="6" t="s">
        <v>635</v>
      </c>
      <c r="D234" s="7" t="s">
        <v>14</v>
      </c>
      <c r="E234" s="7" t="s">
        <v>88</v>
      </c>
      <c r="F234" s="9">
        <v>4.26</v>
      </c>
      <c r="G234" s="9">
        <v>3.71</v>
      </c>
      <c r="H234" s="9">
        <v>6.28</v>
      </c>
      <c r="I234" s="9">
        <f t="shared" si="32"/>
        <v>9.99</v>
      </c>
      <c r="J234" s="9">
        <f t="shared" si="33"/>
        <v>42.56</v>
      </c>
    </row>
    <row r="235" spans="1:10" ht="16.5">
      <c r="A235" s="6" t="s">
        <v>636</v>
      </c>
      <c r="B235" s="7" t="s">
        <v>385</v>
      </c>
      <c r="C235" s="6" t="s">
        <v>386</v>
      </c>
      <c r="D235" s="7" t="s">
        <v>14</v>
      </c>
      <c r="E235" s="7" t="s">
        <v>88</v>
      </c>
      <c r="F235" s="9">
        <v>8.4</v>
      </c>
      <c r="G235" s="9">
        <v>6.99</v>
      </c>
      <c r="H235" s="9">
        <v>7.69</v>
      </c>
      <c r="I235" s="9">
        <f t="shared" si="32"/>
        <v>14.68</v>
      </c>
      <c r="J235" s="9">
        <f t="shared" si="33"/>
        <v>123.31</v>
      </c>
    </row>
    <row r="236" spans="1:10" ht="16.5">
      <c r="A236" s="6" t="s">
        <v>637</v>
      </c>
      <c r="B236" s="7" t="s">
        <v>388</v>
      </c>
      <c r="C236" s="6" t="s">
        <v>389</v>
      </c>
      <c r="D236" s="7" t="s">
        <v>25</v>
      </c>
      <c r="E236" s="7" t="s">
        <v>88</v>
      </c>
      <c r="F236" s="9">
        <v>18.52</v>
      </c>
      <c r="G236" s="9">
        <v>7.77</v>
      </c>
      <c r="H236" s="9">
        <v>23.09</v>
      </c>
      <c r="I236" s="9">
        <f t="shared" si="32"/>
        <v>30.86</v>
      </c>
      <c r="J236" s="9">
        <f t="shared" si="33"/>
        <v>571.53</v>
      </c>
    </row>
    <row r="237" spans="1:10" ht="16.5">
      <c r="A237" s="6" t="s">
        <v>638</v>
      </c>
      <c r="B237" s="7" t="s">
        <v>639</v>
      </c>
      <c r="C237" s="6" t="s">
        <v>640</v>
      </c>
      <c r="D237" s="7" t="s">
        <v>14</v>
      </c>
      <c r="E237" s="7" t="s">
        <v>88</v>
      </c>
      <c r="F237" s="9">
        <v>90.41</v>
      </c>
      <c r="G237" s="9">
        <v>4.5</v>
      </c>
      <c r="H237" s="9">
        <v>9.2200000000000006</v>
      </c>
      <c r="I237" s="9">
        <f t="shared" si="32"/>
        <v>13.72</v>
      </c>
      <c r="J237" s="9">
        <f t="shared" si="33"/>
        <v>1240.43</v>
      </c>
    </row>
    <row r="238" spans="1:10" ht="16.5">
      <c r="A238" s="6" t="s">
        <v>641</v>
      </c>
      <c r="B238" s="7" t="s">
        <v>642</v>
      </c>
      <c r="C238" s="6" t="s">
        <v>643</v>
      </c>
      <c r="D238" s="7" t="s">
        <v>14</v>
      </c>
      <c r="E238" s="7" t="s">
        <v>88</v>
      </c>
      <c r="F238" s="9">
        <v>2.58</v>
      </c>
      <c r="G238" s="9">
        <v>7.77</v>
      </c>
      <c r="H238" s="9">
        <v>10.64</v>
      </c>
      <c r="I238" s="9">
        <f t="shared" si="32"/>
        <v>18.41</v>
      </c>
      <c r="J238" s="9">
        <f t="shared" si="33"/>
        <v>47.5</v>
      </c>
    </row>
    <row r="239" spans="1:10" ht="16.5">
      <c r="A239" s="6" t="s">
        <v>644</v>
      </c>
      <c r="B239" s="7" t="s">
        <v>645</v>
      </c>
      <c r="C239" s="6" t="s">
        <v>646</v>
      </c>
      <c r="D239" s="7" t="s">
        <v>14</v>
      </c>
      <c r="E239" s="7" t="s">
        <v>33</v>
      </c>
      <c r="F239" s="9">
        <v>25</v>
      </c>
      <c r="G239" s="9">
        <v>5.4</v>
      </c>
      <c r="H239" s="9">
        <v>3.46</v>
      </c>
      <c r="I239" s="9">
        <f t="shared" si="32"/>
        <v>8.86</v>
      </c>
      <c r="J239" s="9">
        <f t="shared" si="33"/>
        <v>221.5</v>
      </c>
    </row>
    <row r="240" spans="1:10" ht="16.5">
      <c r="A240" s="6" t="s">
        <v>647</v>
      </c>
      <c r="B240" s="7" t="s">
        <v>408</v>
      </c>
      <c r="C240" s="6" t="s">
        <v>409</v>
      </c>
      <c r="D240" s="7" t="s">
        <v>14</v>
      </c>
      <c r="E240" s="7" t="s">
        <v>33</v>
      </c>
      <c r="F240" s="9">
        <v>3</v>
      </c>
      <c r="G240" s="9">
        <v>4.2699999999999996</v>
      </c>
      <c r="H240" s="9">
        <v>2.94</v>
      </c>
      <c r="I240" s="9">
        <f t="shared" si="32"/>
        <v>7.21</v>
      </c>
      <c r="J240" s="9">
        <f t="shared" si="33"/>
        <v>21.63</v>
      </c>
    </row>
    <row r="241" spans="1:10" ht="16.5">
      <c r="A241" s="6" t="s">
        <v>648</v>
      </c>
      <c r="B241" s="7" t="s">
        <v>411</v>
      </c>
      <c r="C241" s="6" t="s">
        <v>412</v>
      </c>
      <c r="D241" s="7" t="s">
        <v>14</v>
      </c>
      <c r="E241" s="7" t="s">
        <v>33</v>
      </c>
      <c r="F241" s="9">
        <v>6</v>
      </c>
      <c r="G241" s="9">
        <v>7.77</v>
      </c>
      <c r="H241" s="9">
        <v>4.51</v>
      </c>
      <c r="I241" s="9">
        <f t="shared" si="32"/>
        <v>12.28</v>
      </c>
      <c r="J241" s="9">
        <f t="shared" si="33"/>
        <v>73.680000000000007</v>
      </c>
    </row>
    <row r="242" spans="1:10" ht="16.5">
      <c r="A242" s="6" t="s">
        <v>649</v>
      </c>
      <c r="B242" s="7" t="s">
        <v>650</v>
      </c>
      <c r="C242" s="6" t="s">
        <v>651</v>
      </c>
      <c r="D242" s="7" t="s">
        <v>14</v>
      </c>
      <c r="E242" s="7" t="s">
        <v>33</v>
      </c>
      <c r="F242" s="9">
        <v>13</v>
      </c>
      <c r="G242" s="9">
        <v>6.32</v>
      </c>
      <c r="H242" s="9">
        <v>4.2699999999999996</v>
      </c>
      <c r="I242" s="9">
        <f t="shared" si="32"/>
        <v>10.59</v>
      </c>
      <c r="J242" s="9">
        <f t="shared" si="33"/>
        <v>137.66999999999999</v>
      </c>
    </row>
    <row r="243" spans="1:10" ht="16.5">
      <c r="A243" s="6" t="s">
        <v>652</v>
      </c>
      <c r="B243" s="7" t="s">
        <v>414</v>
      </c>
      <c r="C243" s="6" t="s">
        <v>415</v>
      </c>
      <c r="D243" s="7" t="s">
        <v>14</v>
      </c>
      <c r="E243" s="7" t="s">
        <v>33</v>
      </c>
      <c r="F243" s="9">
        <v>61</v>
      </c>
      <c r="G243" s="9">
        <v>5.17</v>
      </c>
      <c r="H243" s="9">
        <v>3.76</v>
      </c>
      <c r="I243" s="9">
        <f t="shared" si="32"/>
        <v>8.93</v>
      </c>
      <c r="J243" s="9">
        <f t="shared" si="33"/>
        <v>544.73</v>
      </c>
    </row>
    <row r="244" spans="1:10" ht="16.5">
      <c r="A244" s="6" t="s">
        <v>653</v>
      </c>
      <c r="B244" s="7" t="s">
        <v>654</v>
      </c>
      <c r="C244" s="6" t="s">
        <v>655</v>
      </c>
      <c r="D244" s="7" t="s">
        <v>14</v>
      </c>
      <c r="E244" s="7" t="s">
        <v>33</v>
      </c>
      <c r="F244" s="9">
        <v>2</v>
      </c>
      <c r="G244" s="9">
        <v>8.65</v>
      </c>
      <c r="H244" s="9">
        <v>5.3</v>
      </c>
      <c r="I244" s="9">
        <f t="shared" si="32"/>
        <v>13.95</v>
      </c>
      <c r="J244" s="9">
        <f t="shared" si="33"/>
        <v>27.9</v>
      </c>
    </row>
    <row r="245" spans="1:10" ht="16.5">
      <c r="A245" s="6" t="s">
        <v>656</v>
      </c>
      <c r="B245" s="7" t="s">
        <v>435</v>
      </c>
      <c r="C245" s="6" t="s">
        <v>436</v>
      </c>
      <c r="D245" s="7" t="s">
        <v>14</v>
      </c>
      <c r="E245" s="7" t="s">
        <v>33</v>
      </c>
      <c r="F245" s="9">
        <v>1</v>
      </c>
      <c r="G245" s="9">
        <v>6.39</v>
      </c>
      <c r="H245" s="9">
        <v>5.27</v>
      </c>
      <c r="I245" s="9">
        <f t="shared" si="32"/>
        <v>11.66</v>
      </c>
      <c r="J245" s="9">
        <f t="shared" si="33"/>
        <v>11.66</v>
      </c>
    </row>
    <row r="246" spans="1:10" ht="16.5">
      <c r="A246" s="6" t="s">
        <v>657</v>
      </c>
      <c r="B246" s="7" t="s">
        <v>438</v>
      </c>
      <c r="C246" s="6" t="s">
        <v>439</v>
      </c>
      <c r="D246" s="7" t="s">
        <v>14</v>
      </c>
      <c r="E246" s="7" t="s">
        <v>33</v>
      </c>
      <c r="F246" s="9">
        <v>8</v>
      </c>
      <c r="G246" s="9">
        <v>11.65</v>
      </c>
      <c r="H246" s="9">
        <v>7.6</v>
      </c>
      <c r="I246" s="9">
        <f t="shared" si="32"/>
        <v>19.25</v>
      </c>
      <c r="J246" s="9">
        <f t="shared" si="33"/>
        <v>154</v>
      </c>
    </row>
    <row r="247" spans="1:10" ht="16.5">
      <c r="A247" s="6" t="s">
        <v>658</v>
      </c>
      <c r="B247" s="7" t="s">
        <v>659</v>
      </c>
      <c r="C247" s="6" t="s">
        <v>660</v>
      </c>
      <c r="D247" s="7" t="s">
        <v>14</v>
      </c>
      <c r="E247" s="7" t="s">
        <v>33</v>
      </c>
      <c r="F247" s="9">
        <v>2</v>
      </c>
      <c r="G247" s="9">
        <v>12.95</v>
      </c>
      <c r="H247" s="9">
        <v>9.43</v>
      </c>
      <c r="I247" s="9">
        <f t="shared" si="32"/>
        <v>22.38</v>
      </c>
      <c r="J247" s="9">
        <f t="shared" si="33"/>
        <v>44.76</v>
      </c>
    </row>
    <row r="248" spans="1:10">
      <c r="A248" s="6" t="s">
        <v>661</v>
      </c>
      <c r="B248" s="7" t="s">
        <v>453</v>
      </c>
      <c r="C248" s="6" t="s">
        <v>454</v>
      </c>
      <c r="D248" s="7" t="s">
        <v>14</v>
      </c>
      <c r="E248" s="7" t="s">
        <v>33</v>
      </c>
      <c r="F248" s="9">
        <v>5</v>
      </c>
      <c r="G248" s="9">
        <v>13.59</v>
      </c>
      <c r="H248" s="9">
        <v>15.04</v>
      </c>
      <c r="I248" s="9">
        <f t="shared" si="32"/>
        <v>28.63</v>
      </c>
      <c r="J248" s="9">
        <f t="shared" si="33"/>
        <v>143.15</v>
      </c>
    </row>
    <row r="249" spans="1:10">
      <c r="A249" s="6" t="s">
        <v>662</v>
      </c>
      <c r="B249" s="7" t="s">
        <v>663</v>
      </c>
      <c r="C249" s="6" t="s">
        <v>664</v>
      </c>
      <c r="D249" s="7" t="s">
        <v>14</v>
      </c>
      <c r="E249" s="7" t="s">
        <v>33</v>
      </c>
      <c r="F249" s="9">
        <v>4</v>
      </c>
      <c r="G249" s="9">
        <v>17.73</v>
      </c>
      <c r="H249" s="9">
        <v>19.09</v>
      </c>
      <c r="I249" s="9">
        <f t="shared" si="32"/>
        <v>36.82</v>
      </c>
      <c r="J249" s="9">
        <f t="shared" si="33"/>
        <v>147.28</v>
      </c>
    </row>
    <row r="250" spans="1:10">
      <c r="A250" s="6" t="s">
        <v>665</v>
      </c>
      <c r="B250" s="7" t="s">
        <v>456</v>
      </c>
      <c r="C250" s="6" t="s">
        <v>457</v>
      </c>
      <c r="D250" s="7" t="s">
        <v>14</v>
      </c>
      <c r="E250" s="7" t="s">
        <v>33</v>
      </c>
      <c r="F250" s="9">
        <v>2</v>
      </c>
      <c r="G250" s="9">
        <v>15.67</v>
      </c>
      <c r="H250" s="9">
        <v>17.690000000000001</v>
      </c>
      <c r="I250" s="9">
        <f t="shared" si="32"/>
        <v>33.36</v>
      </c>
      <c r="J250" s="9">
        <f t="shared" si="33"/>
        <v>66.72</v>
      </c>
    </row>
    <row r="251" spans="1:10">
      <c r="A251" s="6" t="s">
        <v>666</v>
      </c>
      <c r="B251" s="7" t="s">
        <v>468</v>
      </c>
      <c r="C251" s="6" t="s">
        <v>469</v>
      </c>
      <c r="D251" s="7" t="s">
        <v>14</v>
      </c>
      <c r="E251" s="7" t="s">
        <v>33</v>
      </c>
      <c r="F251" s="9">
        <v>2</v>
      </c>
      <c r="G251" s="9">
        <v>21.18</v>
      </c>
      <c r="H251" s="9">
        <v>23.88</v>
      </c>
      <c r="I251" s="9">
        <f t="shared" si="32"/>
        <v>45.06</v>
      </c>
      <c r="J251" s="9">
        <f t="shared" si="33"/>
        <v>90.12</v>
      </c>
    </row>
    <row r="252" spans="1:10" ht="16.5">
      <c r="A252" s="6" t="s">
        <v>667</v>
      </c>
      <c r="B252" s="7" t="s">
        <v>462</v>
      </c>
      <c r="C252" s="6" t="s">
        <v>463</v>
      </c>
      <c r="D252" s="7" t="s">
        <v>14</v>
      </c>
      <c r="E252" s="7" t="s">
        <v>88</v>
      </c>
      <c r="F252" s="9">
        <v>65.56</v>
      </c>
      <c r="G252" s="9">
        <v>5.33</v>
      </c>
      <c r="H252" s="9">
        <v>7.74</v>
      </c>
      <c r="I252" s="9">
        <f t="shared" si="32"/>
        <v>13.07</v>
      </c>
      <c r="J252" s="9">
        <f t="shared" si="33"/>
        <v>856.87</v>
      </c>
    </row>
    <row r="253" spans="1:10" ht="15" customHeight="1">
      <c r="A253" s="4" t="s">
        <v>668</v>
      </c>
      <c r="B253" s="81" t="s">
        <v>669</v>
      </c>
      <c r="C253" s="81"/>
      <c r="D253" s="81"/>
      <c r="E253" s="81"/>
      <c r="F253" s="81"/>
      <c r="G253" s="81">
        <f>ROUND(SUMPRODUCT(F254:F255,G254:G255),2)</f>
        <v>81.48</v>
      </c>
      <c r="H253" s="81">
        <f>ROUND(SUMPRODUCT(F254:F255,H254:H255),2)</f>
        <v>234.21</v>
      </c>
      <c r="I253" s="81"/>
      <c r="J253" s="5">
        <f>ROUND(SUM(J254:J255),2)</f>
        <v>315.69</v>
      </c>
    </row>
    <row r="254" spans="1:10" ht="16.5">
      <c r="A254" s="6" t="s">
        <v>670</v>
      </c>
      <c r="B254" s="7" t="s">
        <v>671</v>
      </c>
      <c r="C254" s="6" t="s">
        <v>672</v>
      </c>
      <c r="D254" s="7" t="s">
        <v>25</v>
      </c>
      <c r="E254" s="7" t="s">
        <v>33</v>
      </c>
      <c r="F254" s="9">
        <v>4</v>
      </c>
      <c r="G254" s="9">
        <v>11.64</v>
      </c>
      <c r="H254" s="9">
        <v>39.630000000000003</v>
      </c>
      <c r="I254" s="9">
        <f>ROUND(G254+H254,2)</f>
        <v>51.27</v>
      </c>
      <c r="J254" s="9">
        <f>ROUND(ROUND(F254,2)*ROUND(I254,2),2)</f>
        <v>205.08</v>
      </c>
    </row>
    <row r="255" spans="1:10" ht="16.5">
      <c r="A255" s="6" t="s">
        <v>673</v>
      </c>
      <c r="B255" s="7" t="s">
        <v>674</v>
      </c>
      <c r="C255" s="6" t="s">
        <v>675</v>
      </c>
      <c r="D255" s="7" t="s">
        <v>25</v>
      </c>
      <c r="E255" s="7" t="s">
        <v>33</v>
      </c>
      <c r="F255" s="9">
        <v>3</v>
      </c>
      <c r="G255" s="9">
        <v>11.64</v>
      </c>
      <c r="H255" s="9">
        <v>25.23</v>
      </c>
      <c r="I255" s="9">
        <f>ROUND(G255+H255,2)</f>
        <v>36.869999999999997</v>
      </c>
      <c r="J255" s="9">
        <f>ROUND(ROUND(F255,2)*ROUND(I255,2),2)</f>
        <v>110.61</v>
      </c>
    </row>
    <row r="256" spans="1:10" ht="15" customHeight="1">
      <c r="A256" s="4" t="s">
        <v>676</v>
      </c>
      <c r="B256" s="81" t="s">
        <v>530</v>
      </c>
      <c r="C256" s="81"/>
      <c r="D256" s="81"/>
      <c r="E256" s="81"/>
      <c r="F256" s="81"/>
      <c r="G256" s="81">
        <f>ROUND(SUMPRODUCT(F257:F258,G257:G258),2)</f>
        <v>56.49</v>
      </c>
      <c r="H256" s="81">
        <f>ROUND(SUMPRODUCT(F257:F258,H257:H258),2)</f>
        <v>4137.32</v>
      </c>
      <c r="I256" s="81"/>
      <c r="J256" s="5">
        <f>ROUND(SUM(J257:J258),2)</f>
        <v>4193.8</v>
      </c>
    </row>
    <row r="257" spans="1:10">
      <c r="A257" s="6" t="s">
        <v>677</v>
      </c>
      <c r="B257" s="7" t="s">
        <v>678</v>
      </c>
      <c r="C257" s="6" t="s">
        <v>679</v>
      </c>
      <c r="D257" s="7" t="s">
        <v>14</v>
      </c>
      <c r="E257" s="7" t="s">
        <v>88</v>
      </c>
      <c r="F257" s="9">
        <v>219.6</v>
      </c>
      <c r="G257" s="9">
        <v>0.17</v>
      </c>
      <c r="H257" s="9">
        <v>8.3000000000000007</v>
      </c>
      <c r="I257" s="9">
        <f>ROUND(G257+H257,2)</f>
        <v>8.4700000000000006</v>
      </c>
      <c r="J257" s="9">
        <f>ROUND(ROUND(F257,2)*ROUND(I257,2),2)</f>
        <v>1860.01</v>
      </c>
    </row>
    <row r="258" spans="1:10" ht="16.5">
      <c r="A258" s="6" t="s">
        <v>680</v>
      </c>
      <c r="B258" s="7" t="s">
        <v>681</v>
      </c>
      <c r="C258" s="6" t="s">
        <v>682</v>
      </c>
      <c r="D258" s="7" t="s">
        <v>25</v>
      </c>
      <c r="E258" s="7" t="s">
        <v>88</v>
      </c>
      <c r="F258" s="9">
        <v>106.42</v>
      </c>
      <c r="G258" s="9">
        <v>0.18</v>
      </c>
      <c r="H258" s="9">
        <v>21.75</v>
      </c>
      <c r="I258" s="9">
        <f>ROUND(G258+H258,2)</f>
        <v>21.93</v>
      </c>
      <c r="J258" s="9">
        <f>ROUND(ROUND(F258,2)*ROUND(I258,2),2)</f>
        <v>2333.79</v>
      </c>
    </row>
    <row r="259" spans="1:10" ht="15" customHeight="1">
      <c r="A259" s="4" t="s">
        <v>683</v>
      </c>
      <c r="B259" s="81" t="s">
        <v>547</v>
      </c>
      <c r="C259" s="81"/>
      <c r="D259" s="81"/>
      <c r="E259" s="81"/>
      <c r="F259" s="81"/>
      <c r="G259" s="81">
        <f>ROUND(SUMPRODUCT(F260:F263,G260:G263),2)</f>
        <v>418.29</v>
      </c>
      <c r="H259" s="81">
        <f>ROUND(SUMPRODUCT(F260:F263,H260:H263),2)</f>
        <v>1605.3</v>
      </c>
      <c r="I259" s="81"/>
      <c r="J259" s="5">
        <f>ROUND(SUM(J260:J263),2)</f>
        <v>2023.59</v>
      </c>
    </row>
    <row r="260" spans="1:10" ht="16.5">
      <c r="A260" s="6" t="s">
        <v>684</v>
      </c>
      <c r="B260" s="7" t="s">
        <v>558</v>
      </c>
      <c r="C260" s="6" t="s">
        <v>559</v>
      </c>
      <c r="D260" s="7" t="s">
        <v>14</v>
      </c>
      <c r="E260" s="7" t="s">
        <v>33</v>
      </c>
      <c r="F260" s="9">
        <v>1</v>
      </c>
      <c r="G260" s="9">
        <v>80.41</v>
      </c>
      <c r="H260" s="9">
        <v>100.83</v>
      </c>
      <c r="I260" s="9">
        <f>ROUND(G260+H260,2)</f>
        <v>181.24</v>
      </c>
      <c r="J260" s="9">
        <f>ROUND(ROUND(F260,2)*ROUND(I260,2),2)</f>
        <v>181.24</v>
      </c>
    </row>
    <row r="261" spans="1:10" ht="16.5">
      <c r="A261" s="6" t="s">
        <v>685</v>
      </c>
      <c r="B261" s="7" t="s">
        <v>686</v>
      </c>
      <c r="C261" s="6" t="s">
        <v>687</v>
      </c>
      <c r="D261" s="7" t="s">
        <v>14</v>
      </c>
      <c r="E261" s="7" t="s">
        <v>33</v>
      </c>
      <c r="F261" s="9">
        <v>1</v>
      </c>
      <c r="G261" s="9">
        <v>223.96</v>
      </c>
      <c r="H261" s="9">
        <v>384.37</v>
      </c>
      <c r="I261" s="9">
        <f>ROUND(G261+H261,2)</f>
        <v>608.33000000000004</v>
      </c>
      <c r="J261" s="9">
        <f>ROUND(ROUND(F261,2)*ROUND(I261,2),2)</f>
        <v>608.33000000000004</v>
      </c>
    </row>
    <row r="262" spans="1:10">
      <c r="A262" s="6" t="s">
        <v>688</v>
      </c>
      <c r="B262" s="7" t="s">
        <v>689</v>
      </c>
      <c r="C262" s="6" t="s">
        <v>690</v>
      </c>
      <c r="D262" s="7" t="s">
        <v>14</v>
      </c>
      <c r="E262" s="7" t="s">
        <v>33</v>
      </c>
      <c r="F262" s="9">
        <v>3</v>
      </c>
      <c r="G262" s="9">
        <v>35.700000000000003</v>
      </c>
      <c r="H262" s="9">
        <v>370.76</v>
      </c>
      <c r="I262" s="9">
        <f>ROUND(G262+H262,2)</f>
        <v>406.46</v>
      </c>
      <c r="J262" s="9">
        <f>ROUND(ROUND(F262,2)*ROUND(I262,2),2)</f>
        <v>1219.3800000000001</v>
      </c>
    </row>
    <row r="263" spans="1:10">
      <c r="A263" s="6" t="s">
        <v>691</v>
      </c>
      <c r="B263" s="7" t="s">
        <v>692</v>
      </c>
      <c r="C263" s="6" t="s">
        <v>693</v>
      </c>
      <c r="D263" s="7" t="s">
        <v>14</v>
      </c>
      <c r="E263" s="7" t="s">
        <v>33</v>
      </c>
      <c r="F263" s="9">
        <v>1</v>
      </c>
      <c r="G263" s="9">
        <v>6.82</v>
      </c>
      <c r="H263" s="9">
        <v>7.82</v>
      </c>
      <c r="I263" s="9">
        <f>ROUND(G263+H263,2)</f>
        <v>14.64</v>
      </c>
      <c r="J263" s="9">
        <f>ROUND(ROUND(F263,2)*ROUND(I263,2),2)</f>
        <v>14.64</v>
      </c>
    </row>
    <row r="264" spans="1:10" ht="15" customHeight="1">
      <c r="A264" s="4" t="s">
        <v>694</v>
      </c>
      <c r="B264" s="81" t="s">
        <v>695</v>
      </c>
      <c r="C264" s="81"/>
      <c r="D264" s="81"/>
      <c r="E264" s="81"/>
      <c r="F264" s="81"/>
      <c r="G264" s="81">
        <f>ROUND(SUMPRODUCT(F265:F276,G265:G276),2)</f>
        <v>1613.72</v>
      </c>
      <c r="H264" s="81">
        <f>ROUND(SUMPRODUCT(F265:F276,H265:H276),2)</f>
        <v>10455.530000000001</v>
      </c>
      <c r="I264" s="81"/>
      <c r="J264" s="5">
        <f>ROUND(SUM(J265:J276),2)</f>
        <v>12069.25</v>
      </c>
    </row>
    <row r="265" spans="1:10" ht="16.5">
      <c r="A265" s="6" t="s">
        <v>696</v>
      </c>
      <c r="B265" s="7" t="s">
        <v>697</v>
      </c>
      <c r="C265" s="6" t="s">
        <v>698</v>
      </c>
      <c r="D265" s="7" t="s">
        <v>25</v>
      </c>
      <c r="E265" s="7" t="s">
        <v>33</v>
      </c>
      <c r="F265" s="9">
        <v>1</v>
      </c>
      <c r="G265" s="9">
        <v>60.44</v>
      </c>
      <c r="H265" s="9">
        <v>119.4</v>
      </c>
      <c r="I265" s="9">
        <f t="shared" ref="I265:I276" si="34">ROUND(G265+H265,2)</f>
        <v>179.84</v>
      </c>
      <c r="J265" s="9">
        <f t="shared" ref="J265:J276" si="35">ROUND(ROUND(F265,2)*ROUND(I265,2),2)</f>
        <v>179.84</v>
      </c>
    </row>
    <row r="266" spans="1:10">
      <c r="A266" s="6" t="s">
        <v>699</v>
      </c>
      <c r="B266" s="7" t="s">
        <v>700</v>
      </c>
      <c r="C266" s="6" t="s">
        <v>701</v>
      </c>
      <c r="D266" s="7" t="s">
        <v>14</v>
      </c>
      <c r="E266" s="7" t="s">
        <v>33</v>
      </c>
      <c r="F266" s="9">
        <v>2</v>
      </c>
      <c r="G266" s="9">
        <v>244.96</v>
      </c>
      <c r="H266" s="9">
        <v>1102.27</v>
      </c>
      <c r="I266" s="9">
        <f t="shared" si="34"/>
        <v>1347.23</v>
      </c>
      <c r="J266" s="9">
        <f t="shared" si="35"/>
        <v>2694.46</v>
      </c>
    </row>
    <row r="267" spans="1:10" ht="16.5">
      <c r="A267" s="6" t="s">
        <v>702</v>
      </c>
      <c r="B267" s="7" t="s">
        <v>703</v>
      </c>
      <c r="C267" s="6" t="s">
        <v>704</v>
      </c>
      <c r="D267" s="7" t="s">
        <v>25</v>
      </c>
      <c r="E267" s="7" t="s">
        <v>33</v>
      </c>
      <c r="F267" s="9">
        <v>5</v>
      </c>
      <c r="G267" s="9">
        <v>7.9</v>
      </c>
      <c r="H267" s="9">
        <v>70.27</v>
      </c>
      <c r="I267" s="9">
        <f t="shared" si="34"/>
        <v>78.17</v>
      </c>
      <c r="J267" s="9">
        <f t="shared" si="35"/>
        <v>390.85</v>
      </c>
    </row>
    <row r="268" spans="1:10" ht="16.5">
      <c r="A268" s="6" t="s">
        <v>705</v>
      </c>
      <c r="B268" s="7" t="s">
        <v>706</v>
      </c>
      <c r="C268" s="6" t="s">
        <v>707</v>
      </c>
      <c r="D268" s="7" t="s">
        <v>25</v>
      </c>
      <c r="E268" s="7" t="s">
        <v>33</v>
      </c>
      <c r="F268" s="9">
        <v>1</v>
      </c>
      <c r="G268" s="9">
        <v>7.9</v>
      </c>
      <c r="H268" s="9">
        <v>218.71</v>
      </c>
      <c r="I268" s="9">
        <f t="shared" si="34"/>
        <v>226.61</v>
      </c>
      <c r="J268" s="9">
        <f t="shared" si="35"/>
        <v>226.61</v>
      </c>
    </row>
    <row r="269" spans="1:10" ht="16.5">
      <c r="A269" s="6" t="s">
        <v>708</v>
      </c>
      <c r="B269" s="7" t="s">
        <v>709</v>
      </c>
      <c r="C269" s="6" t="s">
        <v>710</v>
      </c>
      <c r="D269" s="7" t="s">
        <v>25</v>
      </c>
      <c r="E269" s="7" t="s">
        <v>33</v>
      </c>
      <c r="F269" s="9">
        <v>23</v>
      </c>
      <c r="G269" s="9">
        <v>0.18</v>
      </c>
      <c r="H269" s="9">
        <v>24.86</v>
      </c>
      <c r="I269" s="9">
        <f t="shared" si="34"/>
        <v>25.04</v>
      </c>
      <c r="J269" s="9">
        <f t="shared" si="35"/>
        <v>575.91999999999996</v>
      </c>
    </row>
    <row r="270" spans="1:10" ht="16.5">
      <c r="A270" s="6" t="s">
        <v>711</v>
      </c>
      <c r="B270" s="7" t="s">
        <v>712</v>
      </c>
      <c r="C270" s="6" t="s">
        <v>713</v>
      </c>
      <c r="D270" s="7" t="s">
        <v>25</v>
      </c>
      <c r="E270" s="7" t="s">
        <v>33</v>
      </c>
      <c r="F270" s="9">
        <v>23</v>
      </c>
      <c r="G270" s="9">
        <v>0.18</v>
      </c>
      <c r="H270" s="9">
        <v>33.61</v>
      </c>
      <c r="I270" s="9">
        <f t="shared" si="34"/>
        <v>33.79</v>
      </c>
      <c r="J270" s="9">
        <f t="shared" si="35"/>
        <v>777.17</v>
      </c>
    </row>
    <row r="271" spans="1:10" ht="16.5">
      <c r="A271" s="6" t="s">
        <v>714</v>
      </c>
      <c r="B271" s="7" t="s">
        <v>715</v>
      </c>
      <c r="C271" s="6" t="s">
        <v>716</v>
      </c>
      <c r="D271" s="7" t="s">
        <v>25</v>
      </c>
      <c r="E271" s="7" t="s">
        <v>33</v>
      </c>
      <c r="F271" s="9">
        <v>23</v>
      </c>
      <c r="G271" s="9">
        <v>0.18</v>
      </c>
      <c r="H271" s="9">
        <v>23.76</v>
      </c>
      <c r="I271" s="9">
        <f t="shared" si="34"/>
        <v>23.94</v>
      </c>
      <c r="J271" s="9">
        <f t="shared" si="35"/>
        <v>550.62</v>
      </c>
    </row>
    <row r="272" spans="1:10" ht="16.5">
      <c r="A272" s="6" t="s">
        <v>717</v>
      </c>
      <c r="B272" s="7" t="s">
        <v>718</v>
      </c>
      <c r="C272" s="6" t="s">
        <v>719</v>
      </c>
      <c r="D272" s="7" t="s">
        <v>25</v>
      </c>
      <c r="E272" s="7" t="s">
        <v>33</v>
      </c>
      <c r="F272" s="9">
        <v>1</v>
      </c>
      <c r="G272" s="9">
        <v>244.96</v>
      </c>
      <c r="H272" s="9">
        <v>502.58</v>
      </c>
      <c r="I272" s="9">
        <f t="shared" si="34"/>
        <v>747.54</v>
      </c>
      <c r="J272" s="9">
        <f t="shared" si="35"/>
        <v>747.54</v>
      </c>
    </row>
    <row r="273" spans="1:10" ht="16.5">
      <c r="A273" s="6" t="s">
        <v>720</v>
      </c>
      <c r="B273" s="7" t="s">
        <v>721</v>
      </c>
      <c r="C273" s="6" t="s">
        <v>722</v>
      </c>
      <c r="D273" s="7" t="s">
        <v>25</v>
      </c>
      <c r="E273" s="7" t="s">
        <v>33</v>
      </c>
      <c r="F273" s="9">
        <v>1</v>
      </c>
      <c r="G273" s="9">
        <v>244.96</v>
      </c>
      <c r="H273" s="9">
        <v>1741.18</v>
      </c>
      <c r="I273" s="9">
        <f t="shared" si="34"/>
        <v>1986.14</v>
      </c>
      <c r="J273" s="9">
        <f t="shared" si="35"/>
        <v>1986.14</v>
      </c>
    </row>
    <row r="274" spans="1:10" ht="16.5">
      <c r="A274" s="6" t="s">
        <v>723</v>
      </c>
      <c r="B274" s="7" t="s">
        <v>724</v>
      </c>
      <c r="C274" s="6" t="s">
        <v>725</v>
      </c>
      <c r="D274" s="7" t="s">
        <v>25</v>
      </c>
      <c r="E274" s="7" t="s">
        <v>33</v>
      </c>
      <c r="F274" s="9">
        <v>1</v>
      </c>
      <c r="G274" s="9">
        <v>244.96</v>
      </c>
      <c r="H274" s="9">
        <v>907.73</v>
      </c>
      <c r="I274" s="9">
        <f t="shared" si="34"/>
        <v>1152.69</v>
      </c>
      <c r="J274" s="9">
        <f t="shared" si="35"/>
        <v>1152.69</v>
      </c>
    </row>
    <row r="275" spans="1:10" ht="16.5">
      <c r="A275" s="6" t="s">
        <v>726</v>
      </c>
      <c r="B275" s="7" t="s">
        <v>727</v>
      </c>
      <c r="C275" s="6" t="s">
        <v>728</v>
      </c>
      <c r="D275" s="7" t="s">
        <v>25</v>
      </c>
      <c r="E275" s="7" t="s">
        <v>33</v>
      </c>
      <c r="F275" s="9">
        <v>1</v>
      </c>
      <c r="G275" s="9">
        <v>244.96</v>
      </c>
      <c r="H275" s="9">
        <v>2299.9899999999998</v>
      </c>
      <c r="I275" s="9">
        <f t="shared" si="34"/>
        <v>2544.9499999999998</v>
      </c>
      <c r="J275" s="9">
        <f t="shared" si="35"/>
        <v>2544.9499999999998</v>
      </c>
    </row>
    <row r="276" spans="1:10" ht="16.5">
      <c r="A276" s="6" t="s">
        <v>729</v>
      </c>
      <c r="B276" s="7" t="s">
        <v>730</v>
      </c>
      <c r="C276" s="6" t="s">
        <v>731</v>
      </c>
      <c r="D276" s="7" t="s">
        <v>25</v>
      </c>
      <c r="E276" s="7" t="s">
        <v>33</v>
      </c>
      <c r="F276" s="9">
        <v>3</v>
      </c>
      <c r="G276" s="9">
        <v>7.9</v>
      </c>
      <c r="H276" s="9">
        <v>72.92</v>
      </c>
      <c r="I276" s="9">
        <f t="shared" si="34"/>
        <v>80.819999999999993</v>
      </c>
      <c r="J276" s="9">
        <f t="shared" si="35"/>
        <v>242.46</v>
      </c>
    </row>
    <row r="277" spans="1:10" ht="15" customHeight="1">
      <c r="A277" s="4" t="s">
        <v>732</v>
      </c>
      <c r="B277" s="81" t="s">
        <v>733</v>
      </c>
      <c r="C277" s="81"/>
      <c r="D277" s="81"/>
      <c r="E277" s="81"/>
      <c r="F277" s="81"/>
      <c r="G277" s="81">
        <f>ROUND(ROUND(F278*G278,2)+ROUND(F331*G331,2)+ROUND(F366*G366,2),2)</f>
        <v>0</v>
      </c>
      <c r="H277" s="81">
        <f>ROUND(ROUND(F278*H278,2)+ROUND(F331*H331,2)+ROUND(F366*H366,2),2)</f>
        <v>0</v>
      </c>
      <c r="I277" s="81"/>
      <c r="J277" s="5">
        <f>ROUND(J278+J331+J366,2)</f>
        <v>80737.759999999995</v>
      </c>
    </row>
    <row r="278" spans="1:10" ht="15" customHeight="1">
      <c r="A278" s="4" t="s">
        <v>734</v>
      </c>
      <c r="B278" s="81" t="s">
        <v>735</v>
      </c>
      <c r="C278" s="81"/>
      <c r="D278" s="81"/>
      <c r="E278" s="81"/>
      <c r="F278" s="81"/>
      <c r="G278" s="81">
        <f>ROUND(ROUND(F279*G279,2)+ROUND(F285*G285,2)+ROUND(F313*G313,2)+ROUND(F324*G324,2),2)</f>
        <v>0</v>
      </c>
      <c r="H278" s="81">
        <f>ROUND(ROUND(F279*H279,2)+ROUND(F285*H285,2)+ROUND(F313*H313,2)+ROUND(F324*H324,2),2)</f>
        <v>0</v>
      </c>
      <c r="I278" s="81"/>
      <c r="J278" s="5">
        <f>ROUND(J279+J285+J313+J324,2)</f>
        <v>31098.12</v>
      </c>
    </row>
    <row r="279" spans="1:10" ht="15" customHeight="1">
      <c r="A279" s="4" t="s">
        <v>736</v>
      </c>
      <c r="B279" s="81" t="s">
        <v>737</v>
      </c>
      <c r="C279" s="81"/>
      <c r="D279" s="81"/>
      <c r="E279" s="81"/>
      <c r="F279" s="81"/>
      <c r="G279" s="81">
        <f>ROUND(SUMPRODUCT(F280:F284,G280:G284),2)</f>
        <v>2936.99</v>
      </c>
      <c r="H279" s="81">
        <f>ROUND(SUMPRODUCT(F280:F284,H280:H284),2)</f>
        <v>3809.67</v>
      </c>
      <c r="I279" s="81"/>
      <c r="J279" s="5">
        <f>ROUND(SUM(J280:J284),2)</f>
        <v>6746.64</v>
      </c>
    </row>
    <row r="280" spans="1:10">
      <c r="A280" s="6" t="s">
        <v>738</v>
      </c>
      <c r="B280" s="7" t="s">
        <v>739</v>
      </c>
      <c r="C280" s="6" t="s">
        <v>740</v>
      </c>
      <c r="D280" s="7" t="s">
        <v>14</v>
      </c>
      <c r="E280" s="7" t="s">
        <v>88</v>
      </c>
      <c r="F280" s="9">
        <v>156.66</v>
      </c>
      <c r="G280" s="9">
        <v>14.67</v>
      </c>
      <c r="H280" s="9">
        <v>9.9499999999999993</v>
      </c>
      <c r="I280" s="9">
        <f>ROUND(G280+H280,2)</f>
        <v>24.62</v>
      </c>
      <c r="J280" s="9">
        <f>ROUND(ROUND(F280,2)*ROUND(I280,2),2)</f>
        <v>3856.97</v>
      </c>
    </row>
    <row r="281" spans="1:10">
      <c r="A281" s="6" t="s">
        <v>741</v>
      </c>
      <c r="B281" s="7" t="s">
        <v>742</v>
      </c>
      <c r="C281" s="6" t="s">
        <v>743</v>
      </c>
      <c r="D281" s="7" t="s">
        <v>14</v>
      </c>
      <c r="E281" s="7" t="s">
        <v>88</v>
      </c>
      <c r="F281" s="9">
        <v>2.1800000000000002</v>
      </c>
      <c r="G281" s="9">
        <v>6.11</v>
      </c>
      <c r="H281" s="9">
        <v>6.23</v>
      </c>
      <c r="I281" s="9">
        <f>ROUND(G281+H281,2)</f>
        <v>12.34</v>
      </c>
      <c r="J281" s="9">
        <f>ROUND(ROUND(F281,2)*ROUND(I281,2),2)</f>
        <v>26.9</v>
      </c>
    </row>
    <row r="282" spans="1:10">
      <c r="A282" s="6" t="s">
        <v>744</v>
      </c>
      <c r="B282" s="7" t="s">
        <v>745</v>
      </c>
      <c r="C282" s="6" t="s">
        <v>746</v>
      </c>
      <c r="D282" s="7" t="s">
        <v>14</v>
      </c>
      <c r="E282" s="7" t="s">
        <v>88</v>
      </c>
      <c r="F282" s="9">
        <v>12.4</v>
      </c>
      <c r="G282" s="9">
        <v>7.3</v>
      </c>
      <c r="H282" s="9">
        <v>10.88</v>
      </c>
      <c r="I282" s="9">
        <f>ROUND(G282+H282,2)</f>
        <v>18.18</v>
      </c>
      <c r="J282" s="9">
        <f>ROUND(ROUND(F282,2)*ROUND(I282,2),2)</f>
        <v>225.43</v>
      </c>
    </row>
    <row r="283" spans="1:10">
      <c r="A283" s="6" t="s">
        <v>747</v>
      </c>
      <c r="B283" s="7" t="s">
        <v>748</v>
      </c>
      <c r="C283" s="6" t="s">
        <v>749</v>
      </c>
      <c r="D283" s="7" t="s">
        <v>14</v>
      </c>
      <c r="E283" s="7" t="s">
        <v>88</v>
      </c>
      <c r="F283" s="9">
        <v>41.03</v>
      </c>
      <c r="G283" s="9">
        <v>4.3499999999999996</v>
      </c>
      <c r="H283" s="9">
        <v>15.14</v>
      </c>
      <c r="I283" s="9">
        <f>ROUND(G283+H283,2)</f>
        <v>19.489999999999998</v>
      </c>
      <c r="J283" s="9">
        <f>ROUND(ROUND(F283,2)*ROUND(I283,2),2)</f>
        <v>799.67</v>
      </c>
    </row>
    <row r="284" spans="1:10">
      <c r="A284" s="6" t="s">
        <v>750</v>
      </c>
      <c r="B284" s="7" t="s">
        <v>751</v>
      </c>
      <c r="C284" s="6" t="s">
        <v>752</v>
      </c>
      <c r="D284" s="7" t="s">
        <v>14</v>
      </c>
      <c r="E284" s="7" t="s">
        <v>88</v>
      </c>
      <c r="F284" s="9">
        <v>60.83</v>
      </c>
      <c r="G284" s="9">
        <v>5.86</v>
      </c>
      <c r="H284" s="9">
        <v>24.35</v>
      </c>
      <c r="I284" s="9">
        <f>ROUND(G284+H284,2)</f>
        <v>30.21</v>
      </c>
      <c r="J284" s="9">
        <f>ROUND(ROUND(F284,2)*ROUND(I284,2),2)</f>
        <v>1837.67</v>
      </c>
    </row>
    <row r="285" spans="1:10" ht="15" customHeight="1">
      <c r="A285" s="4" t="s">
        <v>753</v>
      </c>
      <c r="B285" s="81" t="s">
        <v>754</v>
      </c>
      <c r="C285" s="81"/>
      <c r="D285" s="81"/>
      <c r="E285" s="81"/>
      <c r="F285" s="81"/>
      <c r="G285" s="81">
        <f>ROUND(SUMPRODUCT(F286:F312,G286:G312),2)</f>
        <v>1391.25</v>
      </c>
      <c r="H285" s="81">
        <f>ROUND(SUMPRODUCT(F286:F312,H286:H312),2)</f>
        <v>3806.1</v>
      </c>
      <c r="I285" s="81"/>
      <c r="J285" s="5">
        <f>ROUND(SUM(J286:J312),2)</f>
        <v>5197.3500000000004</v>
      </c>
    </row>
    <row r="286" spans="1:10" ht="16.5">
      <c r="A286" s="6" t="s">
        <v>755</v>
      </c>
      <c r="B286" s="7" t="s">
        <v>756</v>
      </c>
      <c r="C286" s="6" t="s">
        <v>757</v>
      </c>
      <c r="D286" s="7" t="s">
        <v>14</v>
      </c>
      <c r="E286" s="7" t="s">
        <v>33</v>
      </c>
      <c r="F286" s="9">
        <v>4</v>
      </c>
      <c r="G286" s="9">
        <v>5.16</v>
      </c>
      <c r="H286" s="9">
        <v>12.78</v>
      </c>
      <c r="I286" s="9">
        <f t="shared" ref="I286:I312" si="36">ROUND(G286+H286,2)</f>
        <v>17.940000000000001</v>
      </c>
      <c r="J286" s="9">
        <f t="shared" ref="J286:J312" si="37">ROUND(ROUND(F286,2)*ROUND(I286,2),2)</f>
        <v>71.760000000000005</v>
      </c>
    </row>
    <row r="287" spans="1:10" ht="16.5">
      <c r="A287" s="6" t="s">
        <v>758</v>
      </c>
      <c r="B287" s="7" t="s">
        <v>759</v>
      </c>
      <c r="C287" s="6" t="s">
        <v>760</v>
      </c>
      <c r="D287" s="7" t="s">
        <v>25</v>
      </c>
      <c r="E287" s="7" t="s">
        <v>33</v>
      </c>
      <c r="F287" s="9">
        <v>8</v>
      </c>
      <c r="G287" s="9">
        <v>3.65</v>
      </c>
      <c r="H287" s="9">
        <v>34.369999999999997</v>
      </c>
      <c r="I287" s="9">
        <f t="shared" si="36"/>
        <v>38.020000000000003</v>
      </c>
      <c r="J287" s="9">
        <f t="shared" si="37"/>
        <v>304.16000000000003</v>
      </c>
    </row>
    <row r="288" spans="1:10" ht="16.5">
      <c r="A288" s="6" t="s">
        <v>761</v>
      </c>
      <c r="B288" s="7" t="s">
        <v>762</v>
      </c>
      <c r="C288" s="6" t="s">
        <v>763</v>
      </c>
      <c r="D288" s="7" t="s">
        <v>25</v>
      </c>
      <c r="E288" s="7" t="s">
        <v>33</v>
      </c>
      <c r="F288" s="9">
        <v>4</v>
      </c>
      <c r="G288" s="9">
        <v>3.65</v>
      </c>
      <c r="H288" s="9">
        <v>52.37</v>
      </c>
      <c r="I288" s="9">
        <f t="shared" si="36"/>
        <v>56.02</v>
      </c>
      <c r="J288" s="9">
        <f t="shared" si="37"/>
        <v>224.08</v>
      </c>
    </row>
    <row r="289" spans="1:10" ht="16.5">
      <c r="A289" s="6" t="s">
        <v>764</v>
      </c>
      <c r="B289" s="7" t="s">
        <v>765</v>
      </c>
      <c r="C289" s="6" t="s">
        <v>766</v>
      </c>
      <c r="D289" s="7" t="s">
        <v>14</v>
      </c>
      <c r="E289" s="7" t="s">
        <v>33</v>
      </c>
      <c r="F289" s="9">
        <v>51</v>
      </c>
      <c r="G289" s="9">
        <v>3.64</v>
      </c>
      <c r="H289" s="9">
        <v>3.2</v>
      </c>
      <c r="I289" s="9">
        <f t="shared" si="36"/>
        <v>6.84</v>
      </c>
      <c r="J289" s="9">
        <f t="shared" si="37"/>
        <v>348.84</v>
      </c>
    </row>
    <row r="290" spans="1:10" ht="16.5">
      <c r="A290" s="6" t="s">
        <v>767</v>
      </c>
      <c r="B290" s="7" t="s">
        <v>768</v>
      </c>
      <c r="C290" s="6" t="s">
        <v>769</v>
      </c>
      <c r="D290" s="7" t="s">
        <v>14</v>
      </c>
      <c r="E290" s="7" t="s">
        <v>33</v>
      </c>
      <c r="F290" s="9">
        <v>10</v>
      </c>
      <c r="G290" s="9">
        <v>1.93</v>
      </c>
      <c r="H290" s="9">
        <v>3.03</v>
      </c>
      <c r="I290" s="9">
        <f t="shared" si="36"/>
        <v>4.96</v>
      </c>
      <c r="J290" s="9">
        <f t="shared" si="37"/>
        <v>49.6</v>
      </c>
    </row>
    <row r="291" spans="1:10" ht="16.5">
      <c r="A291" s="6" t="s">
        <v>770</v>
      </c>
      <c r="B291" s="7" t="s">
        <v>759</v>
      </c>
      <c r="C291" s="6" t="s">
        <v>760</v>
      </c>
      <c r="D291" s="7" t="s">
        <v>25</v>
      </c>
      <c r="E291" s="7" t="s">
        <v>33</v>
      </c>
      <c r="F291" s="9">
        <v>10</v>
      </c>
      <c r="G291" s="9">
        <v>3.65</v>
      </c>
      <c r="H291" s="9">
        <v>34.369999999999997</v>
      </c>
      <c r="I291" s="9">
        <f t="shared" si="36"/>
        <v>38.020000000000003</v>
      </c>
      <c r="J291" s="9">
        <f t="shared" si="37"/>
        <v>380.2</v>
      </c>
    </row>
    <row r="292" spans="1:10" ht="16.5">
      <c r="A292" s="6" t="s">
        <v>771</v>
      </c>
      <c r="B292" s="7" t="s">
        <v>762</v>
      </c>
      <c r="C292" s="6" t="s">
        <v>763</v>
      </c>
      <c r="D292" s="7" t="s">
        <v>25</v>
      </c>
      <c r="E292" s="7" t="s">
        <v>33</v>
      </c>
      <c r="F292" s="9">
        <v>8</v>
      </c>
      <c r="G292" s="9">
        <v>3.65</v>
      </c>
      <c r="H292" s="9">
        <v>52.37</v>
      </c>
      <c r="I292" s="9">
        <f t="shared" si="36"/>
        <v>56.02</v>
      </c>
      <c r="J292" s="9">
        <f t="shared" si="37"/>
        <v>448.16</v>
      </c>
    </row>
    <row r="293" spans="1:10" ht="16.5">
      <c r="A293" s="6" t="s">
        <v>772</v>
      </c>
      <c r="B293" s="7" t="s">
        <v>773</v>
      </c>
      <c r="C293" s="6" t="s">
        <v>774</v>
      </c>
      <c r="D293" s="7" t="s">
        <v>14</v>
      </c>
      <c r="E293" s="7" t="s">
        <v>33</v>
      </c>
      <c r="F293" s="9">
        <v>3</v>
      </c>
      <c r="G293" s="9">
        <v>3.83</v>
      </c>
      <c r="H293" s="9">
        <v>3.65</v>
      </c>
      <c r="I293" s="9">
        <f t="shared" si="36"/>
        <v>7.48</v>
      </c>
      <c r="J293" s="9">
        <f t="shared" si="37"/>
        <v>22.44</v>
      </c>
    </row>
    <row r="294" spans="1:10">
      <c r="A294" s="6" t="s">
        <v>775</v>
      </c>
      <c r="B294" s="7" t="s">
        <v>776</v>
      </c>
      <c r="C294" s="6" t="s">
        <v>777</v>
      </c>
      <c r="D294" s="7" t="s">
        <v>14</v>
      </c>
      <c r="E294" s="7" t="s">
        <v>33</v>
      </c>
      <c r="F294" s="9">
        <v>2</v>
      </c>
      <c r="G294" s="9">
        <v>3.55</v>
      </c>
      <c r="H294" s="9">
        <v>18.14</v>
      </c>
      <c r="I294" s="9">
        <f t="shared" si="36"/>
        <v>21.69</v>
      </c>
      <c r="J294" s="9">
        <f t="shared" si="37"/>
        <v>43.38</v>
      </c>
    </row>
    <row r="295" spans="1:10">
      <c r="A295" s="6" t="s">
        <v>778</v>
      </c>
      <c r="B295" s="7" t="s">
        <v>779</v>
      </c>
      <c r="C295" s="6" t="s">
        <v>780</v>
      </c>
      <c r="D295" s="7" t="s">
        <v>14</v>
      </c>
      <c r="E295" s="7" t="s">
        <v>33</v>
      </c>
      <c r="F295" s="9">
        <v>2</v>
      </c>
      <c r="G295" s="9">
        <v>2.54</v>
      </c>
      <c r="H295" s="9">
        <v>6.39</v>
      </c>
      <c r="I295" s="9">
        <f t="shared" si="36"/>
        <v>8.93</v>
      </c>
      <c r="J295" s="9">
        <f t="shared" si="37"/>
        <v>17.86</v>
      </c>
    </row>
    <row r="296" spans="1:10">
      <c r="A296" s="6" t="s">
        <v>781</v>
      </c>
      <c r="B296" s="7" t="s">
        <v>782</v>
      </c>
      <c r="C296" s="6" t="s">
        <v>783</v>
      </c>
      <c r="D296" s="7" t="s">
        <v>14</v>
      </c>
      <c r="E296" s="7" t="s">
        <v>33</v>
      </c>
      <c r="F296" s="9">
        <v>12</v>
      </c>
      <c r="G296" s="9">
        <v>2.82</v>
      </c>
      <c r="H296" s="9">
        <v>11.82</v>
      </c>
      <c r="I296" s="9">
        <f t="shared" si="36"/>
        <v>14.64</v>
      </c>
      <c r="J296" s="9">
        <f t="shared" si="37"/>
        <v>175.68</v>
      </c>
    </row>
    <row r="297" spans="1:10">
      <c r="A297" s="6" t="s">
        <v>784</v>
      </c>
      <c r="B297" s="7" t="s">
        <v>785</v>
      </c>
      <c r="C297" s="6" t="s">
        <v>786</v>
      </c>
      <c r="D297" s="7" t="s">
        <v>14</v>
      </c>
      <c r="E297" s="7" t="s">
        <v>33</v>
      </c>
      <c r="F297" s="9">
        <v>3</v>
      </c>
      <c r="G297" s="9">
        <v>3.03</v>
      </c>
      <c r="H297" s="9">
        <v>14.13</v>
      </c>
      <c r="I297" s="9">
        <f t="shared" si="36"/>
        <v>17.16</v>
      </c>
      <c r="J297" s="9">
        <f t="shared" si="37"/>
        <v>51.48</v>
      </c>
    </row>
    <row r="298" spans="1:10" ht="16.5">
      <c r="A298" s="6" t="s">
        <v>787</v>
      </c>
      <c r="B298" s="7" t="s">
        <v>788</v>
      </c>
      <c r="C298" s="6" t="s">
        <v>789</v>
      </c>
      <c r="D298" s="7" t="s">
        <v>14</v>
      </c>
      <c r="E298" s="7" t="s">
        <v>33</v>
      </c>
      <c r="F298" s="9">
        <v>2</v>
      </c>
      <c r="G298" s="9">
        <v>3.91</v>
      </c>
      <c r="H298" s="9">
        <v>8.2100000000000009</v>
      </c>
      <c r="I298" s="9">
        <f t="shared" si="36"/>
        <v>12.12</v>
      </c>
      <c r="J298" s="9">
        <f t="shared" si="37"/>
        <v>24.24</v>
      </c>
    </row>
    <row r="299" spans="1:10" ht="16.5">
      <c r="A299" s="6" t="s">
        <v>790</v>
      </c>
      <c r="B299" s="7" t="s">
        <v>791</v>
      </c>
      <c r="C299" s="6" t="s">
        <v>792</v>
      </c>
      <c r="D299" s="7" t="s">
        <v>14</v>
      </c>
      <c r="E299" s="7" t="s">
        <v>33</v>
      </c>
      <c r="F299" s="9">
        <v>25</v>
      </c>
      <c r="G299" s="9">
        <v>5.0599999999999996</v>
      </c>
      <c r="H299" s="9">
        <v>7.47</v>
      </c>
      <c r="I299" s="9">
        <f t="shared" si="36"/>
        <v>12.53</v>
      </c>
      <c r="J299" s="9">
        <f t="shared" si="37"/>
        <v>313.25</v>
      </c>
    </row>
    <row r="300" spans="1:10">
      <c r="A300" s="6" t="s">
        <v>793</v>
      </c>
      <c r="B300" s="7" t="s">
        <v>794</v>
      </c>
      <c r="C300" s="6" t="s">
        <v>795</v>
      </c>
      <c r="D300" s="7" t="s">
        <v>14</v>
      </c>
      <c r="E300" s="7" t="s">
        <v>33</v>
      </c>
      <c r="F300" s="9">
        <v>75</v>
      </c>
      <c r="G300" s="9">
        <v>2.72</v>
      </c>
      <c r="H300" s="9">
        <v>2.77</v>
      </c>
      <c r="I300" s="9">
        <f t="shared" si="36"/>
        <v>5.49</v>
      </c>
      <c r="J300" s="9">
        <f t="shared" si="37"/>
        <v>411.75</v>
      </c>
    </row>
    <row r="301" spans="1:10">
      <c r="A301" s="6" t="s">
        <v>796</v>
      </c>
      <c r="B301" s="7" t="s">
        <v>797</v>
      </c>
      <c r="C301" s="6" t="s">
        <v>798</v>
      </c>
      <c r="D301" s="7" t="s">
        <v>14</v>
      </c>
      <c r="E301" s="7" t="s">
        <v>33</v>
      </c>
      <c r="F301" s="9">
        <v>10</v>
      </c>
      <c r="G301" s="9">
        <v>6.26</v>
      </c>
      <c r="H301" s="9">
        <v>6.06</v>
      </c>
      <c r="I301" s="9">
        <f t="shared" si="36"/>
        <v>12.32</v>
      </c>
      <c r="J301" s="9">
        <f t="shared" si="37"/>
        <v>123.2</v>
      </c>
    </row>
    <row r="302" spans="1:10">
      <c r="A302" s="6" t="s">
        <v>799</v>
      </c>
      <c r="B302" s="7" t="s">
        <v>800</v>
      </c>
      <c r="C302" s="6" t="s">
        <v>801</v>
      </c>
      <c r="D302" s="7" t="s">
        <v>14</v>
      </c>
      <c r="E302" s="7" t="s">
        <v>33</v>
      </c>
      <c r="F302" s="9">
        <v>14</v>
      </c>
      <c r="G302" s="9">
        <v>4.91</v>
      </c>
      <c r="H302" s="9">
        <v>8.81</v>
      </c>
      <c r="I302" s="9">
        <f t="shared" si="36"/>
        <v>13.72</v>
      </c>
      <c r="J302" s="9">
        <f t="shared" si="37"/>
        <v>192.08</v>
      </c>
    </row>
    <row r="303" spans="1:10">
      <c r="A303" s="6" t="s">
        <v>802</v>
      </c>
      <c r="B303" s="7" t="s">
        <v>803</v>
      </c>
      <c r="C303" s="6" t="s">
        <v>804</v>
      </c>
      <c r="D303" s="7" t="s">
        <v>14</v>
      </c>
      <c r="E303" s="7" t="s">
        <v>33</v>
      </c>
      <c r="F303" s="9">
        <v>14</v>
      </c>
      <c r="G303" s="9">
        <v>5.81</v>
      </c>
      <c r="H303" s="9">
        <v>29.73</v>
      </c>
      <c r="I303" s="9">
        <f t="shared" si="36"/>
        <v>35.54</v>
      </c>
      <c r="J303" s="9">
        <f t="shared" si="37"/>
        <v>497.56</v>
      </c>
    </row>
    <row r="304" spans="1:10" ht="16.5">
      <c r="A304" s="6" t="s">
        <v>805</v>
      </c>
      <c r="B304" s="7" t="s">
        <v>806</v>
      </c>
      <c r="C304" s="6" t="s">
        <v>807</v>
      </c>
      <c r="D304" s="7" t="s">
        <v>14</v>
      </c>
      <c r="E304" s="7" t="s">
        <v>33</v>
      </c>
      <c r="F304" s="9">
        <v>3</v>
      </c>
      <c r="G304" s="9">
        <v>3.64</v>
      </c>
      <c r="H304" s="9">
        <v>3.71</v>
      </c>
      <c r="I304" s="9">
        <f t="shared" si="36"/>
        <v>7.35</v>
      </c>
      <c r="J304" s="9">
        <f t="shared" si="37"/>
        <v>22.05</v>
      </c>
    </row>
    <row r="305" spans="1:10" ht="16.5">
      <c r="A305" s="6" t="s">
        <v>808</v>
      </c>
      <c r="B305" s="7" t="s">
        <v>809</v>
      </c>
      <c r="C305" s="6" t="s">
        <v>810</v>
      </c>
      <c r="D305" s="7" t="s">
        <v>14</v>
      </c>
      <c r="E305" s="7" t="s">
        <v>33</v>
      </c>
      <c r="F305" s="9">
        <v>2</v>
      </c>
      <c r="G305" s="9">
        <v>0.43</v>
      </c>
      <c r="H305" s="9">
        <v>8.4600000000000009</v>
      </c>
      <c r="I305" s="9">
        <f t="shared" si="36"/>
        <v>8.89</v>
      </c>
      <c r="J305" s="9">
        <f t="shared" si="37"/>
        <v>17.78</v>
      </c>
    </row>
    <row r="306" spans="1:10" ht="16.5">
      <c r="A306" s="6" t="s">
        <v>811</v>
      </c>
      <c r="B306" s="7" t="s">
        <v>812</v>
      </c>
      <c r="C306" s="6" t="s">
        <v>813</v>
      </c>
      <c r="D306" s="7" t="s">
        <v>14</v>
      </c>
      <c r="E306" s="7" t="s">
        <v>33</v>
      </c>
      <c r="F306" s="9">
        <v>12</v>
      </c>
      <c r="G306" s="9">
        <v>7.65</v>
      </c>
      <c r="H306" s="9">
        <v>15.44</v>
      </c>
      <c r="I306" s="9">
        <f t="shared" si="36"/>
        <v>23.09</v>
      </c>
      <c r="J306" s="9">
        <f t="shared" si="37"/>
        <v>277.08</v>
      </c>
    </row>
    <row r="307" spans="1:10">
      <c r="A307" s="6" t="s">
        <v>814</v>
      </c>
      <c r="B307" s="7" t="s">
        <v>815</v>
      </c>
      <c r="C307" s="6" t="s">
        <v>816</v>
      </c>
      <c r="D307" s="7" t="s">
        <v>14</v>
      </c>
      <c r="E307" s="7" t="s">
        <v>33</v>
      </c>
      <c r="F307" s="9">
        <v>16</v>
      </c>
      <c r="G307" s="9">
        <v>7.81</v>
      </c>
      <c r="H307" s="9">
        <v>5.91</v>
      </c>
      <c r="I307" s="9">
        <f t="shared" si="36"/>
        <v>13.72</v>
      </c>
      <c r="J307" s="9">
        <f t="shared" si="37"/>
        <v>219.52</v>
      </c>
    </row>
    <row r="308" spans="1:10">
      <c r="A308" s="6" t="s">
        <v>817</v>
      </c>
      <c r="B308" s="7" t="s">
        <v>818</v>
      </c>
      <c r="C308" s="6" t="s">
        <v>819</v>
      </c>
      <c r="D308" s="7" t="s">
        <v>14</v>
      </c>
      <c r="E308" s="7" t="s">
        <v>33</v>
      </c>
      <c r="F308" s="9">
        <v>1</v>
      </c>
      <c r="G308" s="9">
        <v>9.33</v>
      </c>
      <c r="H308" s="9">
        <v>9.23</v>
      </c>
      <c r="I308" s="9">
        <f t="shared" si="36"/>
        <v>18.559999999999999</v>
      </c>
      <c r="J308" s="9">
        <f t="shared" si="37"/>
        <v>18.559999999999999</v>
      </c>
    </row>
    <row r="309" spans="1:10">
      <c r="A309" s="6" t="s">
        <v>820</v>
      </c>
      <c r="B309" s="7" t="s">
        <v>821</v>
      </c>
      <c r="C309" s="6" t="s">
        <v>822</v>
      </c>
      <c r="D309" s="7" t="s">
        <v>14</v>
      </c>
      <c r="E309" s="7" t="s">
        <v>33</v>
      </c>
      <c r="F309" s="9">
        <v>8</v>
      </c>
      <c r="G309" s="9">
        <v>6.54</v>
      </c>
      <c r="H309" s="9">
        <v>14.64</v>
      </c>
      <c r="I309" s="9">
        <f t="shared" si="36"/>
        <v>21.18</v>
      </c>
      <c r="J309" s="9">
        <f t="shared" si="37"/>
        <v>169.44</v>
      </c>
    </row>
    <row r="310" spans="1:10">
      <c r="A310" s="6" t="s">
        <v>823</v>
      </c>
      <c r="B310" s="7" t="s">
        <v>824</v>
      </c>
      <c r="C310" s="6" t="s">
        <v>825</v>
      </c>
      <c r="D310" s="7" t="s">
        <v>14</v>
      </c>
      <c r="E310" s="7" t="s">
        <v>33</v>
      </c>
      <c r="F310" s="9">
        <v>17</v>
      </c>
      <c r="G310" s="9">
        <v>7.72</v>
      </c>
      <c r="H310" s="9">
        <v>33.96</v>
      </c>
      <c r="I310" s="9">
        <f t="shared" si="36"/>
        <v>41.68</v>
      </c>
      <c r="J310" s="9">
        <f t="shared" si="37"/>
        <v>708.56</v>
      </c>
    </row>
    <row r="311" spans="1:10">
      <c r="A311" s="6" t="s">
        <v>826</v>
      </c>
      <c r="B311" s="7" t="s">
        <v>827</v>
      </c>
      <c r="C311" s="6" t="s">
        <v>828</v>
      </c>
      <c r="D311" s="7" t="s">
        <v>14</v>
      </c>
      <c r="E311" s="7" t="s">
        <v>33</v>
      </c>
      <c r="F311" s="9">
        <v>2</v>
      </c>
      <c r="G311" s="9">
        <v>3.91</v>
      </c>
      <c r="H311" s="9">
        <v>9.2799999999999994</v>
      </c>
      <c r="I311" s="9">
        <f t="shared" si="36"/>
        <v>13.19</v>
      </c>
      <c r="J311" s="9">
        <f t="shared" si="37"/>
        <v>26.38</v>
      </c>
    </row>
    <row r="312" spans="1:10">
      <c r="A312" s="6" t="s">
        <v>829</v>
      </c>
      <c r="B312" s="7" t="s">
        <v>830</v>
      </c>
      <c r="C312" s="6" t="s">
        <v>831</v>
      </c>
      <c r="D312" s="7" t="s">
        <v>14</v>
      </c>
      <c r="E312" s="7" t="s">
        <v>33</v>
      </c>
      <c r="F312" s="9">
        <v>2</v>
      </c>
      <c r="G312" s="9">
        <v>4.66</v>
      </c>
      <c r="H312" s="9">
        <v>14.47</v>
      </c>
      <c r="I312" s="9">
        <f t="shared" si="36"/>
        <v>19.13</v>
      </c>
      <c r="J312" s="9">
        <f t="shared" si="37"/>
        <v>38.26</v>
      </c>
    </row>
    <row r="313" spans="1:10" ht="15" customHeight="1">
      <c r="A313" s="4" t="s">
        <v>832</v>
      </c>
      <c r="B313" s="81" t="s">
        <v>833</v>
      </c>
      <c r="C313" s="81"/>
      <c r="D313" s="81"/>
      <c r="E313" s="81"/>
      <c r="F313" s="81"/>
      <c r="G313" s="81">
        <f>ROUND(SUMPRODUCT(F314:F323,G314:G323),2)</f>
        <v>267.37</v>
      </c>
      <c r="H313" s="81">
        <f>ROUND(SUMPRODUCT(F314:F323,H314:H323),2)</f>
        <v>3338.81</v>
      </c>
      <c r="I313" s="81"/>
      <c r="J313" s="5">
        <f>ROUND(SUM(J314:J323),2)</f>
        <v>3606.18</v>
      </c>
    </row>
    <row r="314" spans="1:10">
      <c r="A314" s="6" t="s">
        <v>834</v>
      </c>
      <c r="B314" s="7" t="s">
        <v>835</v>
      </c>
      <c r="C314" s="6" t="s">
        <v>836</v>
      </c>
      <c r="D314" s="7" t="s">
        <v>14</v>
      </c>
      <c r="E314" s="7" t="s">
        <v>33</v>
      </c>
      <c r="F314" s="9">
        <v>3</v>
      </c>
      <c r="G314" s="9">
        <v>5.73</v>
      </c>
      <c r="H314" s="9">
        <v>57.93</v>
      </c>
      <c r="I314" s="9">
        <f t="shared" ref="I314:I323" si="38">ROUND(G314+H314,2)</f>
        <v>63.66</v>
      </c>
      <c r="J314" s="9">
        <f t="shared" ref="J314:J323" si="39">ROUND(ROUND(F314,2)*ROUND(I314,2),2)</f>
        <v>190.98</v>
      </c>
    </row>
    <row r="315" spans="1:10">
      <c r="A315" s="6" t="s">
        <v>837</v>
      </c>
      <c r="B315" s="7" t="s">
        <v>838</v>
      </c>
      <c r="C315" s="6" t="s">
        <v>839</v>
      </c>
      <c r="D315" s="7" t="s">
        <v>14</v>
      </c>
      <c r="E315" s="7" t="s">
        <v>33</v>
      </c>
      <c r="F315" s="9">
        <v>1</v>
      </c>
      <c r="G315" s="9">
        <v>7.81</v>
      </c>
      <c r="H315" s="9">
        <v>78.94</v>
      </c>
      <c r="I315" s="9">
        <f t="shared" si="38"/>
        <v>86.75</v>
      </c>
      <c r="J315" s="9">
        <f t="shared" si="39"/>
        <v>86.75</v>
      </c>
    </row>
    <row r="316" spans="1:10">
      <c r="A316" s="6" t="s">
        <v>840</v>
      </c>
      <c r="B316" s="7" t="s">
        <v>841</v>
      </c>
      <c r="C316" s="6" t="s">
        <v>842</v>
      </c>
      <c r="D316" s="7" t="s">
        <v>14</v>
      </c>
      <c r="E316" s="7" t="s">
        <v>33</v>
      </c>
      <c r="F316" s="9">
        <v>13</v>
      </c>
      <c r="G316" s="9">
        <v>4.25</v>
      </c>
      <c r="H316" s="9">
        <v>36.99</v>
      </c>
      <c r="I316" s="9">
        <f t="shared" si="38"/>
        <v>41.24</v>
      </c>
      <c r="J316" s="9">
        <f t="shared" si="39"/>
        <v>536.12</v>
      </c>
    </row>
    <row r="317" spans="1:10">
      <c r="A317" s="6" t="s">
        <v>843</v>
      </c>
      <c r="B317" s="7" t="s">
        <v>844</v>
      </c>
      <c r="C317" s="6" t="s">
        <v>845</v>
      </c>
      <c r="D317" s="7" t="s">
        <v>14</v>
      </c>
      <c r="E317" s="7" t="s">
        <v>33</v>
      </c>
      <c r="F317" s="9">
        <v>3</v>
      </c>
      <c r="G317" s="9">
        <v>4.25</v>
      </c>
      <c r="H317" s="9">
        <v>30.04</v>
      </c>
      <c r="I317" s="9">
        <f t="shared" si="38"/>
        <v>34.29</v>
      </c>
      <c r="J317" s="9">
        <f t="shared" si="39"/>
        <v>102.87</v>
      </c>
    </row>
    <row r="318" spans="1:10">
      <c r="A318" s="6" t="s">
        <v>846</v>
      </c>
      <c r="B318" s="7" t="s">
        <v>847</v>
      </c>
      <c r="C318" s="6" t="s">
        <v>848</v>
      </c>
      <c r="D318" s="7" t="s">
        <v>14</v>
      </c>
      <c r="E318" s="7" t="s">
        <v>33</v>
      </c>
      <c r="F318" s="9">
        <v>2</v>
      </c>
      <c r="G318" s="9">
        <v>5.73</v>
      </c>
      <c r="H318" s="9">
        <v>80.25</v>
      </c>
      <c r="I318" s="9">
        <f t="shared" si="38"/>
        <v>85.98</v>
      </c>
      <c r="J318" s="9">
        <f t="shared" si="39"/>
        <v>171.96</v>
      </c>
    </row>
    <row r="319" spans="1:10">
      <c r="A319" s="6" t="s">
        <v>849</v>
      </c>
      <c r="B319" s="7" t="s">
        <v>850</v>
      </c>
      <c r="C319" s="6" t="s">
        <v>851</v>
      </c>
      <c r="D319" s="7" t="s">
        <v>14</v>
      </c>
      <c r="E319" s="7" t="s">
        <v>33</v>
      </c>
      <c r="F319" s="9">
        <v>4</v>
      </c>
      <c r="G319" s="9">
        <v>10.17</v>
      </c>
      <c r="H319" s="9">
        <v>144.04</v>
      </c>
      <c r="I319" s="9">
        <f t="shared" si="38"/>
        <v>154.21</v>
      </c>
      <c r="J319" s="9">
        <f t="shared" si="39"/>
        <v>616.84</v>
      </c>
    </row>
    <row r="320" spans="1:10">
      <c r="A320" s="6" t="s">
        <v>852</v>
      </c>
      <c r="B320" s="7" t="s">
        <v>853</v>
      </c>
      <c r="C320" s="6" t="s">
        <v>854</v>
      </c>
      <c r="D320" s="7" t="s">
        <v>14</v>
      </c>
      <c r="E320" s="7" t="s">
        <v>33</v>
      </c>
      <c r="F320" s="9">
        <v>4</v>
      </c>
      <c r="G320" s="9">
        <v>13.13</v>
      </c>
      <c r="H320" s="9">
        <v>220.98</v>
      </c>
      <c r="I320" s="9">
        <f t="shared" si="38"/>
        <v>234.11</v>
      </c>
      <c r="J320" s="9">
        <f t="shared" si="39"/>
        <v>936.44</v>
      </c>
    </row>
    <row r="321" spans="1:10">
      <c r="A321" s="6" t="s">
        <v>855</v>
      </c>
      <c r="B321" s="7" t="s">
        <v>856</v>
      </c>
      <c r="C321" s="6" t="s">
        <v>857</v>
      </c>
      <c r="D321" s="7" t="s">
        <v>14</v>
      </c>
      <c r="E321" s="7" t="s">
        <v>33</v>
      </c>
      <c r="F321" s="9">
        <v>8</v>
      </c>
      <c r="G321" s="9">
        <v>4.25</v>
      </c>
      <c r="H321" s="9">
        <v>59.46</v>
      </c>
      <c r="I321" s="9">
        <f t="shared" si="38"/>
        <v>63.71</v>
      </c>
      <c r="J321" s="9">
        <f t="shared" si="39"/>
        <v>509.68</v>
      </c>
    </row>
    <row r="322" spans="1:10">
      <c r="A322" s="6" t="s">
        <v>858</v>
      </c>
      <c r="B322" s="7" t="s">
        <v>859</v>
      </c>
      <c r="C322" s="6" t="s">
        <v>860</v>
      </c>
      <c r="D322" s="7" t="s">
        <v>14</v>
      </c>
      <c r="E322" s="7" t="s">
        <v>33</v>
      </c>
      <c r="F322" s="9">
        <v>2</v>
      </c>
      <c r="G322" s="9">
        <v>4.25</v>
      </c>
      <c r="H322" s="9">
        <v>63.7</v>
      </c>
      <c r="I322" s="9">
        <f t="shared" si="38"/>
        <v>67.95</v>
      </c>
      <c r="J322" s="9">
        <f t="shared" si="39"/>
        <v>135.9</v>
      </c>
    </row>
    <row r="323" spans="1:10" ht="16.5">
      <c r="A323" s="6" t="s">
        <v>861</v>
      </c>
      <c r="B323" s="7" t="s">
        <v>862</v>
      </c>
      <c r="C323" s="6" t="s">
        <v>863</v>
      </c>
      <c r="D323" s="7" t="s">
        <v>25</v>
      </c>
      <c r="E323" s="7" t="s">
        <v>33</v>
      </c>
      <c r="F323" s="9">
        <v>1</v>
      </c>
      <c r="G323" s="9">
        <v>27.21</v>
      </c>
      <c r="H323" s="9">
        <v>291.43</v>
      </c>
      <c r="I323" s="9">
        <f t="shared" si="38"/>
        <v>318.64</v>
      </c>
      <c r="J323" s="9">
        <f t="shared" si="39"/>
        <v>318.64</v>
      </c>
    </row>
    <row r="324" spans="1:10" ht="15" customHeight="1">
      <c r="A324" s="4" t="s">
        <v>864</v>
      </c>
      <c r="B324" s="81" t="s">
        <v>865</v>
      </c>
      <c r="C324" s="81"/>
      <c r="D324" s="81"/>
      <c r="E324" s="81"/>
      <c r="F324" s="81"/>
      <c r="G324" s="81">
        <f>ROUND(SUMPRODUCT(F325:F330,G325:G330),2)</f>
        <v>1134.01</v>
      </c>
      <c r="H324" s="81">
        <f>ROUND(SUMPRODUCT(F325:F330,H325:H330),2)</f>
        <v>14413.94</v>
      </c>
      <c r="I324" s="81"/>
      <c r="J324" s="5">
        <f>ROUND(SUM(J325:J330),2)</f>
        <v>15547.95</v>
      </c>
    </row>
    <row r="325" spans="1:10">
      <c r="A325" s="6" t="s">
        <v>866</v>
      </c>
      <c r="B325" s="7" t="s">
        <v>867</v>
      </c>
      <c r="C325" s="6" t="s">
        <v>868</v>
      </c>
      <c r="D325" s="7" t="s">
        <v>14</v>
      </c>
      <c r="E325" s="7" t="s">
        <v>33</v>
      </c>
      <c r="F325" s="9">
        <v>2</v>
      </c>
      <c r="G325" s="9">
        <v>103.96</v>
      </c>
      <c r="H325" s="9">
        <v>712.03</v>
      </c>
      <c r="I325" s="9">
        <f t="shared" ref="I325:I330" si="40">ROUND(G325+H325,2)</f>
        <v>815.99</v>
      </c>
      <c r="J325" s="9">
        <f t="shared" ref="J325:J330" si="41">ROUND(ROUND(F325,2)*ROUND(I325,2),2)</f>
        <v>1631.98</v>
      </c>
    </row>
    <row r="326" spans="1:10">
      <c r="A326" s="6" t="s">
        <v>869</v>
      </c>
      <c r="B326" s="7" t="s">
        <v>870</v>
      </c>
      <c r="C326" s="6" t="s">
        <v>871</v>
      </c>
      <c r="D326" s="7" t="s">
        <v>14</v>
      </c>
      <c r="E326" s="7" t="s">
        <v>33</v>
      </c>
      <c r="F326" s="9">
        <v>4</v>
      </c>
      <c r="G326" s="9">
        <v>164.96</v>
      </c>
      <c r="H326" s="9">
        <v>2988.66</v>
      </c>
      <c r="I326" s="9">
        <f t="shared" si="40"/>
        <v>3153.62</v>
      </c>
      <c r="J326" s="9">
        <f t="shared" si="41"/>
        <v>12614.48</v>
      </c>
    </row>
    <row r="327" spans="1:10">
      <c r="A327" s="6" t="s">
        <v>872</v>
      </c>
      <c r="B327" s="7" t="s">
        <v>873</v>
      </c>
      <c r="C327" s="6" t="s">
        <v>874</v>
      </c>
      <c r="D327" s="7" t="s">
        <v>14</v>
      </c>
      <c r="E327" s="7" t="s">
        <v>33</v>
      </c>
      <c r="F327" s="9">
        <v>1</v>
      </c>
      <c r="G327" s="9">
        <v>25</v>
      </c>
      <c r="H327" s="9">
        <v>61.34</v>
      </c>
      <c r="I327" s="9">
        <f t="shared" si="40"/>
        <v>86.34</v>
      </c>
      <c r="J327" s="9">
        <f t="shared" si="41"/>
        <v>86.34</v>
      </c>
    </row>
    <row r="328" spans="1:10" ht="16.5">
      <c r="A328" s="6" t="s">
        <v>875</v>
      </c>
      <c r="B328" s="7" t="s">
        <v>876</v>
      </c>
      <c r="C328" s="6" t="s">
        <v>877</v>
      </c>
      <c r="D328" s="7" t="s">
        <v>25</v>
      </c>
      <c r="E328" s="7" t="s">
        <v>33</v>
      </c>
      <c r="F328" s="9">
        <v>1</v>
      </c>
      <c r="G328" s="9">
        <v>103.96</v>
      </c>
      <c r="H328" s="9">
        <v>600.71</v>
      </c>
      <c r="I328" s="9">
        <f t="shared" si="40"/>
        <v>704.67</v>
      </c>
      <c r="J328" s="9">
        <f t="shared" si="41"/>
        <v>704.67</v>
      </c>
    </row>
    <row r="329" spans="1:10" ht="16.5">
      <c r="A329" s="6" t="s">
        <v>878</v>
      </c>
      <c r="B329" s="7" t="s">
        <v>879</v>
      </c>
      <c r="C329" s="6" t="s">
        <v>880</v>
      </c>
      <c r="D329" s="7" t="s">
        <v>14</v>
      </c>
      <c r="E329" s="7" t="s">
        <v>33</v>
      </c>
      <c r="F329" s="9">
        <v>2</v>
      </c>
      <c r="G329" s="9">
        <v>57.62</v>
      </c>
      <c r="H329" s="9">
        <v>139.36000000000001</v>
      </c>
      <c r="I329" s="9">
        <f t="shared" si="40"/>
        <v>196.98</v>
      </c>
      <c r="J329" s="9">
        <f t="shared" si="41"/>
        <v>393.96</v>
      </c>
    </row>
    <row r="330" spans="1:10">
      <c r="A330" s="6" t="s">
        <v>881</v>
      </c>
      <c r="B330" s="7" t="s">
        <v>882</v>
      </c>
      <c r="C330" s="6" t="s">
        <v>883</v>
      </c>
      <c r="D330" s="7" t="s">
        <v>14</v>
      </c>
      <c r="E330" s="7" t="s">
        <v>33</v>
      </c>
      <c r="F330" s="9">
        <v>3</v>
      </c>
      <c r="G330" s="9">
        <v>7.35</v>
      </c>
      <c r="H330" s="9">
        <v>31.49</v>
      </c>
      <c r="I330" s="9">
        <f t="shared" si="40"/>
        <v>38.840000000000003</v>
      </c>
      <c r="J330" s="9">
        <f t="shared" si="41"/>
        <v>116.52</v>
      </c>
    </row>
    <row r="331" spans="1:10" ht="15" customHeight="1">
      <c r="A331" s="4" t="s">
        <v>884</v>
      </c>
      <c r="B331" s="81" t="s">
        <v>885</v>
      </c>
      <c r="C331" s="81"/>
      <c r="D331" s="81"/>
      <c r="E331" s="81"/>
      <c r="F331" s="81"/>
      <c r="G331" s="81">
        <f>ROUND(ROUND(F332*G332,2)+ROUND(F339*G339,2)+ROUND(F362*G362,2),2)</f>
        <v>0</v>
      </c>
      <c r="H331" s="81">
        <f>ROUND(ROUND(F332*H332,2)+ROUND(F339*H339,2)+ROUND(F362*H362,2),2)</f>
        <v>0</v>
      </c>
      <c r="I331" s="81"/>
      <c r="J331" s="5">
        <f>ROUND(J332+J339+J362,2)</f>
        <v>20679.54</v>
      </c>
    </row>
    <row r="332" spans="1:10" ht="15" customHeight="1">
      <c r="A332" s="4" t="s">
        <v>886</v>
      </c>
      <c r="B332" s="81" t="s">
        <v>737</v>
      </c>
      <c r="C332" s="81"/>
      <c r="D332" s="81"/>
      <c r="E332" s="81"/>
      <c r="F332" s="81"/>
      <c r="G332" s="81">
        <f>ROUND(SUMPRODUCT(F333:F338,G333:G338),2)</f>
        <v>2363.0500000000002</v>
      </c>
      <c r="H332" s="81">
        <f>ROUND(SUMPRODUCT(F333:F338,H333:H338),2)</f>
        <v>4076.11</v>
      </c>
      <c r="I332" s="81"/>
      <c r="J332" s="5">
        <f>ROUND(SUM(J333:J338),2)</f>
        <v>6439.17</v>
      </c>
    </row>
    <row r="333" spans="1:10" ht="16.5">
      <c r="A333" s="6" t="s">
        <v>887</v>
      </c>
      <c r="B333" s="7" t="s">
        <v>888</v>
      </c>
      <c r="C333" s="6" t="s">
        <v>889</v>
      </c>
      <c r="D333" s="7" t="s">
        <v>14</v>
      </c>
      <c r="E333" s="7" t="s">
        <v>88</v>
      </c>
      <c r="F333" s="9">
        <v>24.88</v>
      </c>
      <c r="G333" s="9">
        <v>11.31</v>
      </c>
      <c r="H333" s="9">
        <v>10.07</v>
      </c>
      <c r="I333" s="9">
        <f t="shared" ref="I333:I338" si="42">ROUND(G333+H333,2)</f>
        <v>21.38</v>
      </c>
      <c r="J333" s="9">
        <f t="shared" ref="J333:J338" si="43">ROUND(ROUND(F333,2)*ROUND(I333,2),2)</f>
        <v>531.92999999999995</v>
      </c>
    </row>
    <row r="334" spans="1:10" ht="16.5">
      <c r="A334" s="6" t="s">
        <v>890</v>
      </c>
      <c r="B334" s="7" t="s">
        <v>891</v>
      </c>
      <c r="C334" s="6" t="s">
        <v>892</v>
      </c>
      <c r="D334" s="7" t="s">
        <v>14</v>
      </c>
      <c r="E334" s="7" t="s">
        <v>88</v>
      </c>
      <c r="F334" s="9">
        <v>38.979999999999997</v>
      </c>
      <c r="G334" s="9">
        <v>12.29</v>
      </c>
      <c r="H334" s="9">
        <v>13.94</v>
      </c>
      <c r="I334" s="9">
        <f t="shared" si="42"/>
        <v>26.23</v>
      </c>
      <c r="J334" s="9">
        <f t="shared" si="43"/>
        <v>1022.45</v>
      </c>
    </row>
    <row r="335" spans="1:10" ht="16.5">
      <c r="A335" s="6" t="s">
        <v>893</v>
      </c>
      <c r="B335" s="7" t="s">
        <v>894</v>
      </c>
      <c r="C335" s="6" t="s">
        <v>895</v>
      </c>
      <c r="D335" s="7" t="s">
        <v>14</v>
      </c>
      <c r="E335" s="7" t="s">
        <v>88</v>
      </c>
      <c r="F335" s="9">
        <v>34.549999999999997</v>
      </c>
      <c r="G335" s="9">
        <v>1.59</v>
      </c>
      <c r="H335" s="9">
        <v>9.4600000000000009</v>
      </c>
      <c r="I335" s="9">
        <f t="shared" si="42"/>
        <v>11.05</v>
      </c>
      <c r="J335" s="9">
        <f t="shared" si="43"/>
        <v>381.78</v>
      </c>
    </row>
    <row r="336" spans="1:10" ht="16.5">
      <c r="A336" s="6" t="s">
        <v>896</v>
      </c>
      <c r="B336" s="7" t="s">
        <v>897</v>
      </c>
      <c r="C336" s="6" t="s">
        <v>898</v>
      </c>
      <c r="D336" s="7" t="s">
        <v>14</v>
      </c>
      <c r="E336" s="7" t="s">
        <v>88</v>
      </c>
      <c r="F336" s="9">
        <v>10.81</v>
      </c>
      <c r="G336" s="9">
        <v>14.73</v>
      </c>
      <c r="H336" s="9">
        <v>17.7</v>
      </c>
      <c r="I336" s="9">
        <f t="shared" si="42"/>
        <v>32.43</v>
      </c>
      <c r="J336" s="9">
        <f t="shared" si="43"/>
        <v>350.57</v>
      </c>
    </row>
    <row r="337" spans="1:10" ht="16.5">
      <c r="A337" s="6" t="s">
        <v>899</v>
      </c>
      <c r="B337" s="7" t="s">
        <v>900</v>
      </c>
      <c r="C337" s="6" t="s">
        <v>901</v>
      </c>
      <c r="D337" s="7" t="s">
        <v>14</v>
      </c>
      <c r="E337" s="7" t="s">
        <v>88</v>
      </c>
      <c r="F337" s="9">
        <v>77.45</v>
      </c>
      <c r="G337" s="9">
        <v>17.170000000000002</v>
      </c>
      <c r="H337" s="9">
        <v>19.37</v>
      </c>
      <c r="I337" s="9">
        <f t="shared" si="42"/>
        <v>36.54</v>
      </c>
      <c r="J337" s="9">
        <f t="shared" si="43"/>
        <v>2830.02</v>
      </c>
    </row>
    <row r="338" spans="1:10" ht="16.5">
      <c r="A338" s="6" t="s">
        <v>902</v>
      </c>
      <c r="B338" s="7" t="s">
        <v>903</v>
      </c>
      <c r="C338" s="6" t="s">
        <v>904</v>
      </c>
      <c r="D338" s="7" t="s">
        <v>14</v>
      </c>
      <c r="E338" s="7" t="s">
        <v>88</v>
      </c>
      <c r="F338" s="9">
        <v>19.28</v>
      </c>
      <c r="G338" s="9">
        <v>3.04</v>
      </c>
      <c r="H338" s="9">
        <v>65.55</v>
      </c>
      <c r="I338" s="9">
        <f t="shared" si="42"/>
        <v>68.59</v>
      </c>
      <c r="J338" s="9">
        <f t="shared" si="43"/>
        <v>1322.42</v>
      </c>
    </row>
    <row r="339" spans="1:10" ht="15" customHeight="1">
      <c r="A339" s="4" t="s">
        <v>905</v>
      </c>
      <c r="B339" s="81" t="s">
        <v>754</v>
      </c>
      <c r="C339" s="81"/>
      <c r="D339" s="81"/>
      <c r="E339" s="81"/>
      <c r="F339" s="81"/>
      <c r="G339" s="81">
        <f>ROUND(SUMPRODUCT(F340:F361,G340:G361),2)</f>
        <v>1169.71</v>
      </c>
      <c r="H339" s="81">
        <f>ROUND(SUMPRODUCT(F340:F361,H340:H361),2)</f>
        <v>2635.15</v>
      </c>
      <c r="I339" s="81"/>
      <c r="J339" s="5">
        <f>ROUND(SUM(J340:J361),2)</f>
        <v>3804.86</v>
      </c>
    </row>
    <row r="340" spans="1:10" ht="16.5">
      <c r="A340" s="6" t="s">
        <v>906</v>
      </c>
      <c r="B340" s="7" t="s">
        <v>907</v>
      </c>
      <c r="C340" s="6" t="s">
        <v>908</v>
      </c>
      <c r="D340" s="7" t="s">
        <v>14</v>
      </c>
      <c r="E340" s="7" t="s">
        <v>33</v>
      </c>
      <c r="F340" s="9">
        <v>1</v>
      </c>
      <c r="G340" s="9">
        <v>7.43</v>
      </c>
      <c r="H340" s="9">
        <v>30.84</v>
      </c>
      <c r="I340" s="9">
        <f t="shared" ref="I340:I361" si="44">ROUND(G340+H340,2)</f>
        <v>38.270000000000003</v>
      </c>
      <c r="J340" s="9">
        <f t="shared" ref="J340:J361" si="45">ROUND(ROUND(F340,2)*ROUND(I340,2),2)</f>
        <v>38.270000000000003</v>
      </c>
    </row>
    <row r="341" spans="1:10" ht="16.5">
      <c r="A341" s="6" t="s">
        <v>909</v>
      </c>
      <c r="B341" s="7" t="s">
        <v>910</v>
      </c>
      <c r="C341" s="6" t="s">
        <v>911</v>
      </c>
      <c r="D341" s="7" t="s">
        <v>14</v>
      </c>
      <c r="E341" s="7" t="s">
        <v>33</v>
      </c>
      <c r="F341" s="9">
        <v>8</v>
      </c>
      <c r="G341" s="9">
        <v>4.9000000000000004</v>
      </c>
      <c r="H341" s="9">
        <v>5.56</v>
      </c>
      <c r="I341" s="9">
        <f t="shared" si="44"/>
        <v>10.46</v>
      </c>
      <c r="J341" s="9">
        <f t="shared" si="45"/>
        <v>83.68</v>
      </c>
    </row>
    <row r="342" spans="1:10" ht="16.5">
      <c r="A342" s="6" t="s">
        <v>912</v>
      </c>
      <c r="B342" s="7" t="s">
        <v>913</v>
      </c>
      <c r="C342" s="6" t="s">
        <v>914</v>
      </c>
      <c r="D342" s="7" t="s">
        <v>14</v>
      </c>
      <c r="E342" s="7" t="s">
        <v>33</v>
      </c>
      <c r="F342" s="9">
        <v>6</v>
      </c>
      <c r="G342" s="9">
        <v>1.32</v>
      </c>
      <c r="H342" s="9">
        <v>8.58</v>
      </c>
      <c r="I342" s="9">
        <f t="shared" si="44"/>
        <v>9.9</v>
      </c>
      <c r="J342" s="9">
        <f t="shared" si="45"/>
        <v>59.4</v>
      </c>
    </row>
    <row r="343" spans="1:10" ht="16.5">
      <c r="A343" s="6" t="s">
        <v>915</v>
      </c>
      <c r="B343" s="7" t="s">
        <v>916</v>
      </c>
      <c r="C343" s="6" t="s">
        <v>917</v>
      </c>
      <c r="D343" s="7" t="s">
        <v>14</v>
      </c>
      <c r="E343" s="7" t="s">
        <v>33</v>
      </c>
      <c r="F343" s="9">
        <v>17</v>
      </c>
      <c r="G343" s="9">
        <v>5.33</v>
      </c>
      <c r="H343" s="9">
        <v>10.25</v>
      </c>
      <c r="I343" s="9">
        <f t="shared" si="44"/>
        <v>15.58</v>
      </c>
      <c r="J343" s="9">
        <f t="shared" si="45"/>
        <v>264.86</v>
      </c>
    </row>
    <row r="344" spans="1:10" ht="16.5">
      <c r="A344" s="6" t="s">
        <v>918</v>
      </c>
      <c r="B344" s="7" t="s">
        <v>919</v>
      </c>
      <c r="C344" s="6" t="s">
        <v>920</v>
      </c>
      <c r="D344" s="7" t="s">
        <v>14</v>
      </c>
      <c r="E344" s="7" t="s">
        <v>33</v>
      </c>
      <c r="F344" s="9">
        <v>2</v>
      </c>
      <c r="G344" s="9">
        <v>7.43</v>
      </c>
      <c r="H344" s="9">
        <v>19.91</v>
      </c>
      <c r="I344" s="9">
        <f t="shared" si="44"/>
        <v>27.34</v>
      </c>
      <c r="J344" s="9">
        <f t="shared" si="45"/>
        <v>54.68</v>
      </c>
    </row>
    <row r="345" spans="1:10" ht="16.5">
      <c r="A345" s="6" t="s">
        <v>921</v>
      </c>
      <c r="B345" s="7" t="s">
        <v>922</v>
      </c>
      <c r="C345" s="6" t="s">
        <v>923</v>
      </c>
      <c r="D345" s="7" t="s">
        <v>14</v>
      </c>
      <c r="E345" s="7" t="s">
        <v>33</v>
      </c>
      <c r="F345" s="9">
        <v>34</v>
      </c>
      <c r="G345" s="9">
        <v>4.9000000000000004</v>
      </c>
      <c r="H345" s="9">
        <v>5.39</v>
      </c>
      <c r="I345" s="9">
        <f t="shared" si="44"/>
        <v>10.29</v>
      </c>
      <c r="J345" s="9">
        <f t="shared" si="45"/>
        <v>349.86</v>
      </c>
    </row>
    <row r="346" spans="1:10" ht="16.5">
      <c r="A346" s="6" t="s">
        <v>924</v>
      </c>
      <c r="B346" s="7" t="s">
        <v>925</v>
      </c>
      <c r="C346" s="6" t="s">
        <v>926</v>
      </c>
      <c r="D346" s="7" t="s">
        <v>14</v>
      </c>
      <c r="E346" s="7" t="s">
        <v>33</v>
      </c>
      <c r="F346" s="9">
        <v>9</v>
      </c>
      <c r="G346" s="9">
        <v>1.32</v>
      </c>
      <c r="H346" s="9">
        <v>8.02</v>
      </c>
      <c r="I346" s="9">
        <f t="shared" si="44"/>
        <v>9.34</v>
      </c>
      <c r="J346" s="9">
        <f t="shared" si="45"/>
        <v>84.06</v>
      </c>
    </row>
    <row r="347" spans="1:10" ht="16.5">
      <c r="A347" s="6" t="s">
        <v>927</v>
      </c>
      <c r="B347" s="7" t="s">
        <v>928</v>
      </c>
      <c r="C347" s="6" t="s">
        <v>929</v>
      </c>
      <c r="D347" s="7" t="s">
        <v>14</v>
      </c>
      <c r="E347" s="7" t="s">
        <v>33</v>
      </c>
      <c r="F347" s="9">
        <v>27</v>
      </c>
      <c r="G347" s="9">
        <v>5.33</v>
      </c>
      <c r="H347" s="9">
        <v>9.69</v>
      </c>
      <c r="I347" s="9">
        <f t="shared" si="44"/>
        <v>15.02</v>
      </c>
      <c r="J347" s="9">
        <f t="shared" si="45"/>
        <v>405.54</v>
      </c>
    </row>
    <row r="348" spans="1:10" ht="16.5">
      <c r="A348" s="6" t="s">
        <v>930</v>
      </c>
      <c r="B348" s="7" t="s">
        <v>931</v>
      </c>
      <c r="C348" s="6" t="s">
        <v>932</v>
      </c>
      <c r="D348" s="7" t="s">
        <v>14</v>
      </c>
      <c r="E348" s="7" t="s">
        <v>33</v>
      </c>
      <c r="F348" s="9">
        <v>9</v>
      </c>
      <c r="G348" s="9">
        <v>7.43</v>
      </c>
      <c r="H348" s="9">
        <v>19.260000000000002</v>
      </c>
      <c r="I348" s="9">
        <f t="shared" si="44"/>
        <v>26.69</v>
      </c>
      <c r="J348" s="9">
        <f t="shared" si="45"/>
        <v>240.21</v>
      </c>
    </row>
    <row r="349" spans="1:10" ht="16.5">
      <c r="A349" s="6" t="s">
        <v>933</v>
      </c>
      <c r="B349" s="7" t="s">
        <v>934</v>
      </c>
      <c r="C349" s="6" t="s">
        <v>935</v>
      </c>
      <c r="D349" s="7" t="s">
        <v>14</v>
      </c>
      <c r="E349" s="7" t="s">
        <v>33</v>
      </c>
      <c r="F349" s="9">
        <v>1</v>
      </c>
      <c r="G349" s="9">
        <v>7.1</v>
      </c>
      <c r="H349" s="9">
        <v>18.23</v>
      </c>
      <c r="I349" s="9">
        <f t="shared" si="44"/>
        <v>25.33</v>
      </c>
      <c r="J349" s="9">
        <f t="shared" si="45"/>
        <v>25.33</v>
      </c>
    </row>
    <row r="350" spans="1:10" ht="16.5">
      <c r="A350" s="6" t="s">
        <v>936</v>
      </c>
      <c r="B350" s="7" t="s">
        <v>937</v>
      </c>
      <c r="C350" s="6" t="s">
        <v>938</v>
      </c>
      <c r="D350" s="7" t="s">
        <v>14</v>
      </c>
      <c r="E350" s="7" t="s">
        <v>33</v>
      </c>
      <c r="F350" s="9">
        <v>4</v>
      </c>
      <c r="G350" s="9">
        <v>8.0399999999999991</v>
      </c>
      <c r="H350" s="9">
        <v>23.98</v>
      </c>
      <c r="I350" s="9">
        <f t="shared" si="44"/>
        <v>32.020000000000003</v>
      </c>
      <c r="J350" s="9">
        <f t="shared" si="45"/>
        <v>128.08000000000001</v>
      </c>
    </row>
    <row r="351" spans="1:10" ht="16.5">
      <c r="A351" s="6" t="s">
        <v>939</v>
      </c>
      <c r="B351" s="7" t="s">
        <v>940</v>
      </c>
      <c r="C351" s="6" t="s">
        <v>941</v>
      </c>
      <c r="D351" s="7" t="s">
        <v>14</v>
      </c>
      <c r="E351" s="7" t="s">
        <v>33</v>
      </c>
      <c r="F351" s="9">
        <v>2</v>
      </c>
      <c r="G351" s="9">
        <v>6.63</v>
      </c>
      <c r="H351" s="9">
        <v>60.88</v>
      </c>
      <c r="I351" s="9">
        <f t="shared" si="44"/>
        <v>67.510000000000005</v>
      </c>
      <c r="J351" s="9">
        <f t="shared" si="45"/>
        <v>135.02000000000001</v>
      </c>
    </row>
    <row r="352" spans="1:10" ht="16.5">
      <c r="A352" s="6" t="s">
        <v>942</v>
      </c>
      <c r="B352" s="7" t="s">
        <v>943</v>
      </c>
      <c r="C352" s="6" t="s">
        <v>944</v>
      </c>
      <c r="D352" s="7" t="s">
        <v>14</v>
      </c>
      <c r="E352" s="7" t="s">
        <v>33</v>
      </c>
      <c r="F352" s="9">
        <v>2</v>
      </c>
      <c r="G352" s="9">
        <v>6.04</v>
      </c>
      <c r="H352" s="9">
        <v>70.87</v>
      </c>
      <c r="I352" s="9">
        <f t="shared" si="44"/>
        <v>76.91</v>
      </c>
      <c r="J352" s="9">
        <f t="shared" si="45"/>
        <v>153.82</v>
      </c>
    </row>
    <row r="353" spans="1:10" ht="16.5">
      <c r="A353" s="6" t="s">
        <v>945</v>
      </c>
      <c r="B353" s="7" t="s">
        <v>946</v>
      </c>
      <c r="C353" s="6" t="s">
        <v>947</v>
      </c>
      <c r="D353" s="7" t="s">
        <v>14</v>
      </c>
      <c r="E353" s="7" t="s">
        <v>33</v>
      </c>
      <c r="F353" s="9">
        <v>15</v>
      </c>
      <c r="G353" s="9">
        <v>0.87</v>
      </c>
      <c r="H353" s="9">
        <v>4.17</v>
      </c>
      <c r="I353" s="9">
        <f t="shared" si="44"/>
        <v>5.04</v>
      </c>
      <c r="J353" s="9">
        <f t="shared" si="45"/>
        <v>75.599999999999994</v>
      </c>
    </row>
    <row r="354" spans="1:10" ht="16.5">
      <c r="A354" s="6" t="s">
        <v>948</v>
      </c>
      <c r="B354" s="7" t="s">
        <v>949</v>
      </c>
      <c r="C354" s="6" t="s">
        <v>950</v>
      </c>
      <c r="D354" s="7" t="s">
        <v>14</v>
      </c>
      <c r="E354" s="7" t="s">
        <v>33</v>
      </c>
      <c r="F354" s="9">
        <v>40</v>
      </c>
      <c r="G354" s="9">
        <v>3.54</v>
      </c>
      <c r="H354" s="9">
        <v>5.37</v>
      </c>
      <c r="I354" s="9">
        <f t="shared" si="44"/>
        <v>8.91</v>
      </c>
      <c r="J354" s="9">
        <f t="shared" si="45"/>
        <v>356.4</v>
      </c>
    </row>
    <row r="355" spans="1:10" ht="16.5">
      <c r="A355" s="6" t="s">
        <v>951</v>
      </c>
      <c r="B355" s="7" t="s">
        <v>952</v>
      </c>
      <c r="C355" s="6" t="s">
        <v>953</v>
      </c>
      <c r="D355" s="7" t="s">
        <v>14</v>
      </c>
      <c r="E355" s="7" t="s">
        <v>33</v>
      </c>
      <c r="F355" s="9">
        <v>7</v>
      </c>
      <c r="G355" s="9">
        <v>4.25</v>
      </c>
      <c r="H355" s="9">
        <v>9.9700000000000006</v>
      </c>
      <c r="I355" s="9">
        <f t="shared" si="44"/>
        <v>14.22</v>
      </c>
      <c r="J355" s="9">
        <f t="shared" si="45"/>
        <v>99.54</v>
      </c>
    </row>
    <row r="356" spans="1:10" ht="16.5">
      <c r="A356" s="6" t="s">
        <v>954</v>
      </c>
      <c r="B356" s="7" t="s">
        <v>955</v>
      </c>
      <c r="C356" s="6" t="s">
        <v>956</v>
      </c>
      <c r="D356" s="7" t="s">
        <v>14</v>
      </c>
      <c r="E356" s="7" t="s">
        <v>33</v>
      </c>
      <c r="F356" s="9">
        <v>11</v>
      </c>
      <c r="G356" s="9">
        <v>4.95</v>
      </c>
      <c r="H356" s="9">
        <v>11.55</v>
      </c>
      <c r="I356" s="9">
        <f t="shared" si="44"/>
        <v>16.5</v>
      </c>
      <c r="J356" s="9">
        <f t="shared" si="45"/>
        <v>181.5</v>
      </c>
    </row>
    <row r="357" spans="1:10" ht="16.5">
      <c r="A357" s="6" t="s">
        <v>957</v>
      </c>
      <c r="B357" s="7" t="s">
        <v>940</v>
      </c>
      <c r="C357" s="6" t="s">
        <v>941</v>
      </c>
      <c r="D357" s="7" t="s">
        <v>14</v>
      </c>
      <c r="E357" s="7" t="s">
        <v>33</v>
      </c>
      <c r="F357" s="9">
        <v>3</v>
      </c>
      <c r="G357" s="9">
        <v>6.63</v>
      </c>
      <c r="H357" s="9">
        <v>60.88</v>
      </c>
      <c r="I357" s="9">
        <f t="shared" si="44"/>
        <v>67.510000000000005</v>
      </c>
      <c r="J357" s="9">
        <f t="shared" si="45"/>
        <v>202.53</v>
      </c>
    </row>
    <row r="358" spans="1:10" ht="16.5">
      <c r="A358" s="6" t="s">
        <v>958</v>
      </c>
      <c r="B358" s="7" t="s">
        <v>959</v>
      </c>
      <c r="C358" s="6" t="s">
        <v>960</v>
      </c>
      <c r="D358" s="7" t="s">
        <v>14</v>
      </c>
      <c r="E358" s="7" t="s">
        <v>33</v>
      </c>
      <c r="F358" s="9">
        <v>2</v>
      </c>
      <c r="G358" s="9">
        <v>8.98</v>
      </c>
      <c r="H358" s="9">
        <v>29.16</v>
      </c>
      <c r="I358" s="9">
        <f t="shared" si="44"/>
        <v>38.14</v>
      </c>
      <c r="J358" s="9">
        <f t="shared" si="45"/>
        <v>76.28</v>
      </c>
    </row>
    <row r="359" spans="1:10" ht="16.5">
      <c r="A359" s="6" t="s">
        <v>961</v>
      </c>
      <c r="B359" s="7" t="s">
        <v>962</v>
      </c>
      <c r="C359" s="6" t="s">
        <v>963</v>
      </c>
      <c r="D359" s="7" t="s">
        <v>14</v>
      </c>
      <c r="E359" s="7" t="s">
        <v>33</v>
      </c>
      <c r="F359" s="9">
        <v>18</v>
      </c>
      <c r="G359" s="9">
        <v>7.1</v>
      </c>
      <c r="H359" s="9">
        <v>16.420000000000002</v>
      </c>
      <c r="I359" s="9">
        <f t="shared" si="44"/>
        <v>23.52</v>
      </c>
      <c r="J359" s="9">
        <f t="shared" si="45"/>
        <v>423.36</v>
      </c>
    </row>
    <row r="360" spans="1:10" ht="16.5">
      <c r="A360" s="6" t="s">
        <v>964</v>
      </c>
      <c r="B360" s="7" t="s">
        <v>809</v>
      </c>
      <c r="C360" s="6" t="s">
        <v>810</v>
      </c>
      <c r="D360" s="7" t="s">
        <v>14</v>
      </c>
      <c r="E360" s="7" t="s">
        <v>33</v>
      </c>
      <c r="F360" s="9">
        <v>10</v>
      </c>
      <c r="G360" s="9">
        <v>0.43</v>
      </c>
      <c r="H360" s="9">
        <v>8.4600000000000009</v>
      </c>
      <c r="I360" s="9">
        <f t="shared" si="44"/>
        <v>8.89</v>
      </c>
      <c r="J360" s="9">
        <f t="shared" si="45"/>
        <v>88.9</v>
      </c>
    </row>
    <row r="361" spans="1:10" ht="16.5">
      <c r="A361" s="6" t="s">
        <v>965</v>
      </c>
      <c r="B361" s="7" t="s">
        <v>888</v>
      </c>
      <c r="C361" s="6" t="s">
        <v>966</v>
      </c>
      <c r="D361" s="7" t="s">
        <v>14</v>
      </c>
      <c r="E361" s="7" t="s">
        <v>88</v>
      </c>
      <c r="F361" s="9">
        <v>13</v>
      </c>
      <c r="G361" s="9">
        <v>11.31</v>
      </c>
      <c r="H361" s="9">
        <v>10.07</v>
      </c>
      <c r="I361" s="9">
        <f t="shared" si="44"/>
        <v>21.38</v>
      </c>
      <c r="J361" s="9">
        <f t="shared" si="45"/>
        <v>277.94</v>
      </c>
    </row>
    <row r="362" spans="1:10" ht="15" customHeight="1">
      <c r="A362" s="4" t="s">
        <v>967</v>
      </c>
      <c r="B362" s="81" t="s">
        <v>968</v>
      </c>
      <c r="C362" s="81"/>
      <c r="D362" s="81"/>
      <c r="E362" s="81"/>
      <c r="F362" s="81"/>
      <c r="G362" s="81">
        <f>ROUND(SUMPRODUCT(F363:F365,G363:G365),2)</f>
        <v>4194.93</v>
      </c>
      <c r="H362" s="81">
        <f>ROUND(SUMPRODUCT(F363:F365,H363:H365),2)</f>
        <v>6240.58</v>
      </c>
      <c r="I362" s="81"/>
      <c r="J362" s="5">
        <f>ROUND(SUM(J363:J365),2)</f>
        <v>10435.51</v>
      </c>
    </row>
    <row r="363" spans="1:10" ht="16.5">
      <c r="A363" s="6" t="s">
        <v>969</v>
      </c>
      <c r="B363" s="7" t="s">
        <v>970</v>
      </c>
      <c r="C363" s="6" t="s">
        <v>971</v>
      </c>
      <c r="D363" s="7" t="s">
        <v>14</v>
      </c>
      <c r="E363" s="7" t="s">
        <v>33</v>
      </c>
      <c r="F363" s="9">
        <v>3</v>
      </c>
      <c r="G363" s="9">
        <v>126.49</v>
      </c>
      <c r="H363" s="9">
        <v>161.65</v>
      </c>
      <c r="I363" s="9">
        <f>ROUND(G363+H363,2)</f>
        <v>288.14</v>
      </c>
      <c r="J363" s="9">
        <f>ROUND(ROUND(F363,2)*ROUND(I363,2),2)</f>
        <v>864.42</v>
      </c>
    </row>
    <row r="364" spans="1:10" ht="16.5">
      <c r="A364" s="6" t="s">
        <v>972</v>
      </c>
      <c r="B364" s="7" t="s">
        <v>973</v>
      </c>
      <c r="C364" s="6" t="s">
        <v>974</v>
      </c>
      <c r="D364" s="7" t="s">
        <v>14</v>
      </c>
      <c r="E364" s="7" t="s">
        <v>33</v>
      </c>
      <c r="F364" s="9">
        <v>14</v>
      </c>
      <c r="G364" s="9">
        <v>257.36</v>
      </c>
      <c r="H364" s="9">
        <v>360.76</v>
      </c>
      <c r="I364" s="9">
        <f>ROUND(G364+H364,2)</f>
        <v>618.12</v>
      </c>
      <c r="J364" s="9">
        <f>ROUND(ROUND(F364,2)*ROUND(I364,2),2)</f>
        <v>8653.68</v>
      </c>
    </row>
    <row r="365" spans="1:10" ht="16.5">
      <c r="A365" s="6" t="s">
        <v>975</v>
      </c>
      <c r="B365" s="7" t="s">
        <v>976</v>
      </c>
      <c r="C365" s="6" t="s">
        <v>977</v>
      </c>
      <c r="D365" s="7" t="s">
        <v>14</v>
      </c>
      <c r="E365" s="7" t="s">
        <v>33</v>
      </c>
      <c r="F365" s="9">
        <v>13</v>
      </c>
      <c r="G365" s="9">
        <v>16.34</v>
      </c>
      <c r="H365" s="9">
        <v>54.23</v>
      </c>
      <c r="I365" s="9">
        <f>ROUND(G365+H365,2)</f>
        <v>70.569999999999993</v>
      </c>
      <c r="J365" s="9">
        <f>ROUND(ROUND(F365,2)*ROUND(I365,2),2)</f>
        <v>917.41</v>
      </c>
    </row>
    <row r="366" spans="1:10" ht="15" customHeight="1">
      <c r="A366" s="4" t="s">
        <v>978</v>
      </c>
      <c r="B366" s="81" t="s">
        <v>979</v>
      </c>
      <c r="C366" s="81"/>
      <c r="D366" s="81"/>
      <c r="E366" s="81"/>
      <c r="F366" s="81"/>
      <c r="G366" s="81">
        <f>ROUND(ROUND(F367*G367,2)+ROUND(F372*G372,2)+ROUND(F381*G381,2),2)</f>
        <v>0</v>
      </c>
      <c r="H366" s="81">
        <f>ROUND(ROUND(F367*H367,2)+ROUND(F372*H372,2)+ROUND(F381*H381,2),2)</f>
        <v>0</v>
      </c>
      <c r="I366" s="81"/>
      <c r="J366" s="5">
        <f>ROUND(J367+J372+J381,2)</f>
        <v>28960.1</v>
      </c>
    </row>
    <row r="367" spans="1:10" ht="15" customHeight="1">
      <c r="A367" s="4" t="s">
        <v>980</v>
      </c>
      <c r="B367" s="81" t="s">
        <v>981</v>
      </c>
      <c r="C367" s="81"/>
      <c r="D367" s="81"/>
      <c r="E367" s="81"/>
      <c r="F367" s="81"/>
      <c r="G367" s="81">
        <f>ROUND(SUMPRODUCT(F368:F371,G368:G371),2)</f>
        <v>1888.14</v>
      </c>
      <c r="H367" s="81">
        <f>ROUND(SUMPRODUCT(F368:F371,H368:H371),2)</f>
        <v>10618.68</v>
      </c>
      <c r="I367" s="81"/>
      <c r="J367" s="5">
        <f>ROUND(SUM(J368:J371),2)</f>
        <v>12506.82</v>
      </c>
    </row>
    <row r="368" spans="1:10">
      <c r="A368" s="6" t="s">
        <v>982</v>
      </c>
      <c r="B368" s="7" t="s">
        <v>983</v>
      </c>
      <c r="C368" s="6" t="s">
        <v>984</v>
      </c>
      <c r="D368" s="7" t="s">
        <v>14</v>
      </c>
      <c r="E368" s="7" t="s">
        <v>88</v>
      </c>
      <c r="F368" s="9">
        <v>60.22</v>
      </c>
      <c r="G368" s="9">
        <v>15.55</v>
      </c>
      <c r="H368" s="9">
        <v>28.96</v>
      </c>
      <c r="I368" s="9">
        <f>ROUND(G368+H368,2)</f>
        <v>44.51</v>
      </c>
      <c r="J368" s="9">
        <f>ROUND(ROUND(F368,2)*ROUND(I368,2),2)</f>
        <v>2680.39</v>
      </c>
    </row>
    <row r="369" spans="1:10">
      <c r="A369" s="6" t="s">
        <v>985</v>
      </c>
      <c r="B369" s="7" t="s">
        <v>986</v>
      </c>
      <c r="C369" s="6" t="s">
        <v>987</v>
      </c>
      <c r="D369" s="7" t="s">
        <v>14</v>
      </c>
      <c r="E369" s="7" t="s">
        <v>88</v>
      </c>
      <c r="F369" s="9">
        <v>21.36</v>
      </c>
      <c r="G369" s="9">
        <v>2.92</v>
      </c>
      <c r="H369" s="9">
        <v>23.71</v>
      </c>
      <c r="I369" s="9">
        <f>ROUND(G369+H369,2)</f>
        <v>26.63</v>
      </c>
      <c r="J369" s="9">
        <f>ROUND(ROUND(F369,2)*ROUND(I369,2),2)</f>
        <v>568.82000000000005</v>
      </c>
    </row>
    <row r="370" spans="1:10">
      <c r="A370" s="6" t="s">
        <v>988</v>
      </c>
      <c r="B370" s="7" t="s">
        <v>989</v>
      </c>
      <c r="C370" s="6" t="s">
        <v>990</v>
      </c>
      <c r="D370" s="7" t="s">
        <v>14</v>
      </c>
      <c r="E370" s="7" t="s">
        <v>88</v>
      </c>
      <c r="F370" s="9">
        <v>160.19</v>
      </c>
      <c r="G370" s="9">
        <v>5.05</v>
      </c>
      <c r="H370" s="9">
        <v>49.6</v>
      </c>
      <c r="I370" s="9">
        <f>ROUND(G370+H370,2)</f>
        <v>54.65</v>
      </c>
      <c r="J370" s="9">
        <f>ROUND(ROUND(F370,2)*ROUND(I370,2),2)</f>
        <v>8754.3799999999992</v>
      </c>
    </row>
    <row r="371" spans="1:10">
      <c r="A371" s="6" t="s">
        <v>991</v>
      </c>
      <c r="B371" s="7" t="s">
        <v>992</v>
      </c>
      <c r="C371" s="6" t="s">
        <v>993</v>
      </c>
      <c r="D371" s="7" t="s">
        <v>14</v>
      </c>
      <c r="E371" s="7" t="s">
        <v>88</v>
      </c>
      <c r="F371" s="9">
        <v>8.2200000000000006</v>
      </c>
      <c r="G371" s="9">
        <v>9.7799999999999994</v>
      </c>
      <c r="H371" s="9">
        <v>51.44</v>
      </c>
      <c r="I371" s="9">
        <f>ROUND(G371+H371,2)</f>
        <v>61.22</v>
      </c>
      <c r="J371" s="9">
        <f>ROUND(ROUND(F371,2)*ROUND(I371,2),2)</f>
        <v>503.23</v>
      </c>
    </row>
    <row r="372" spans="1:10" ht="15" customHeight="1">
      <c r="A372" s="4" t="s">
        <v>994</v>
      </c>
      <c r="B372" s="81" t="s">
        <v>995</v>
      </c>
      <c r="C372" s="81"/>
      <c r="D372" s="81"/>
      <c r="E372" s="81"/>
      <c r="F372" s="81"/>
      <c r="G372" s="81">
        <f>ROUND(SUMPRODUCT(F373:F380,G373:G380),2)</f>
        <v>543.24</v>
      </c>
      <c r="H372" s="81">
        <f>ROUND(SUMPRODUCT(F373:F380,H373:H380),2)</f>
        <v>2362.54</v>
      </c>
      <c r="I372" s="81"/>
      <c r="J372" s="5">
        <f>ROUND(SUM(J373:J380),2)</f>
        <v>2905.78</v>
      </c>
    </row>
    <row r="373" spans="1:10" ht="16.5">
      <c r="A373" s="6" t="s">
        <v>996</v>
      </c>
      <c r="B373" s="7" t="s">
        <v>997</v>
      </c>
      <c r="C373" s="6" t="s">
        <v>998</v>
      </c>
      <c r="D373" s="7" t="s">
        <v>25</v>
      </c>
      <c r="E373" s="7" t="s">
        <v>33</v>
      </c>
      <c r="F373" s="9">
        <v>8</v>
      </c>
      <c r="G373" s="9">
        <v>6.38</v>
      </c>
      <c r="H373" s="9">
        <v>30.32</v>
      </c>
      <c r="I373" s="9">
        <f t="shared" ref="I373:I380" si="46">ROUND(G373+H373,2)</f>
        <v>36.700000000000003</v>
      </c>
      <c r="J373" s="9">
        <f t="shared" ref="J373:J380" si="47">ROUND(ROUND(F373,2)*ROUND(I373,2),2)</f>
        <v>293.60000000000002</v>
      </c>
    </row>
    <row r="374" spans="1:10">
      <c r="A374" s="6" t="s">
        <v>999</v>
      </c>
      <c r="B374" s="7" t="s">
        <v>1000</v>
      </c>
      <c r="C374" s="6" t="s">
        <v>1001</v>
      </c>
      <c r="D374" s="7" t="s">
        <v>14</v>
      </c>
      <c r="E374" s="7" t="s">
        <v>88</v>
      </c>
      <c r="F374" s="9">
        <v>8</v>
      </c>
      <c r="G374" s="9">
        <v>9.2899999999999991</v>
      </c>
      <c r="H374" s="9">
        <v>52.79</v>
      </c>
      <c r="I374" s="9">
        <f t="shared" si="46"/>
        <v>62.08</v>
      </c>
      <c r="J374" s="9">
        <f t="shared" si="47"/>
        <v>496.64</v>
      </c>
    </row>
    <row r="375" spans="1:10" ht="16.5">
      <c r="A375" s="6" t="s">
        <v>1002</v>
      </c>
      <c r="B375" s="7" t="s">
        <v>1003</v>
      </c>
      <c r="C375" s="6" t="s">
        <v>1004</v>
      </c>
      <c r="D375" s="7" t="s">
        <v>14</v>
      </c>
      <c r="E375" s="7" t="s">
        <v>33</v>
      </c>
      <c r="F375" s="9">
        <v>2</v>
      </c>
      <c r="G375" s="9">
        <v>4.97</v>
      </c>
      <c r="H375" s="9">
        <v>28.73</v>
      </c>
      <c r="I375" s="9">
        <f t="shared" si="46"/>
        <v>33.700000000000003</v>
      </c>
      <c r="J375" s="9">
        <f t="shared" si="47"/>
        <v>67.400000000000006</v>
      </c>
    </row>
    <row r="376" spans="1:10" ht="16.5">
      <c r="A376" s="6" t="s">
        <v>1005</v>
      </c>
      <c r="B376" s="7" t="s">
        <v>1006</v>
      </c>
      <c r="C376" s="6" t="s">
        <v>1007</v>
      </c>
      <c r="D376" s="7" t="s">
        <v>14</v>
      </c>
      <c r="E376" s="7" t="s">
        <v>33</v>
      </c>
      <c r="F376" s="9">
        <v>16</v>
      </c>
      <c r="G376" s="9">
        <v>10.54</v>
      </c>
      <c r="H376" s="9">
        <v>30.27</v>
      </c>
      <c r="I376" s="9">
        <f t="shared" si="46"/>
        <v>40.81</v>
      </c>
      <c r="J376" s="9">
        <f t="shared" si="47"/>
        <v>652.96</v>
      </c>
    </row>
    <row r="377" spans="1:10" ht="16.5">
      <c r="A377" s="6" t="s">
        <v>1008</v>
      </c>
      <c r="B377" s="7" t="s">
        <v>1009</v>
      </c>
      <c r="C377" s="6" t="s">
        <v>1010</v>
      </c>
      <c r="D377" s="7" t="s">
        <v>14</v>
      </c>
      <c r="E377" s="7" t="s">
        <v>33</v>
      </c>
      <c r="F377" s="9">
        <v>4</v>
      </c>
      <c r="G377" s="9">
        <v>18.22</v>
      </c>
      <c r="H377" s="9">
        <v>98.97</v>
      </c>
      <c r="I377" s="9">
        <f t="shared" si="46"/>
        <v>117.19</v>
      </c>
      <c r="J377" s="9">
        <f t="shared" si="47"/>
        <v>468.76</v>
      </c>
    </row>
    <row r="378" spans="1:10" ht="16.5">
      <c r="A378" s="6" t="s">
        <v>1011</v>
      </c>
      <c r="B378" s="7" t="s">
        <v>940</v>
      </c>
      <c r="C378" s="6" t="s">
        <v>941</v>
      </c>
      <c r="D378" s="7" t="s">
        <v>14</v>
      </c>
      <c r="E378" s="7" t="s">
        <v>33</v>
      </c>
      <c r="F378" s="9">
        <v>2</v>
      </c>
      <c r="G378" s="9">
        <v>6.63</v>
      </c>
      <c r="H378" s="9">
        <v>60.88</v>
      </c>
      <c r="I378" s="9">
        <f t="shared" si="46"/>
        <v>67.510000000000005</v>
      </c>
      <c r="J378" s="9">
        <f t="shared" si="47"/>
        <v>135.02000000000001</v>
      </c>
    </row>
    <row r="379" spans="1:10" ht="16.5">
      <c r="A379" s="6" t="s">
        <v>1012</v>
      </c>
      <c r="B379" s="7" t="s">
        <v>1013</v>
      </c>
      <c r="C379" s="6" t="s">
        <v>1014</v>
      </c>
      <c r="D379" s="7" t="s">
        <v>14</v>
      </c>
      <c r="E379" s="7" t="s">
        <v>33</v>
      </c>
      <c r="F379" s="9">
        <v>18</v>
      </c>
      <c r="G379" s="9">
        <v>7.02</v>
      </c>
      <c r="H379" s="9">
        <v>23.36</v>
      </c>
      <c r="I379" s="9">
        <f t="shared" si="46"/>
        <v>30.38</v>
      </c>
      <c r="J379" s="9">
        <f t="shared" si="47"/>
        <v>546.84</v>
      </c>
    </row>
    <row r="380" spans="1:10" ht="16.5">
      <c r="A380" s="6" t="s">
        <v>1015</v>
      </c>
      <c r="B380" s="7" t="s">
        <v>1016</v>
      </c>
      <c r="C380" s="6" t="s">
        <v>1017</v>
      </c>
      <c r="D380" s="7" t="s">
        <v>14</v>
      </c>
      <c r="E380" s="7" t="s">
        <v>33</v>
      </c>
      <c r="F380" s="9">
        <v>4</v>
      </c>
      <c r="G380" s="9">
        <v>6.7</v>
      </c>
      <c r="H380" s="9">
        <v>54.44</v>
      </c>
      <c r="I380" s="9">
        <f t="shared" si="46"/>
        <v>61.14</v>
      </c>
      <c r="J380" s="9">
        <f t="shared" si="47"/>
        <v>244.56</v>
      </c>
    </row>
    <row r="381" spans="1:10" ht="15" customHeight="1">
      <c r="A381" s="4" t="s">
        <v>1018</v>
      </c>
      <c r="B381" s="81" t="s">
        <v>1019</v>
      </c>
      <c r="C381" s="81"/>
      <c r="D381" s="81"/>
      <c r="E381" s="81"/>
      <c r="F381" s="81"/>
      <c r="G381" s="81">
        <f>ROUND(SUMPRODUCT(F382:F384,G382:G384),2)</f>
        <v>2332.25</v>
      </c>
      <c r="H381" s="81">
        <f>ROUND(SUMPRODUCT(F382:F384,H382:H384),2)</f>
        <v>11215.25</v>
      </c>
      <c r="I381" s="81"/>
      <c r="J381" s="5">
        <f>ROUND(SUM(J382:J384),2)</f>
        <v>13547.5</v>
      </c>
    </row>
    <row r="382" spans="1:10" ht="16.5">
      <c r="A382" s="6" t="s">
        <v>1020</v>
      </c>
      <c r="B382" s="7" t="s">
        <v>1021</v>
      </c>
      <c r="C382" s="6" t="s">
        <v>1022</v>
      </c>
      <c r="D382" s="7" t="s">
        <v>14</v>
      </c>
      <c r="E382" s="7" t="s">
        <v>33</v>
      </c>
      <c r="F382" s="9">
        <v>8</v>
      </c>
      <c r="G382" s="9">
        <v>256.17</v>
      </c>
      <c r="H382" s="9">
        <v>345.14</v>
      </c>
      <c r="I382" s="9">
        <f>ROUND(G382+H382,2)</f>
        <v>601.30999999999995</v>
      </c>
      <c r="J382" s="9">
        <f>ROUND(ROUND(F382,2)*ROUND(I382,2),2)</f>
        <v>4810.4799999999996</v>
      </c>
    </row>
    <row r="383" spans="1:10" ht="16.5">
      <c r="A383" s="6" t="s">
        <v>1023</v>
      </c>
      <c r="B383" s="7" t="s">
        <v>1024</v>
      </c>
      <c r="C383" s="6" t="s">
        <v>1025</v>
      </c>
      <c r="D383" s="7" t="s">
        <v>25</v>
      </c>
      <c r="E383" s="7" t="s">
        <v>33</v>
      </c>
      <c r="F383" s="9">
        <v>1</v>
      </c>
      <c r="G383" s="9">
        <v>13</v>
      </c>
      <c r="H383" s="9">
        <v>430.35</v>
      </c>
      <c r="I383" s="9">
        <f>ROUND(G383+H383,2)</f>
        <v>443.35</v>
      </c>
      <c r="J383" s="9">
        <f>ROUND(ROUND(F383,2)*ROUND(I383,2),2)</f>
        <v>443.35</v>
      </c>
    </row>
    <row r="384" spans="1:10" ht="16.5">
      <c r="A384" s="6" t="s">
        <v>1026</v>
      </c>
      <c r="B384" s="7" t="s">
        <v>1027</v>
      </c>
      <c r="C384" s="6" t="s">
        <v>1028</v>
      </c>
      <c r="D384" s="7" t="s">
        <v>25</v>
      </c>
      <c r="E384" s="7" t="s">
        <v>33</v>
      </c>
      <c r="F384" s="9">
        <v>1</v>
      </c>
      <c r="G384" s="9">
        <v>269.89</v>
      </c>
      <c r="H384" s="9">
        <v>8023.78</v>
      </c>
      <c r="I384" s="9">
        <f>ROUND(G384+H384,2)</f>
        <v>8293.67</v>
      </c>
      <c r="J384" s="9">
        <f>ROUND(ROUND(F384,2)*ROUND(I384,2),2)</f>
        <v>8293.67</v>
      </c>
    </row>
    <row r="385" spans="1:10" ht="15" customHeight="1">
      <c r="A385" s="4" t="s">
        <v>1029</v>
      </c>
      <c r="B385" s="81" t="s">
        <v>1030</v>
      </c>
      <c r="C385" s="81"/>
      <c r="D385" s="81"/>
      <c r="E385" s="81"/>
      <c r="F385" s="81"/>
      <c r="G385" s="81">
        <f>ROUND(SUMPRODUCT(F386:F388,G386:G388),2)</f>
        <v>8369.65</v>
      </c>
      <c r="H385" s="81">
        <f>ROUND(SUMPRODUCT(F386:F388,H386:H388),2)</f>
        <v>12994.31</v>
      </c>
      <c r="I385" s="81"/>
      <c r="J385" s="5">
        <f>ROUND(SUM(J386:J388),2)</f>
        <v>21363.96</v>
      </c>
    </row>
    <row r="386" spans="1:10">
      <c r="A386" s="6" t="s">
        <v>1031</v>
      </c>
      <c r="B386" s="7" t="s">
        <v>1032</v>
      </c>
      <c r="C386" s="6" t="s">
        <v>1033</v>
      </c>
      <c r="D386" s="7" t="s">
        <v>14</v>
      </c>
      <c r="E386" s="7" t="s">
        <v>39</v>
      </c>
      <c r="F386" s="9">
        <v>234.71</v>
      </c>
      <c r="G386" s="9">
        <v>16.25</v>
      </c>
      <c r="H386" s="9">
        <v>31.83</v>
      </c>
      <c r="I386" s="9">
        <f>ROUND(G386+H386,2)</f>
        <v>48.08</v>
      </c>
      <c r="J386" s="9">
        <f>ROUND(ROUND(F386,2)*ROUND(I386,2),2)</f>
        <v>11284.86</v>
      </c>
    </row>
    <row r="387" spans="1:10">
      <c r="A387" s="6" t="s">
        <v>1034</v>
      </c>
      <c r="B387" s="7" t="s">
        <v>1035</v>
      </c>
      <c r="C387" s="6" t="s">
        <v>1036</v>
      </c>
      <c r="D387" s="7" t="s">
        <v>14</v>
      </c>
      <c r="E387" s="7" t="s">
        <v>39</v>
      </c>
      <c r="F387" s="9">
        <v>150.78</v>
      </c>
      <c r="G387" s="9">
        <v>17.21</v>
      </c>
      <c r="H387" s="9">
        <v>17.04</v>
      </c>
      <c r="I387" s="9">
        <f>ROUND(G387+H387,2)</f>
        <v>34.25</v>
      </c>
      <c r="J387" s="9">
        <f>ROUND(ROUND(F387,2)*ROUND(I387,2),2)</f>
        <v>5164.22</v>
      </c>
    </row>
    <row r="388" spans="1:10">
      <c r="A388" s="6" t="s">
        <v>1037</v>
      </c>
      <c r="B388" s="7" t="s">
        <v>1038</v>
      </c>
      <c r="C388" s="6" t="s">
        <v>1039</v>
      </c>
      <c r="D388" s="7" t="s">
        <v>14</v>
      </c>
      <c r="E388" s="7" t="s">
        <v>39</v>
      </c>
      <c r="F388" s="9">
        <v>119.7</v>
      </c>
      <c r="G388" s="9">
        <v>16.38</v>
      </c>
      <c r="H388" s="9">
        <v>24.68</v>
      </c>
      <c r="I388" s="9">
        <f>ROUND(G388+H388,2)</f>
        <v>41.06</v>
      </c>
      <c r="J388" s="9">
        <f>ROUND(ROUND(F388,2)*ROUND(I388,2),2)</f>
        <v>4914.88</v>
      </c>
    </row>
    <row r="389" spans="1:10" ht="15" customHeight="1">
      <c r="A389" s="4" t="s">
        <v>1040</v>
      </c>
      <c r="B389" s="81" t="s">
        <v>1041</v>
      </c>
      <c r="C389" s="81"/>
      <c r="D389" s="81"/>
      <c r="E389" s="81"/>
      <c r="F389" s="81"/>
      <c r="G389" s="81">
        <f>ROUND(ROUND(F390*G390,2)+ROUND(F393*G393,2),2)</f>
        <v>0</v>
      </c>
      <c r="H389" s="81">
        <f>ROUND(ROUND(F390*H390,2)+ROUND(F393*H393,2),2)</f>
        <v>0</v>
      </c>
      <c r="I389" s="81"/>
      <c r="J389" s="5">
        <f>ROUND(J390+J393,2)</f>
        <v>3263.3</v>
      </c>
    </row>
    <row r="390" spans="1:10" ht="15" customHeight="1">
      <c r="A390" s="4" t="s">
        <v>1042</v>
      </c>
      <c r="B390" s="81" t="s">
        <v>1043</v>
      </c>
      <c r="C390" s="81"/>
      <c r="D390" s="81"/>
      <c r="E390" s="81"/>
      <c r="F390" s="81"/>
      <c r="G390" s="81">
        <f>ROUND(SUMPRODUCT(F391:F392,G391:G392),2)</f>
        <v>176.7</v>
      </c>
      <c r="H390" s="81">
        <f>ROUND(SUMPRODUCT(F391:F392,H391:H392),2)</f>
        <v>2337.6999999999998</v>
      </c>
      <c r="I390" s="81"/>
      <c r="J390" s="5">
        <f>ROUND(SUM(J391:J392),2)</f>
        <v>2514.4</v>
      </c>
    </row>
    <row r="391" spans="1:10">
      <c r="A391" s="6" t="s">
        <v>1044</v>
      </c>
      <c r="B391" s="7" t="s">
        <v>1045</v>
      </c>
      <c r="C391" s="6" t="s">
        <v>1046</v>
      </c>
      <c r="D391" s="7" t="s">
        <v>14</v>
      </c>
      <c r="E391" s="7" t="s">
        <v>33</v>
      </c>
      <c r="F391" s="9">
        <v>5</v>
      </c>
      <c r="G391" s="9">
        <v>17.670000000000002</v>
      </c>
      <c r="H391" s="9">
        <v>248.77</v>
      </c>
      <c r="I391" s="9">
        <f>ROUND(G391+H391,2)</f>
        <v>266.44</v>
      </c>
      <c r="J391" s="9">
        <f>ROUND(ROUND(F391,2)*ROUND(I391,2),2)</f>
        <v>1332.2</v>
      </c>
    </row>
    <row r="392" spans="1:10">
      <c r="A392" s="6" t="s">
        <v>1047</v>
      </c>
      <c r="B392" s="7" t="s">
        <v>1048</v>
      </c>
      <c r="C392" s="6" t="s">
        <v>1049</v>
      </c>
      <c r="D392" s="7" t="s">
        <v>14</v>
      </c>
      <c r="E392" s="7" t="s">
        <v>33</v>
      </c>
      <c r="F392" s="9">
        <v>5</v>
      </c>
      <c r="G392" s="9">
        <v>17.670000000000002</v>
      </c>
      <c r="H392" s="9">
        <v>218.77</v>
      </c>
      <c r="I392" s="9">
        <f>ROUND(G392+H392,2)</f>
        <v>236.44</v>
      </c>
      <c r="J392" s="9">
        <f>ROUND(ROUND(F392,2)*ROUND(I392,2),2)</f>
        <v>1182.2</v>
      </c>
    </row>
    <row r="393" spans="1:10" ht="15" customHeight="1">
      <c r="A393" s="4" t="s">
        <v>1050</v>
      </c>
      <c r="B393" s="81" t="s">
        <v>1051</v>
      </c>
      <c r="C393" s="81"/>
      <c r="D393" s="81"/>
      <c r="E393" s="81"/>
      <c r="F393" s="81"/>
      <c r="G393" s="81">
        <f>ROUND(SUMPRODUCT(F394:F397,G394:G397),2)</f>
        <v>84.27</v>
      </c>
      <c r="H393" s="81">
        <f>ROUND(SUMPRODUCT(F394:F397,H394:H397),2)</f>
        <v>664.63</v>
      </c>
      <c r="I393" s="81"/>
      <c r="J393" s="5">
        <f>ROUND(SUM(J394:J397),2)</f>
        <v>748.9</v>
      </c>
    </row>
    <row r="394" spans="1:10" ht="16.5">
      <c r="A394" s="6" t="s">
        <v>1052</v>
      </c>
      <c r="B394" s="7" t="s">
        <v>1053</v>
      </c>
      <c r="C394" s="6" t="s">
        <v>1054</v>
      </c>
      <c r="D394" s="7" t="s">
        <v>25</v>
      </c>
      <c r="E394" s="7" t="s">
        <v>33</v>
      </c>
      <c r="F394" s="9">
        <v>3</v>
      </c>
      <c r="G394" s="9">
        <v>2.87</v>
      </c>
      <c r="H394" s="9">
        <v>22.27</v>
      </c>
      <c r="I394" s="9">
        <f>ROUND(G394+H394,2)</f>
        <v>25.14</v>
      </c>
      <c r="J394" s="9">
        <f>ROUND(ROUND(F394,2)*ROUND(I394,2),2)</f>
        <v>75.42</v>
      </c>
    </row>
    <row r="395" spans="1:10" ht="16.5">
      <c r="A395" s="6" t="s">
        <v>1055</v>
      </c>
      <c r="B395" s="7" t="s">
        <v>1056</v>
      </c>
      <c r="C395" s="6" t="s">
        <v>1057</v>
      </c>
      <c r="D395" s="7" t="s">
        <v>25</v>
      </c>
      <c r="E395" s="7" t="s">
        <v>33</v>
      </c>
      <c r="F395" s="9">
        <v>18</v>
      </c>
      <c r="G395" s="9">
        <v>2.91</v>
      </c>
      <c r="H395" s="9">
        <v>22.74</v>
      </c>
      <c r="I395" s="9">
        <f>ROUND(G395+H395,2)</f>
        <v>25.65</v>
      </c>
      <c r="J395" s="9">
        <f>ROUND(ROUND(F395,2)*ROUND(I395,2),2)</f>
        <v>461.7</v>
      </c>
    </row>
    <row r="396" spans="1:10" ht="16.5">
      <c r="A396" s="6" t="s">
        <v>1058</v>
      </c>
      <c r="B396" s="7" t="s">
        <v>1059</v>
      </c>
      <c r="C396" s="6" t="s">
        <v>1060</v>
      </c>
      <c r="D396" s="7" t="s">
        <v>25</v>
      </c>
      <c r="E396" s="7" t="s">
        <v>33</v>
      </c>
      <c r="F396" s="9">
        <v>6</v>
      </c>
      <c r="G396" s="9">
        <v>2.91</v>
      </c>
      <c r="H396" s="9">
        <v>22.74</v>
      </c>
      <c r="I396" s="9">
        <f>ROUND(G396+H396,2)</f>
        <v>25.65</v>
      </c>
      <c r="J396" s="9">
        <f>ROUND(ROUND(F396,2)*ROUND(I396,2),2)</f>
        <v>153.9</v>
      </c>
    </row>
    <row r="397" spans="1:10" ht="16.5">
      <c r="A397" s="6" t="s">
        <v>1061</v>
      </c>
      <c r="B397" s="7" t="s">
        <v>1062</v>
      </c>
      <c r="C397" s="6" t="s">
        <v>1063</v>
      </c>
      <c r="D397" s="7" t="s">
        <v>25</v>
      </c>
      <c r="E397" s="7" t="s">
        <v>33</v>
      </c>
      <c r="F397" s="9">
        <v>2</v>
      </c>
      <c r="G397" s="9">
        <v>2.91</v>
      </c>
      <c r="H397" s="9">
        <v>26.03</v>
      </c>
      <c r="I397" s="9">
        <f>ROUND(G397+H397,2)</f>
        <v>28.94</v>
      </c>
      <c r="J397" s="9">
        <f>ROUND(ROUND(F397,2)*ROUND(I397,2),2)</f>
        <v>57.88</v>
      </c>
    </row>
    <row r="398" spans="1:10" ht="15" customHeight="1">
      <c r="A398" s="4" t="s">
        <v>1064</v>
      </c>
      <c r="B398" s="81" t="s">
        <v>1065</v>
      </c>
      <c r="C398" s="81"/>
      <c r="D398" s="81"/>
      <c r="E398" s="81"/>
      <c r="F398" s="81"/>
      <c r="G398" s="81">
        <f>ROUND(ROUND(F399*G399,2)+ROUND(F407*G407,2),2)</f>
        <v>0</v>
      </c>
      <c r="H398" s="81">
        <f>ROUND(ROUND(F399*H399,2)+ROUND(F407*H407,2),2)</f>
        <v>0</v>
      </c>
      <c r="I398" s="81"/>
      <c r="J398" s="5">
        <f>ROUND(J399+J407,2)</f>
        <v>69344.509999999995</v>
      </c>
    </row>
    <row r="399" spans="1:10" ht="15" customHeight="1">
      <c r="A399" s="4" t="s">
        <v>1066</v>
      </c>
      <c r="B399" s="81" t="s">
        <v>1067</v>
      </c>
      <c r="C399" s="81"/>
      <c r="D399" s="81"/>
      <c r="E399" s="81"/>
      <c r="F399" s="81"/>
      <c r="G399" s="81">
        <f>ROUND(SUMPRODUCT(F400:F406,G400:G406),2)</f>
        <v>16709.32</v>
      </c>
      <c r="H399" s="81">
        <f>ROUND(SUMPRODUCT(F400:F406,H400:H406),2)</f>
        <v>20474.830000000002</v>
      </c>
      <c r="I399" s="81"/>
      <c r="J399" s="5">
        <f>ROUND(SUM(J400:J406),2)</f>
        <v>37184.15</v>
      </c>
    </row>
    <row r="400" spans="1:10" ht="16.5">
      <c r="A400" s="6" t="s">
        <v>1068</v>
      </c>
      <c r="B400" s="7" t="s">
        <v>1069</v>
      </c>
      <c r="C400" s="6" t="s">
        <v>1070</v>
      </c>
      <c r="D400" s="7" t="s">
        <v>14</v>
      </c>
      <c r="E400" s="7" t="s">
        <v>39</v>
      </c>
      <c r="F400" s="9">
        <v>272.38</v>
      </c>
      <c r="G400" s="9">
        <v>4.45</v>
      </c>
      <c r="H400" s="9">
        <v>3.43</v>
      </c>
      <c r="I400" s="9">
        <f t="shared" ref="I400:I406" si="48">ROUND(G400+H400,2)</f>
        <v>7.88</v>
      </c>
      <c r="J400" s="9">
        <f t="shared" ref="J400:J406" si="49">ROUND(ROUND(F400,2)*ROUND(I400,2),2)</f>
        <v>2146.35</v>
      </c>
    </row>
    <row r="401" spans="1:10" ht="16.5">
      <c r="A401" s="6" t="s">
        <v>1071</v>
      </c>
      <c r="B401" s="7" t="s">
        <v>1072</v>
      </c>
      <c r="C401" s="6" t="s">
        <v>1073</v>
      </c>
      <c r="D401" s="7" t="s">
        <v>14</v>
      </c>
      <c r="E401" s="7" t="s">
        <v>39</v>
      </c>
      <c r="F401" s="9">
        <v>96.25</v>
      </c>
      <c r="G401" s="9">
        <v>5.38</v>
      </c>
      <c r="H401" s="9">
        <v>3.82</v>
      </c>
      <c r="I401" s="9">
        <f t="shared" si="48"/>
        <v>9.1999999999999993</v>
      </c>
      <c r="J401" s="9">
        <f t="shared" si="49"/>
        <v>885.5</v>
      </c>
    </row>
    <row r="402" spans="1:10" ht="16.5">
      <c r="A402" s="6" t="s">
        <v>1074</v>
      </c>
      <c r="B402" s="7" t="s">
        <v>1075</v>
      </c>
      <c r="C402" s="6" t="s">
        <v>1076</v>
      </c>
      <c r="D402" s="7" t="s">
        <v>14</v>
      </c>
      <c r="E402" s="7" t="s">
        <v>39</v>
      </c>
      <c r="F402" s="9">
        <v>543.91999999999996</v>
      </c>
      <c r="G402" s="9">
        <v>2.46</v>
      </c>
      <c r="H402" s="9">
        <v>2.63</v>
      </c>
      <c r="I402" s="9">
        <f t="shared" si="48"/>
        <v>5.09</v>
      </c>
      <c r="J402" s="9">
        <f t="shared" si="49"/>
        <v>2768.55</v>
      </c>
    </row>
    <row r="403" spans="1:10" ht="16.5">
      <c r="A403" s="6" t="s">
        <v>1077</v>
      </c>
      <c r="B403" s="7" t="s">
        <v>1078</v>
      </c>
      <c r="C403" s="6" t="s">
        <v>1079</v>
      </c>
      <c r="D403" s="7" t="s">
        <v>14</v>
      </c>
      <c r="E403" s="7" t="s">
        <v>39</v>
      </c>
      <c r="F403" s="9">
        <v>401.16</v>
      </c>
      <c r="G403" s="9">
        <v>11.36</v>
      </c>
      <c r="H403" s="9">
        <v>15.26</v>
      </c>
      <c r="I403" s="9">
        <f t="shared" si="48"/>
        <v>26.62</v>
      </c>
      <c r="J403" s="9">
        <f t="shared" si="49"/>
        <v>10678.88</v>
      </c>
    </row>
    <row r="404" spans="1:10" ht="16.5">
      <c r="A404" s="6" t="s">
        <v>1080</v>
      </c>
      <c r="B404" s="7" t="s">
        <v>1081</v>
      </c>
      <c r="C404" s="6" t="s">
        <v>1082</v>
      </c>
      <c r="D404" s="7" t="s">
        <v>14</v>
      </c>
      <c r="E404" s="7" t="s">
        <v>39</v>
      </c>
      <c r="F404" s="9">
        <v>138.9</v>
      </c>
      <c r="G404" s="9">
        <v>20.28</v>
      </c>
      <c r="H404" s="9">
        <v>28.81</v>
      </c>
      <c r="I404" s="9">
        <f t="shared" si="48"/>
        <v>49.09</v>
      </c>
      <c r="J404" s="9">
        <f t="shared" si="49"/>
        <v>6818.6</v>
      </c>
    </row>
    <row r="405" spans="1:10" ht="16.5">
      <c r="A405" s="6" t="s">
        <v>1083</v>
      </c>
      <c r="B405" s="7" t="s">
        <v>1084</v>
      </c>
      <c r="C405" s="6" t="s">
        <v>1085</v>
      </c>
      <c r="D405" s="7" t="s">
        <v>14</v>
      </c>
      <c r="E405" s="7" t="s">
        <v>39</v>
      </c>
      <c r="F405" s="9">
        <v>96.58</v>
      </c>
      <c r="G405" s="9">
        <v>30.88</v>
      </c>
      <c r="H405" s="9">
        <v>34.56</v>
      </c>
      <c r="I405" s="9">
        <f t="shared" si="48"/>
        <v>65.44</v>
      </c>
      <c r="J405" s="9">
        <f t="shared" si="49"/>
        <v>6320.2</v>
      </c>
    </row>
    <row r="406" spans="1:10" ht="16.5">
      <c r="A406" s="6" t="s">
        <v>1086</v>
      </c>
      <c r="B406" s="7" t="s">
        <v>1087</v>
      </c>
      <c r="C406" s="6" t="s">
        <v>1088</v>
      </c>
      <c r="D406" s="7" t="s">
        <v>14</v>
      </c>
      <c r="E406" s="7" t="s">
        <v>39</v>
      </c>
      <c r="F406" s="9">
        <v>276.74</v>
      </c>
      <c r="G406" s="9">
        <v>11.87</v>
      </c>
      <c r="H406" s="9">
        <v>15.47</v>
      </c>
      <c r="I406" s="9">
        <f t="shared" si="48"/>
        <v>27.34</v>
      </c>
      <c r="J406" s="9">
        <f t="shared" si="49"/>
        <v>7566.07</v>
      </c>
    </row>
    <row r="407" spans="1:10" ht="15" customHeight="1">
      <c r="A407" s="4" t="s">
        <v>1089</v>
      </c>
      <c r="B407" s="81" t="s">
        <v>1090</v>
      </c>
      <c r="C407" s="81"/>
      <c r="D407" s="81"/>
      <c r="E407" s="81"/>
      <c r="F407" s="81"/>
      <c r="G407" s="81">
        <f>ROUND(SUMPRODUCT(F408:F408,G408:G408),2)</f>
        <v>9149.41</v>
      </c>
      <c r="H407" s="81">
        <f>ROUND(SUMPRODUCT(F408:F408,H408:H408),2)</f>
        <v>23010.95</v>
      </c>
      <c r="I407" s="81"/>
      <c r="J407" s="5">
        <f>ROUND(SUM(J408:J408),2)</f>
        <v>32160.36</v>
      </c>
    </row>
    <row r="408" spans="1:10" ht="16.5">
      <c r="A408" s="6" t="s">
        <v>1091</v>
      </c>
      <c r="B408" s="7" t="s">
        <v>1092</v>
      </c>
      <c r="C408" s="6" t="s">
        <v>1093</v>
      </c>
      <c r="D408" s="7" t="s">
        <v>14</v>
      </c>
      <c r="E408" s="7" t="s">
        <v>39</v>
      </c>
      <c r="F408" s="9">
        <v>398.32</v>
      </c>
      <c r="G408" s="9">
        <v>22.97</v>
      </c>
      <c r="H408" s="9">
        <v>57.77</v>
      </c>
      <c r="I408" s="9">
        <f>ROUND(G408+H408,2)</f>
        <v>80.739999999999995</v>
      </c>
      <c r="J408" s="9">
        <f>ROUND(ROUND(F408,2)*ROUND(I408,2),2)</f>
        <v>32160.36</v>
      </c>
    </row>
    <row r="409" spans="1:10" ht="15" customHeight="1">
      <c r="A409" s="4" t="s">
        <v>1094</v>
      </c>
      <c r="B409" s="81" t="s">
        <v>1095</v>
      </c>
      <c r="C409" s="81"/>
      <c r="D409" s="81"/>
      <c r="E409" s="81"/>
      <c r="F409" s="81"/>
      <c r="G409" s="81">
        <f>ROUND(ROUND(F410*G410,2)+ROUND(F414*G414,2)+ROUND(F423*G423,2)+ROUND(F431*G431,2),2)</f>
        <v>0</v>
      </c>
      <c r="H409" s="81">
        <f>ROUND(ROUND(F410*H410,2)+ROUND(F414*H414,2)+ROUND(F423*H423,2)+ROUND(F431*H431,2),2)</f>
        <v>0</v>
      </c>
      <c r="I409" s="81"/>
      <c r="J409" s="5">
        <f>ROUND(J410+J414+J423+J431,2)</f>
        <v>21805.22</v>
      </c>
    </row>
    <row r="410" spans="1:10" ht="15" customHeight="1">
      <c r="A410" s="4" t="s">
        <v>1096</v>
      </c>
      <c r="B410" s="81" t="s">
        <v>1097</v>
      </c>
      <c r="C410" s="81"/>
      <c r="D410" s="81"/>
      <c r="E410" s="81"/>
      <c r="F410" s="81"/>
      <c r="G410" s="81">
        <f>ROUND(SUMPRODUCT(F411:F413,G411:G413),2)</f>
        <v>245.52</v>
      </c>
      <c r="H410" s="81">
        <f>ROUND(SUMPRODUCT(F411:F413,H411:H413),2)</f>
        <v>4288.3999999999996</v>
      </c>
      <c r="I410" s="81"/>
      <c r="J410" s="5">
        <f>ROUND(SUM(J411:J413),2)</f>
        <v>4533.92</v>
      </c>
    </row>
    <row r="411" spans="1:10">
      <c r="A411" s="6" t="s">
        <v>1098</v>
      </c>
      <c r="B411" s="7" t="s">
        <v>1099</v>
      </c>
      <c r="C411" s="6" t="s">
        <v>1100</v>
      </c>
      <c r="D411" s="7" t="s">
        <v>14</v>
      </c>
      <c r="E411" s="7" t="s">
        <v>33</v>
      </c>
      <c r="F411" s="9">
        <v>7</v>
      </c>
      <c r="G411" s="9">
        <v>11.79</v>
      </c>
      <c r="H411" s="9">
        <v>140.22999999999999</v>
      </c>
      <c r="I411" s="9">
        <f>ROUND(G411+H411,2)</f>
        <v>152.02000000000001</v>
      </c>
      <c r="J411" s="9">
        <f>ROUND(ROUND(F411,2)*ROUND(I411,2),2)</f>
        <v>1064.1400000000001</v>
      </c>
    </row>
    <row r="412" spans="1:10" ht="16.5">
      <c r="A412" s="6" t="s">
        <v>1101</v>
      </c>
      <c r="B412" s="7" t="s">
        <v>1102</v>
      </c>
      <c r="C412" s="6" t="s">
        <v>1103</v>
      </c>
      <c r="D412" s="7" t="s">
        <v>14</v>
      </c>
      <c r="E412" s="7" t="s">
        <v>33</v>
      </c>
      <c r="F412" s="9">
        <v>2</v>
      </c>
      <c r="G412" s="9">
        <v>28.86</v>
      </c>
      <c r="H412" s="9">
        <v>511.52</v>
      </c>
      <c r="I412" s="9">
        <f>ROUND(G412+H412,2)</f>
        <v>540.38</v>
      </c>
      <c r="J412" s="9">
        <f>ROUND(ROUND(F412,2)*ROUND(I412,2),2)</f>
        <v>1080.76</v>
      </c>
    </row>
    <row r="413" spans="1:10" ht="16.5">
      <c r="A413" s="6" t="s">
        <v>1104</v>
      </c>
      <c r="B413" s="7" t="s">
        <v>1105</v>
      </c>
      <c r="C413" s="6" t="s">
        <v>1106</v>
      </c>
      <c r="D413" s="7" t="s">
        <v>14</v>
      </c>
      <c r="E413" s="7" t="s">
        <v>33</v>
      </c>
      <c r="F413" s="9">
        <v>3</v>
      </c>
      <c r="G413" s="9">
        <v>35.090000000000003</v>
      </c>
      <c r="H413" s="9">
        <v>761.25</v>
      </c>
      <c r="I413" s="9">
        <f>ROUND(G413+H413,2)</f>
        <v>796.34</v>
      </c>
      <c r="J413" s="9">
        <f>ROUND(ROUND(F413,2)*ROUND(I413,2),2)</f>
        <v>2389.02</v>
      </c>
    </row>
    <row r="414" spans="1:10" ht="15" customHeight="1">
      <c r="A414" s="4" t="s">
        <v>1107</v>
      </c>
      <c r="B414" s="81" t="s">
        <v>1108</v>
      </c>
      <c r="C414" s="81"/>
      <c r="D414" s="81"/>
      <c r="E414" s="81"/>
      <c r="F414" s="81"/>
      <c r="G414" s="81">
        <f>ROUND(SUMPRODUCT(F415:F422,G415:G422),2)</f>
        <v>568.84</v>
      </c>
      <c r="H414" s="81">
        <f>ROUND(SUMPRODUCT(F415:F422,H415:H422),2)</f>
        <v>6860.78</v>
      </c>
      <c r="I414" s="81"/>
      <c r="J414" s="5">
        <f>ROUND(SUM(J415:J422),2)</f>
        <v>7429.62</v>
      </c>
    </row>
    <row r="415" spans="1:10">
      <c r="A415" s="6" t="s">
        <v>1109</v>
      </c>
      <c r="B415" s="7" t="s">
        <v>1110</v>
      </c>
      <c r="C415" s="6" t="s">
        <v>1111</v>
      </c>
      <c r="D415" s="7" t="s">
        <v>14</v>
      </c>
      <c r="E415" s="7" t="s">
        <v>33</v>
      </c>
      <c r="F415" s="9">
        <v>6</v>
      </c>
      <c r="G415" s="9">
        <v>26.53</v>
      </c>
      <c r="H415" s="9">
        <v>281.74</v>
      </c>
      <c r="I415" s="9">
        <f t="shared" ref="I415:I422" si="50">ROUND(G415+H415,2)</f>
        <v>308.27</v>
      </c>
      <c r="J415" s="9">
        <f t="shared" ref="J415:J422" si="51">ROUND(ROUND(F415,2)*ROUND(I415,2),2)</f>
        <v>1849.62</v>
      </c>
    </row>
    <row r="416" spans="1:10">
      <c r="A416" s="6" t="s">
        <v>1112</v>
      </c>
      <c r="B416" s="7" t="s">
        <v>1113</v>
      </c>
      <c r="C416" s="6" t="s">
        <v>1114</v>
      </c>
      <c r="D416" s="7" t="s">
        <v>14</v>
      </c>
      <c r="E416" s="7" t="s">
        <v>33</v>
      </c>
      <c r="F416" s="9">
        <v>6</v>
      </c>
      <c r="G416" s="9">
        <v>26.53</v>
      </c>
      <c r="H416" s="9">
        <v>300.01</v>
      </c>
      <c r="I416" s="9">
        <f t="shared" si="50"/>
        <v>326.54000000000002</v>
      </c>
      <c r="J416" s="9">
        <f t="shared" si="51"/>
        <v>1959.24</v>
      </c>
    </row>
    <row r="417" spans="1:10">
      <c r="A417" s="6" t="s">
        <v>1115</v>
      </c>
      <c r="B417" s="7" t="s">
        <v>1116</v>
      </c>
      <c r="C417" s="6" t="s">
        <v>1117</v>
      </c>
      <c r="D417" s="7" t="s">
        <v>14</v>
      </c>
      <c r="E417" s="7" t="s">
        <v>33</v>
      </c>
      <c r="F417" s="9">
        <v>6</v>
      </c>
      <c r="G417" s="9">
        <v>26.53</v>
      </c>
      <c r="H417" s="9">
        <v>312.17</v>
      </c>
      <c r="I417" s="9">
        <f t="shared" si="50"/>
        <v>338.7</v>
      </c>
      <c r="J417" s="9">
        <f t="shared" si="51"/>
        <v>2032.2</v>
      </c>
    </row>
    <row r="418" spans="1:10">
      <c r="A418" s="6" t="s">
        <v>1118</v>
      </c>
      <c r="B418" s="7" t="s">
        <v>1119</v>
      </c>
      <c r="C418" s="6" t="s">
        <v>1120</v>
      </c>
      <c r="D418" s="7" t="s">
        <v>14</v>
      </c>
      <c r="E418" s="7" t="s">
        <v>33</v>
      </c>
      <c r="F418" s="9">
        <v>4</v>
      </c>
      <c r="G418" s="9">
        <v>2.68</v>
      </c>
      <c r="H418" s="9">
        <v>147.44999999999999</v>
      </c>
      <c r="I418" s="9">
        <f t="shared" si="50"/>
        <v>150.13</v>
      </c>
      <c r="J418" s="9">
        <f t="shared" si="51"/>
        <v>600.52</v>
      </c>
    </row>
    <row r="419" spans="1:10" ht="16.5">
      <c r="A419" s="6" t="s">
        <v>1121</v>
      </c>
      <c r="B419" s="7" t="s">
        <v>1122</v>
      </c>
      <c r="C419" s="6" t="s">
        <v>1123</v>
      </c>
      <c r="D419" s="7" t="s">
        <v>25</v>
      </c>
      <c r="E419" s="7" t="s">
        <v>33</v>
      </c>
      <c r="F419" s="9">
        <v>3</v>
      </c>
      <c r="G419" s="9">
        <v>12.95</v>
      </c>
      <c r="H419" s="9">
        <v>160.59</v>
      </c>
      <c r="I419" s="9">
        <f t="shared" si="50"/>
        <v>173.54</v>
      </c>
      <c r="J419" s="9">
        <f t="shared" si="51"/>
        <v>520.62</v>
      </c>
    </row>
    <row r="420" spans="1:10" ht="16.5">
      <c r="A420" s="6" t="s">
        <v>1124</v>
      </c>
      <c r="B420" s="7" t="s">
        <v>1125</v>
      </c>
      <c r="C420" s="6" t="s">
        <v>1126</v>
      </c>
      <c r="D420" s="7" t="s">
        <v>25</v>
      </c>
      <c r="E420" s="7" t="s">
        <v>33</v>
      </c>
      <c r="F420" s="9">
        <v>1</v>
      </c>
      <c r="G420" s="9">
        <v>12.49</v>
      </c>
      <c r="H420" s="9">
        <v>185.71</v>
      </c>
      <c r="I420" s="9">
        <f t="shared" si="50"/>
        <v>198.2</v>
      </c>
      <c r="J420" s="9">
        <f t="shared" si="51"/>
        <v>198.2</v>
      </c>
    </row>
    <row r="421" spans="1:10">
      <c r="A421" s="6" t="s">
        <v>1127</v>
      </c>
      <c r="B421" s="7" t="s">
        <v>1128</v>
      </c>
      <c r="C421" s="6" t="s">
        <v>1129</v>
      </c>
      <c r="D421" s="7" t="s">
        <v>14</v>
      </c>
      <c r="E421" s="7" t="s">
        <v>33</v>
      </c>
      <c r="F421" s="9">
        <v>1</v>
      </c>
      <c r="G421" s="9">
        <v>4.26</v>
      </c>
      <c r="H421" s="9">
        <v>53.78</v>
      </c>
      <c r="I421" s="9">
        <f t="shared" si="50"/>
        <v>58.04</v>
      </c>
      <c r="J421" s="9">
        <f t="shared" si="51"/>
        <v>58.04</v>
      </c>
    </row>
    <row r="422" spans="1:10">
      <c r="A422" s="6" t="s">
        <v>1130</v>
      </c>
      <c r="B422" s="7" t="s">
        <v>1131</v>
      </c>
      <c r="C422" s="6" t="s">
        <v>1132</v>
      </c>
      <c r="D422" s="7" t="s">
        <v>14</v>
      </c>
      <c r="E422" s="7" t="s">
        <v>33</v>
      </c>
      <c r="F422" s="9">
        <v>2</v>
      </c>
      <c r="G422" s="9">
        <v>12.49</v>
      </c>
      <c r="H422" s="9">
        <v>93.1</v>
      </c>
      <c r="I422" s="9">
        <f t="shared" si="50"/>
        <v>105.59</v>
      </c>
      <c r="J422" s="9">
        <f t="shared" si="51"/>
        <v>211.18</v>
      </c>
    </row>
    <row r="423" spans="1:10" ht="15" customHeight="1">
      <c r="A423" s="4" t="s">
        <v>1133</v>
      </c>
      <c r="B423" s="81" t="s">
        <v>1134</v>
      </c>
      <c r="C423" s="81"/>
      <c r="D423" s="81"/>
      <c r="E423" s="81"/>
      <c r="F423" s="81"/>
      <c r="G423" s="81">
        <f>ROUND(SUMPRODUCT(F424:F430,G424:G430),2)</f>
        <v>341.62</v>
      </c>
      <c r="H423" s="81">
        <f>ROUND(SUMPRODUCT(F424:F430,H424:H430),2)</f>
        <v>4100.47</v>
      </c>
      <c r="I423" s="81"/>
      <c r="J423" s="5">
        <f>ROUND(SUM(J424:J430),2)</f>
        <v>4442.09</v>
      </c>
    </row>
    <row r="424" spans="1:10">
      <c r="A424" s="6" t="s">
        <v>1135</v>
      </c>
      <c r="B424" s="7" t="s">
        <v>1136</v>
      </c>
      <c r="C424" s="6" t="s">
        <v>1137</v>
      </c>
      <c r="D424" s="7" t="s">
        <v>14</v>
      </c>
      <c r="E424" s="7" t="s">
        <v>33</v>
      </c>
      <c r="F424" s="9">
        <v>5</v>
      </c>
      <c r="G424" s="9">
        <v>4.29</v>
      </c>
      <c r="H424" s="9">
        <v>32.630000000000003</v>
      </c>
      <c r="I424" s="9">
        <f t="shared" ref="I424:I430" si="52">ROUND(G424+H424,2)</f>
        <v>36.92</v>
      </c>
      <c r="J424" s="9">
        <f t="shared" ref="J424:J430" si="53">ROUND(ROUND(F424,2)*ROUND(I424,2),2)</f>
        <v>184.6</v>
      </c>
    </row>
    <row r="425" spans="1:10" ht="16.5">
      <c r="A425" s="6" t="s">
        <v>1138</v>
      </c>
      <c r="B425" s="7" t="s">
        <v>1139</v>
      </c>
      <c r="C425" s="6" t="s">
        <v>1140</v>
      </c>
      <c r="D425" s="7" t="s">
        <v>25</v>
      </c>
      <c r="E425" s="7" t="s">
        <v>33</v>
      </c>
      <c r="F425" s="9">
        <v>0</v>
      </c>
      <c r="G425" s="9">
        <v>5.68</v>
      </c>
      <c r="H425" s="9">
        <v>310.64</v>
      </c>
      <c r="I425" s="9">
        <f t="shared" si="52"/>
        <v>316.32</v>
      </c>
      <c r="J425" s="9">
        <f t="shared" si="53"/>
        <v>0</v>
      </c>
    </row>
    <row r="426" spans="1:10" ht="16.5">
      <c r="A426" s="6" t="s">
        <v>1141</v>
      </c>
      <c r="B426" s="7" t="s">
        <v>1142</v>
      </c>
      <c r="C426" s="6" t="s">
        <v>1143</v>
      </c>
      <c r="D426" s="7" t="s">
        <v>25</v>
      </c>
      <c r="E426" s="7" t="s">
        <v>33</v>
      </c>
      <c r="F426" s="9">
        <v>11</v>
      </c>
      <c r="G426" s="9">
        <v>8.84</v>
      </c>
      <c r="H426" s="9">
        <v>52.15</v>
      </c>
      <c r="I426" s="9">
        <f t="shared" si="52"/>
        <v>60.99</v>
      </c>
      <c r="J426" s="9">
        <f t="shared" si="53"/>
        <v>670.89</v>
      </c>
    </row>
    <row r="427" spans="1:10">
      <c r="A427" s="6" t="s">
        <v>1144</v>
      </c>
      <c r="B427" s="7" t="s">
        <v>1145</v>
      </c>
      <c r="C427" s="6" t="s">
        <v>1146</v>
      </c>
      <c r="D427" s="7" t="s">
        <v>14</v>
      </c>
      <c r="E427" s="7" t="s">
        <v>33</v>
      </c>
      <c r="F427" s="9">
        <v>14</v>
      </c>
      <c r="G427" s="9">
        <v>8.84</v>
      </c>
      <c r="H427" s="9">
        <v>50.23</v>
      </c>
      <c r="I427" s="9">
        <f t="shared" si="52"/>
        <v>59.07</v>
      </c>
      <c r="J427" s="9">
        <f t="shared" si="53"/>
        <v>826.98</v>
      </c>
    </row>
    <row r="428" spans="1:10" ht="16.5">
      <c r="A428" s="6" t="s">
        <v>1147</v>
      </c>
      <c r="B428" s="7" t="s">
        <v>1148</v>
      </c>
      <c r="C428" s="6" t="s">
        <v>1149</v>
      </c>
      <c r="D428" s="7" t="s">
        <v>25</v>
      </c>
      <c r="E428" s="7" t="s">
        <v>33</v>
      </c>
      <c r="F428" s="9">
        <v>3</v>
      </c>
      <c r="G428" s="9">
        <v>6.53</v>
      </c>
      <c r="H428" s="9">
        <v>465.72</v>
      </c>
      <c r="I428" s="9">
        <f t="shared" si="52"/>
        <v>472.25</v>
      </c>
      <c r="J428" s="9">
        <f t="shared" si="53"/>
        <v>1416.75</v>
      </c>
    </row>
    <row r="429" spans="1:10">
      <c r="A429" s="6" t="s">
        <v>1150</v>
      </c>
      <c r="B429" s="7" t="s">
        <v>1151</v>
      </c>
      <c r="C429" s="6" t="s">
        <v>1152</v>
      </c>
      <c r="D429" s="7" t="s">
        <v>14</v>
      </c>
      <c r="E429" s="7" t="s">
        <v>33</v>
      </c>
      <c r="F429" s="9">
        <v>1</v>
      </c>
      <c r="G429" s="9">
        <v>35.380000000000003</v>
      </c>
      <c r="H429" s="9">
        <v>1002.54</v>
      </c>
      <c r="I429" s="9">
        <f t="shared" si="52"/>
        <v>1037.92</v>
      </c>
      <c r="J429" s="9">
        <f t="shared" si="53"/>
        <v>1037.92</v>
      </c>
    </row>
    <row r="430" spans="1:10" ht="16.5">
      <c r="A430" s="6" t="s">
        <v>1153</v>
      </c>
      <c r="B430" s="7" t="s">
        <v>1154</v>
      </c>
      <c r="C430" s="6" t="s">
        <v>1155</v>
      </c>
      <c r="D430" s="7" t="s">
        <v>25</v>
      </c>
      <c r="E430" s="7" t="s">
        <v>33</v>
      </c>
      <c r="F430" s="9">
        <v>5</v>
      </c>
      <c r="G430" s="9">
        <v>8.84</v>
      </c>
      <c r="H430" s="9">
        <v>52.15</v>
      </c>
      <c r="I430" s="9">
        <f t="shared" si="52"/>
        <v>60.99</v>
      </c>
      <c r="J430" s="9">
        <f t="shared" si="53"/>
        <v>304.95</v>
      </c>
    </row>
    <row r="431" spans="1:10" ht="15" customHeight="1">
      <c r="A431" s="4" t="s">
        <v>1156</v>
      </c>
      <c r="B431" s="81" t="s">
        <v>1157</v>
      </c>
      <c r="C431" s="81"/>
      <c r="D431" s="81"/>
      <c r="E431" s="81"/>
      <c r="F431" s="81"/>
      <c r="G431" s="81">
        <f>ROUND(SUMPRODUCT(F432:F433,G432:G433),2)</f>
        <v>568.95000000000005</v>
      </c>
      <c r="H431" s="81">
        <f>ROUND(SUMPRODUCT(F432:F433,H432:H433),2)</f>
        <v>4830.6400000000003</v>
      </c>
      <c r="I431" s="81"/>
      <c r="J431" s="5">
        <f>ROUND(SUM(J432:J433),2)</f>
        <v>5399.59</v>
      </c>
    </row>
    <row r="432" spans="1:10" ht="16.5">
      <c r="A432" s="6" t="s">
        <v>1158</v>
      </c>
      <c r="B432" s="7" t="s">
        <v>1159</v>
      </c>
      <c r="C432" s="6" t="s">
        <v>1160</v>
      </c>
      <c r="D432" s="7" t="s">
        <v>25</v>
      </c>
      <c r="E432" s="7" t="s">
        <v>33</v>
      </c>
      <c r="F432" s="9">
        <v>1</v>
      </c>
      <c r="G432" s="9">
        <v>212.66</v>
      </c>
      <c r="H432" s="9">
        <v>1171.8699999999999</v>
      </c>
      <c r="I432" s="9">
        <f>ROUND(G432+H432,2)</f>
        <v>1384.53</v>
      </c>
      <c r="J432" s="9">
        <f>ROUND(ROUND(F432,2)*ROUND(I432,2),2)</f>
        <v>1384.53</v>
      </c>
    </row>
    <row r="433" spans="1:10" ht="16.5">
      <c r="A433" s="6" t="s">
        <v>1161</v>
      </c>
      <c r="B433" s="7" t="s">
        <v>1162</v>
      </c>
      <c r="C433" s="6" t="s">
        <v>1163</v>
      </c>
      <c r="D433" s="7" t="s">
        <v>25</v>
      </c>
      <c r="E433" s="7" t="s">
        <v>33</v>
      </c>
      <c r="F433" s="9">
        <v>1</v>
      </c>
      <c r="G433" s="9">
        <v>356.29</v>
      </c>
      <c r="H433" s="9">
        <v>3658.77</v>
      </c>
      <c r="I433" s="9">
        <f>ROUND(G433+H433,2)</f>
        <v>4015.06</v>
      </c>
      <c r="J433" s="9">
        <f>ROUND(ROUND(F433,2)*ROUND(I433,2),2)</f>
        <v>4015.06</v>
      </c>
    </row>
    <row r="434" spans="1:10" ht="15" customHeight="1">
      <c r="A434" s="4" t="s">
        <v>1164</v>
      </c>
      <c r="B434" s="81" t="s">
        <v>1165</v>
      </c>
      <c r="C434" s="81"/>
      <c r="D434" s="81"/>
      <c r="E434" s="81"/>
      <c r="F434" s="81"/>
      <c r="G434" s="81">
        <f>ROUND(ROUND(F435*G435,2),2)</f>
        <v>0</v>
      </c>
      <c r="H434" s="81">
        <f>ROUND(ROUND(F435*H435,2),2)</f>
        <v>0</v>
      </c>
      <c r="I434" s="81"/>
      <c r="J434" s="5">
        <f>ROUND(J435,2)</f>
        <v>30205.71</v>
      </c>
    </row>
    <row r="435" spans="1:10" ht="15" customHeight="1">
      <c r="A435" s="4" t="s">
        <v>1166</v>
      </c>
      <c r="B435" s="81" t="s">
        <v>1167</v>
      </c>
      <c r="C435" s="81"/>
      <c r="D435" s="81"/>
      <c r="E435" s="81"/>
      <c r="F435" s="81"/>
      <c r="G435" s="81">
        <f>ROUND(SUMPRODUCT(F436:F439,G436:G439),2)</f>
        <v>12817.36</v>
      </c>
      <c r="H435" s="81">
        <f>ROUND(SUMPRODUCT(F436:F439,H436:H439),2)</f>
        <v>17388.349999999999</v>
      </c>
      <c r="I435" s="81"/>
      <c r="J435" s="5">
        <f>ROUND(SUM(J436:J439),2)</f>
        <v>30205.71</v>
      </c>
    </row>
    <row r="436" spans="1:10">
      <c r="A436" s="6" t="s">
        <v>1168</v>
      </c>
      <c r="B436" s="7" t="s">
        <v>1169</v>
      </c>
      <c r="C436" s="6" t="s">
        <v>1170</v>
      </c>
      <c r="D436" s="7" t="s">
        <v>14</v>
      </c>
      <c r="E436" s="7" t="s">
        <v>39</v>
      </c>
      <c r="F436" s="9">
        <v>522.66</v>
      </c>
      <c r="G436" s="9">
        <v>10.16</v>
      </c>
      <c r="H436" s="9">
        <v>8.5399999999999991</v>
      </c>
      <c r="I436" s="9">
        <f>ROUND(G436+H436,2)</f>
        <v>18.7</v>
      </c>
      <c r="J436" s="9">
        <f>ROUND(ROUND(F436,2)*ROUND(I436,2),2)</f>
        <v>9773.74</v>
      </c>
    </row>
    <row r="437" spans="1:10">
      <c r="A437" s="6" t="s">
        <v>1171</v>
      </c>
      <c r="B437" s="7" t="s">
        <v>1172</v>
      </c>
      <c r="C437" s="6" t="s">
        <v>1173</v>
      </c>
      <c r="D437" s="7" t="s">
        <v>14</v>
      </c>
      <c r="E437" s="7" t="s">
        <v>39</v>
      </c>
      <c r="F437" s="9">
        <v>522.66</v>
      </c>
      <c r="G437" s="9">
        <v>1.87</v>
      </c>
      <c r="H437" s="9">
        <v>2.36</v>
      </c>
      <c r="I437" s="9">
        <f>ROUND(G437+H437,2)</f>
        <v>4.2300000000000004</v>
      </c>
      <c r="J437" s="9">
        <f>ROUND(ROUND(F437,2)*ROUND(I437,2),2)</f>
        <v>2210.85</v>
      </c>
    </row>
    <row r="438" spans="1:10">
      <c r="A438" s="6" t="s">
        <v>1174</v>
      </c>
      <c r="B438" s="7" t="s">
        <v>1175</v>
      </c>
      <c r="C438" s="6" t="s">
        <v>1176</v>
      </c>
      <c r="D438" s="7" t="s">
        <v>14</v>
      </c>
      <c r="E438" s="7" t="s">
        <v>39</v>
      </c>
      <c r="F438" s="9">
        <v>522.66</v>
      </c>
      <c r="G438" s="9">
        <v>4.59</v>
      </c>
      <c r="H438" s="9">
        <v>8.83</v>
      </c>
      <c r="I438" s="9">
        <f>ROUND(G438+H438,2)</f>
        <v>13.42</v>
      </c>
      <c r="J438" s="9">
        <f>ROUND(ROUND(F438,2)*ROUND(I438,2),2)</f>
        <v>7014.1</v>
      </c>
    </row>
    <row r="439" spans="1:10">
      <c r="A439" s="6" t="s">
        <v>1177</v>
      </c>
      <c r="B439" s="7" t="s">
        <v>1178</v>
      </c>
      <c r="C439" s="6" t="s">
        <v>1179</v>
      </c>
      <c r="D439" s="7" t="s">
        <v>14</v>
      </c>
      <c r="E439" s="7" t="s">
        <v>39</v>
      </c>
      <c r="F439" s="9">
        <v>391.17</v>
      </c>
      <c r="G439" s="9">
        <v>10.56</v>
      </c>
      <c r="H439" s="9">
        <v>18.09</v>
      </c>
      <c r="I439" s="9">
        <f>ROUND(G439+H439,2)</f>
        <v>28.65</v>
      </c>
      <c r="J439" s="9">
        <f>ROUND(ROUND(F439,2)*ROUND(I439,2),2)</f>
        <v>11207.02</v>
      </c>
    </row>
    <row r="440" spans="1:10" ht="15" customHeight="1">
      <c r="A440" s="4" t="s">
        <v>1180</v>
      </c>
      <c r="B440" s="81" t="s">
        <v>1181</v>
      </c>
      <c r="C440" s="81"/>
      <c r="D440" s="81"/>
      <c r="E440" s="81"/>
      <c r="F440" s="81"/>
      <c r="G440" s="81">
        <f>ROUND(ROUND(F441*G441,2)+ROUND(F443*G443,2),2)</f>
        <v>0</v>
      </c>
      <c r="H440" s="81">
        <f>ROUND(ROUND(F441*H441,2)+ROUND(F443*H443,2),2)</f>
        <v>0</v>
      </c>
      <c r="I440" s="81"/>
      <c r="J440" s="5">
        <f>ROUND(J441+J443,2)</f>
        <v>18898.03</v>
      </c>
    </row>
    <row r="441" spans="1:10" ht="15" customHeight="1">
      <c r="A441" s="4" t="s">
        <v>1182</v>
      </c>
      <c r="B441" s="81" t="s">
        <v>1183</v>
      </c>
      <c r="C441" s="81"/>
      <c r="D441" s="81"/>
      <c r="E441" s="81"/>
      <c r="F441" s="81"/>
      <c r="G441" s="81">
        <f>ROUND(SUMPRODUCT(F442:F442,G442:G442),2)</f>
        <v>271.72000000000003</v>
      </c>
      <c r="H441" s="81">
        <f>ROUND(SUMPRODUCT(F442:F442,H442:H442),2)</f>
        <v>5655.35</v>
      </c>
      <c r="I441" s="81"/>
      <c r="J441" s="5">
        <f>ROUND(SUM(J442:J442),2)</f>
        <v>5927.07</v>
      </c>
    </row>
    <row r="442" spans="1:10" ht="16.5">
      <c r="A442" s="6" t="s">
        <v>1184</v>
      </c>
      <c r="B442" s="7" t="s">
        <v>1185</v>
      </c>
      <c r="C442" s="6" t="s">
        <v>1186</v>
      </c>
      <c r="D442" s="7" t="s">
        <v>399</v>
      </c>
      <c r="E442" s="7" t="s">
        <v>496</v>
      </c>
      <c r="F442" s="9">
        <v>7.98</v>
      </c>
      <c r="G442" s="9">
        <v>34.049999999999997</v>
      </c>
      <c r="H442" s="9">
        <v>708.69</v>
      </c>
      <c r="I442" s="9">
        <f>ROUND(G442+H442,2)</f>
        <v>742.74</v>
      </c>
      <c r="J442" s="9">
        <f>ROUND(ROUND(F442,2)*ROUND(I442,2),2)</f>
        <v>5927.07</v>
      </c>
    </row>
    <row r="443" spans="1:10" ht="15" customHeight="1">
      <c r="A443" s="4" t="s">
        <v>1187</v>
      </c>
      <c r="B443" s="81" t="s">
        <v>1188</v>
      </c>
      <c r="C443" s="81"/>
      <c r="D443" s="81"/>
      <c r="E443" s="81"/>
      <c r="F443" s="81"/>
      <c r="G443" s="81">
        <f>ROUND(SUMPRODUCT(F444:F445,G444:G445),2)</f>
        <v>1884.81</v>
      </c>
      <c r="H443" s="81">
        <f>ROUND(SUMPRODUCT(F444:F445,H444:H445),2)</f>
        <v>11086.15</v>
      </c>
      <c r="I443" s="81"/>
      <c r="J443" s="5">
        <f>ROUND(SUM(J444:J445),2)</f>
        <v>12970.96</v>
      </c>
    </row>
    <row r="444" spans="1:10" ht="16.5">
      <c r="A444" s="6" t="s">
        <v>1189</v>
      </c>
      <c r="B444" s="7" t="s">
        <v>1190</v>
      </c>
      <c r="C444" s="6" t="s">
        <v>1191</v>
      </c>
      <c r="D444" s="7" t="s">
        <v>25</v>
      </c>
      <c r="E444" s="7" t="s">
        <v>88</v>
      </c>
      <c r="F444" s="9">
        <v>27.29</v>
      </c>
      <c r="G444" s="9">
        <v>42.21</v>
      </c>
      <c r="H444" s="9">
        <v>66.489999999999995</v>
      </c>
      <c r="I444" s="9">
        <f>ROUND(G444+H444,2)</f>
        <v>108.7</v>
      </c>
      <c r="J444" s="9">
        <f>ROUND(ROUND(F444,2)*ROUND(I444,2),2)</f>
        <v>2966.42</v>
      </c>
    </row>
    <row r="445" spans="1:10" ht="16.5">
      <c r="A445" s="6" t="s">
        <v>1192</v>
      </c>
      <c r="B445" s="7" t="s">
        <v>1193</v>
      </c>
      <c r="C445" s="6" t="s">
        <v>1194</v>
      </c>
      <c r="D445" s="7" t="s">
        <v>25</v>
      </c>
      <c r="E445" s="7" t="s">
        <v>33</v>
      </c>
      <c r="F445" s="9">
        <v>7</v>
      </c>
      <c r="G445" s="9">
        <v>104.7</v>
      </c>
      <c r="H445" s="9">
        <v>1324.52</v>
      </c>
      <c r="I445" s="9">
        <f>ROUND(G445+H445,2)</f>
        <v>1429.22</v>
      </c>
      <c r="J445" s="9">
        <f>ROUND(ROUND(F445,2)*ROUND(I445,2),2)</f>
        <v>10004.540000000001</v>
      </c>
    </row>
    <row r="446" spans="1:10" ht="15" customHeight="1">
      <c r="A446" s="4" t="s">
        <v>1195</v>
      </c>
      <c r="B446" s="81" t="s">
        <v>1196</v>
      </c>
      <c r="C446" s="81"/>
      <c r="D446" s="81"/>
      <c r="E446" s="81"/>
      <c r="F446" s="81"/>
      <c r="G446" s="81">
        <f>ROUND(ROUND(F447*G447,2)+ROUND(F450*G450,2)+ROUND(F454*G454,2)+ROUND(F462*G462,2)+ROUND(F468*G468,2),2)</f>
        <v>0</v>
      </c>
      <c r="H446" s="81">
        <f>ROUND(ROUND(F447*H447,2)+ROUND(F450*H450,2)+ROUND(F454*H454,2)+ROUND(F462*H462,2)+ROUND(F468*H468,2),2)</f>
        <v>0</v>
      </c>
      <c r="I446" s="81"/>
      <c r="J446" s="5">
        <f>ROUND(J447+J450+J454+J462+J468,2)</f>
        <v>32842.410000000003</v>
      </c>
    </row>
    <row r="447" spans="1:10" ht="15" customHeight="1">
      <c r="A447" s="4" t="s">
        <v>1197</v>
      </c>
      <c r="B447" s="81" t="s">
        <v>1198</v>
      </c>
      <c r="C447" s="81"/>
      <c r="D447" s="81"/>
      <c r="E447" s="81"/>
      <c r="F447" s="81"/>
      <c r="G447" s="81">
        <f>ROUND(SUMPRODUCT(F448:F449,G448:G449),2)</f>
        <v>132.84</v>
      </c>
      <c r="H447" s="81">
        <f>ROUND(SUMPRODUCT(F448:F449,H448:H449),2)</f>
        <v>299.64</v>
      </c>
      <c r="I447" s="81"/>
      <c r="J447" s="5">
        <f>ROUND(SUM(J448:J449),2)</f>
        <v>432.48</v>
      </c>
    </row>
    <row r="448" spans="1:10" ht="16.5">
      <c r="A448" s="6" t="s">
        <v>1199</v>
      </c>
      <c r="B448" s="7" t="s">
        <v>1200</v>
      </c>
      <c r="C448" s="6" t="s">
        <v>1201</v>
      </c>
      <c r="D448" s="7" t="s">
        <v>25</v>
      </c>
      <c r="E448" s="7" t="s">
        <v>88</v>
      </c>
      <c r="F448" s="9">
        <v>8</v>
      </c>
      <c r="G448" s="9">
        <v>11.07</v>
      </c>
      <c r="H448" s="9">
        <v>21.94</v>
      </c>
      <c r="I448" s="9">
        <f>ROUND(G448+H448,2)</f>
        <v>33.01</v>
      </c>
      <c r="J448" s="9">
        <f>ROUND(ROUND(F448,2)*ROUND(I448,2),2)</f>
        <v>264.08</v>
      </c>
    </row>
    <row r="449" spans="1:10" ht="16.5">
      <c r="A449" s="6" t="s">
        <v>1202</v>
      </c>
      <c r="B449" s="7" t="s">
        <v>1203</v>
      </c>
      <c r="C449" s="6" t="s">
        <v>1204</v>
      </c>
      <c r="D449" s="7" t="s">
        <v>25</v>
      </c>
      <c r="E449" s="7" t="s">
        <v>88</v>
      </c>
      <c r="F449" s="9">
        <v>4</v>
      </c>
      <c r="G449" s="9">
        <v>11.07</v>
      </c>
      <c r="H449" s="9">
        <v>31.03</v>
      </c>
      <c r="I449" s="9">
        <f>ROUND(G449+H449,2)</f>
        <v>42.1</v>
      </c>
      <c r="J449" s="9">
        <f>ROUND(ROUND(F449,2)*ROUND(I449,2),2)</f>
        <v>168.4</v>
      </c>
    </row>
    <row r="450" spans="1:10" ht="15" customHeight="1">
      <c r="A450" s="4" t="s">
        <v>1205</v>
      </c>
      <c r="B450" s="81" t="s">
        <v>1206</v>
      </c>
      <c r="C450" s="81"/>
      <c r="D450" s="81"/>
      <c r="E450" s="81"/>
      <c r="F450" s="81"/>
      <c r="G450" s="81">
        <f>ROUND(SUMPRODUCT(F451:F453,G451:G453),2)</f>
        <v>19.72</v>
      </c>
      <c r="H450" s="81">
        <f>ROUND(SUMPRODUCT(F451:F453,H451:H453),2)</f>
        <v>276.52</v>
      </c>
      <c r="I450" s="81"/>
      <c r="J450" s="5">
        <f>ROUND(SUM(J451:J453),2)</f>
        <v>296.24</v>
      </c>
    </row>
    <row r="451" spans="1:10" ht="16.5">
      <c r="A451" s="6" t="s">
        <v>1207</v>
      </c>
      <c r="B451" s="7" t="s">
        <v>1208</v>
      </c>
      <c r="C451" s="6" t="s">
        <v>1209</v>
      </c>
      <c r="D451" s="7" t="s">
        <v>25</v>
      </c>
      <c r="E451" s="7" t="s">
        <v>33</v>
      </c>
      <c r="F451" s="9">
        <v>1</v>
      </c>
      <c r="G451" s="9">
        <v>6.76</v>
      </c>
      <c r="H451" s="9">
        <v>153.1</v>
      </c>
      <c r="I451" s="9">
        <f>ROUND(G451+H451,2)</f>
        <v>159.86000000000001</v>
      </c>
      <c r="J451" s="9">
        <f>ROUND(ROUND(F451,2)*ROUND(I451,2),2)</f>
        <v>159.86000000000001</v>
      </c>
    </row>
    <row r="452" spans="1:10" ht="16.5">
      <c r="A452" s="6" t="s">
        <v>1210</v>
      </c>
      <c r="B452" s="7" t="s">
        <v>1211</v>
      </c>
      <c r="C452" s="6" t="s">
        <v>1212</v>
      </c>
      <c r="D452" s="7" t="s">
        <v>25</v>
      </c>
      <c r="E452" s="7" t="s">
        <v>33</v>
      </c>
      <c r="F452" s="9">
        <v>1</v>
      </c>
      <c r="G452" s="9">
        <v>4.32</v>
      </c>
      <c r="H452" s="9">
        <v>65.2</v>
      </c>
      <c r="I452" s="9">
        <f>ROUND(G452+H452,2)</f>
        <v>69.52</v>
      </c>
      <c r="J452" s="9">
        <f>ROUND(ROUND(F452,2)*ROUND(I452,2),2)</f>
        <v>69.52</v>
      </c>
    </row>
    <row r="453" spans="1:10" ht="16.5">
      <c r="A453" s="6" t="s">
        <v>1213</v>
      </c>
      <c r="B453" s="7" t="s">
        <v>1214</v>
      </c>
      <c r="C453" s="6" t="s">
        <v>1215</v>
      </c>
      <c r="D453" s="7" t="s">
        <v>25</v>
      </c>
      <c r="E453" s="7" t="s">
        <v>33</v>
      </c>
      <c r="F453" s="9">
        <v>2</v>
      </c>
      <c r="G453" s="9">
        <v>4.32</v>
      </c>
      <c r="H453" s="9">
        <v>29.11</v>
      </c>
      <c r="I453" s="9">
        <f>ROUND(G453+H453,2)</f>
        <v>33.43</v>
      </c>
      <c r="J453" s="9">
        <f>ROUND(ROUND(F453,2)*ROUND(I453,2),2)</f>
        <v>66.86</v>
      </c>
    </row>
    <row r="454" spans="1:10" ht="15" customHeight="1">
      <c r="A454" s="4" t="s">
        <v>1216</v>
      </c>
      <c r="B454" s="81" t="s">
        <v>737</v>
      </c>
      <c r="C454" s="81"/>
      <c r="D454" s="81"/>
      <c r="E454" s="81"/>
      <c r="F454" s="81"/>
      <c r="G454" s="81">
        <f>ROUND(SUMPRODUCT(F455:F461,G455:G461),2)</f>
        <v>1524.57</v>
      </c>
      <c r="H454" s="81">
        <f>ROUND(SUMPRODUCT(F455:F461,H455:H461),2)</f>
        <v>14068.9</v>
      </c>
      <c r="I454" s="81"/>
      <c r="J454" s="5">
        <f>ROUND(SUM(J455:J461),2)</f>
        <v>15593.48</v>
      </c>
    </row>
    <row r="455" spans="1:10" ht="16.5">
      <c r="A455" s="6" t="s">
        <v>1217</v>
      </c>
      <c r="B455" s="7" t="s">
        <v>1218</v>
      </c>
      <c r="C455" s="6" t="s">
        <v>1219</v>
      </c>
      <c r="D455" s="7" t="s">
        <v>14</v>
      </c>
      <c r="E455" s="7" t="s">
        <v>88</v>
      </c>
      <c r="F455" s="9">
        <v>141.91999999999999</v>
      </c>
      <c r="G455" s="9">
        <v>8.42</v>
      </c>
      <c r="H455" s="9">
        <v>9.69</v>
      </c>
      <c r="I455" s="9">
        <f t="shared" ref="I455:I461" si="54">ROUND(G455+H455,2)</f>
        <v>18.11</v>
      </c>
      <c r="J455" s="9">
        <f t="shared" ref="J455:J461" si="55">ROUND(ROUND(F455,2)*ROUND(I455,2),2)</f>
        <v>2570.17</v>
      </c>
    </row>
    <row r="456" spans="1:10" ht="16.5">
      <c r="A456" s="6" t="s">
        <v>1220</v>
      </c>
      <c r="B456" s="7" t="s">
        <v>1221</v>
      </c>
      <c r="C456" s="6" t="s">
        <v>1222</v>
      </c>
      <c r="D456" s="7" t="s">
        <v>14</v>
      </c>
      <c r="E456" s="7" t="s">
        <v>88</v>
      </c>
      <c r="F456" s="9">
        <v>16.440000000000001</v>
      </c>
      <c r="G456" s="9">
        <v>2</v>
      </c>
      <c r="H456" s="9">
        <v>26.1</v>
      </c>
      <c r="I456" s="9">
        <f t="shared" si="54"/>
        <v>28.1</v>
      </c>
      <c r="J456" s="9">
        <f t="shared" si="55"/>
        <v>461.96</v>
      </c>
    </row>
    <row r="457" spans="1:10" ht="16.5">
      <c r="A457" s="6" t="s">
        <v>1223</v>
      </c>
      <c r="B457" s="7" t="s">
        <v>1224</v>
      </c>
      <c r="C457" s="6" t="s">
        <v>1225</v>
      </c>
      <c r="D457" s="7" t="s">
        <v>14</v>
      </c>
      <c r="E457" s="7" t="s">
        <v>88</v>
      </c>
      <c r="F457" s="9">
        <v>43.66</v>
      </c>
      <c r="G457" s="9">
        <v>2.2000000000000002</v>
      </c>
      <c r="H457" s="9">
        <v>45.31</v>
      </c>
      <c r="I457" s="9">
        <f t="shared" si="54"/>
        <v>47.51</v>
      </c>
      <c r="J457" s="9">
        <f t="shared" si="55"/>
        <v>2074.29</v>
      </c>
    </row>
    <row r="458" spans="1:10" ht="16.5">
      <c r="A458" s="6" t="s">
        <v>1226</v>
      </c>
      <c r="B458" s="7" t="s">
        <v>1227</v>
      </c>
      <c r="C458" s="6" t="s">
        <v>1228</v>
      </c>
      <c r="D458" s="7" t="s">
        <v>14</v>
      </c>
      <c r="E458" s="7" t="s">
        <v>88</v>
      </c>
      <c r="F458" s="9">
        <v>16.36</v>
      </c>
      <c r="G458" s="9">
        <v>2.35</v>
      </c>
      <c r="H458" s="9">
        <v>57.54</v>
      </c>
      <c r="I458" s="9">
        <f t="shared" si="54"/>
        <v>59.89</v>
      </c>
      <c r="J458" s="9">
        <f t="shared" si="55"/>
        <v>979.8</v>
      </c>
    </row>
    <row r="459" spans="1:10" ht="16.5">
      <c r="A459" s="6" t="s">
        <v>1229</v>
      </c>
      <c r="B459" s="7" t="s">
        <v>1230</v>
      </c>
      <c r="C459" s="6" t="s">
        <v>1231</v>
      </c>
      <c r="D459" s="7" t="s">
        <v>14</v>
      </c>
      <c r="E459" s="7" t="s">
        <v>88</v>
      </c>
      <c r="F459" s="9">
        <v>11.1</v>
      </c>
      <c r="G459" s="9">
        <v>2.4700000000000002</v>
      </c>
      <c r="H459" s="9">
        <v>70.62</v>
      </c>
      <c r="I459" s="9">
        <f t="shared" si="54"/>
        <v>73.09</v>
      </c>
      <c r="J459" s="9">
        <f t="shared" si="55"/>
        <v>811.3</v>
      </c>
    </row>
    <row r="460" spans="1:10" ht="16.5">
      <c r="A460" s="6" t="s">
        <v>1232</v>
      </c>
      <c r="B460" s="7" t="s">
        <v>1233</v>
      </c>
      <c r="C460" s="6" t="s">
        <v>1234</v>
      </c>
      <c r="D460" s="7" t="s">
        <v>25</v>
      </c>
      <c r="E460" s="7" t="s">
        <v>88</v>
      </c>
      <c r="F460" s="9">
        <v>29.57</v>
      </c>
      <c r="G460" s="9">
        <v>2.48</v>
      </c>
      <c r="H460" s="9">
        <v>150.59</v>
      </c>
      <c r="I460" s="9">
        <f t="shared" si="54"/>
        <v>153.07</v>
      </c>
      <c r="J460" s="9">
        <f t="shared" si="55"/>
        <v>4526.28</v>
      </c>
    </row>
    <row r="461" spans="1:10" ht="16.5">
      <c r="A461" s="6" t="s">
        <v>1235</v>
      </c>
      <c r="B461" s="7" t="s">
        <v>1236</v>
      </c>
      <c r="C461" s="6" t="s">
        <v>1237</v>
      </c>
      <c r="D461" s="7" t="s">
        <v>25</v>
      </c>
      <c r="E461" s="7" t="s">
        <v>88</v>
      </c>
      <c r="F461" s="9">
        <v>24.79</v>
      </c>
      <c r="G461" s="9">
        <v>2.48</v>
      </c>
      <c r="H461" s="9">
        <v>165.72</v>
      </c>
      <c r="I461" s="9">
        <f t="shared" si="54"/>
        <v>168.2</v>
      </c>
      <c r="J461" s="9">
        <f t="shared" si="55"/>
        <v>4169.68</v>
      </c>
    </row>
    <row r="462" spans="1:10" ht="15" customHeight="1">
      <c r="A462" s="4" t="s">
        <v>1238</v>
      </c>
      <c r="B462" s="81" t="s">
        <v>1239</v>
      </c>
      <c r="C462" s="81"/>
      <c r="D462" s="81"/>
      <c r="E462" s="81"/>
      <c r="F462" s="81"/>
      <c r="G462" s="81">
        <f>ROUND(SUMPRODUCT(F463:F467,G463:G467),2)</f>
        <v>1555.54</v>
      </c>
      <c r="H462" s="81">
        <f>ROUND(SUMPRODUCT(F463:F467,H463:H467),2)</f>
        <v>13398.54</v>
      </c>
      <c r="I462" s="81"/>
      <c r="J462" s="5">
        <f>ROUND(SUM(J463:J467),2)</f>
        <v>14954.08</v>
      </c>
    </row>
    <row r="463" spans="1:10">
      <c r="A463" s="6" t="s">
        <v>1240</v>
      </c>
      <c r="B463" s="7" t="s">
        <v>1241</v>
      </c>
      <c r="C463" s="6" t="s">
        <v>1242</v>
      </c>
      <c r="D463" s="7" t="s">
        <v>14</v>
      </c>
      <c r="E463" s="7" t="s">
        <v>33</v>
      </c>
      <c r="F463" s="9">
        <v>4</v>
      </c>
      <c r="G463" s="9">
        <v>87.7</v>
      </c>
      <c r="H463" s="9">
        <v>2904.86</v>
      </c>
      <c r="I463" s="9">
        <f>ROUND(G463+H463,2)</f>
        <v>2992.56</v>
      </c>
      <c r="J463" s="9">
        <f>ROUND(ROUND(F463,2)*ROUND(I463,2),2)</f>
        <v>11970.24</v>
      </c>
    </row>
    <row r="464" spans="1:10" ht="16.5">
      <c r="A464" s="6" t="s">
        <v>1243</v>
      </c>
      <c r="B464" s="7" t="s">
        <v>1244</v>
      </c>
      <c r="C464" s="6" t="s">
        <v>1245</v>
      </c>
      <c r="D464" s="7" t="s">
        <v>25</v>
      </c>
      <c r="E464" s="7" t="s">
        <v>33</v>
      </c>
      <c r="F464" s="9">
        <v>4</v>
      </c>
      <c r="G464" s="9">
        <v>242.6</v>
      </c>
      <c r="H464" s="9">
        <v>420.08</v>
      </c>
      <c r="I464" s="9">
        <f>ROUND(G464+H464,2)</f>
        <v>662.68</v>
      </c>
      <c r="J464" s="9">
        <f>ROUND(ROUND(F464,2)*ROUND(I464,2),2)</f>
        <v>2650.72</v>
      </c>
    </row>
    <row r="465" spans="1:10" ht="16.5">
      <c r="A465" s="6" t="s">
        <v>1246</v>
      </c>
      <c r="B465" s="7" t="s">
        <v>1247</v>
      </c>
      <c r="C465" s="6" t="s">
        <v>1248</v>
      </c>
      <c r="D465" s="7" t="s">
        <v>25</v>
      </c>
      <c r="E465" s="7" t="s">
        <v>33</v>
      </c>
      <c r="F465" s="9">
        <v>1</v>
      </c>
      <c r="G465" s="9">
        <v>44.14</v>
      </c>
      <c r="H465" s="9">
        <v>19.670000000000002</v>
      </c>
      <c r="I465" s="9">
        <f>ROUND(G465+H465,2)</f>
        <v>63.81</v>
      </c>
      <c r="J465" s="9">
        <f>ROUND(ROUND(F465,2)*ROUND(I465,2),2)</f>
        <v>63.81</v>
      </c>
    </row>
    <row r="466" spans="1:10" ht="16.5">
      <c r="A466" s="6" t="s">
        <v>1249</v>
      </c>
      <c r="B466" s="7" t="s">
        <v>1250</v>
      </c>
      <c r="C466" s="6" t="s">
        <v>1251</v>
      </c>
      <c r="D466" s="7" t="s">
        <v>25</v>
      </c>
      <c r="E466" s="7" t="s">
        <v>33</v>
      </c>
      <c r="F466" s="9">
        <v>1</v>
      </c>
      <c r="G466" s="9">
        <v>63.4</v>
      </c>
      <c r="H466" s="9">
        <v>26.37</v>
      </c>
      <c r="I466" s="9">
        <f>ROUND(G466+H466,2)</f>
        <v>89.77</v>
      </c>
      <c r="J466" s="9">
        <f>ROUND(ROUND(F466,2)*ROUND(I466,2),2)</f>
        <v>89.77</v>
      </c>
    </row>
    <row r="467" spans="1:10" ht="16.5">
      <c r="A467" s="6" t="s">
        <v>1252</v>
      </c>
      <c r="B467" s="7" t="s">
        <v>1253</v>
      </c>
      <c r="C467" s="6" t="s">
        <v>1254</v>
      </c>
      <c r="D467" s="7" t="s">
        <v>25</v>
      </c>
      <c r="E467" s="7" t="s">
        <v>33</v>
      </c>
      <c r="F467" s="9">
        <v>2</v>
      </c>
      <c r="G467" s="9">
        <v>63.4</v>
      </c>
      <c r="H467" s="9">
        <v>26.37</v>
      </c>
      <c r="I467" s="9">
        <f>ROUND(G467+H467,2)</f>
        <v>89.77</v>
      </c>
      <c r="J467" s="9">
        <f>ROUND(ROUND(F467,2)*ROUND(I467,2),2)</f>
        <v>179.54</v>
      </c>
    </row>
    <row r="468" spans="1:10" ht="15" customHeight="1">
      <c r="A468" s="4" t="s">
        <v>1255</v>
      </c>
      <c r="B468" s="81" t="s">
        <v>1256</v>
      </c>
      <c r="C468" s="81"/>
      <c r="D468" s="81"/>
      <c r="E468" s="81"/>
      <c r="F468" s="81"/>
      <c r="G468" s="81">
        <f>ROUND(SUMPRODUCT(F469:F473,G469:G473),2)</f>
        <v>681.25</v>
      </c>
      <c r="H468" s="81">
        <f>ROUND(SUMPRODUCT(F469:F473,H469:H473),2)</f>
        <v>884.88</v>
      </c>
      <c r="I468" s="81"/>
      <c r="J468" s="5">
        <f>ROUND(SUM(J469:J473),2)</f>
        <v>1566.13</v>
      </c>
    </row>
    <row r="469" spans="1:10">
      <c r="A469" s="6" t="s">
        <v>1257</v>
      </c>
      <c r="B469" s="7" t="s">
        <v>1258</v>
      </c>
      <c r="C469" s="6" t="s">
        <v>1259</v>
      </c>
      <c r="D469" s="7" t="s">
        <v>14</v>
      </c>
      <c r="E469" s="7" t="s">
        <v>88</v>
      </c>
      <c r="F469" s="9">
        <v>41.35</v>
      </c>
      <c r="G469" s="9">
        <v>10.54</v>
      </c>
      <c r="H469" s="9">
        <v>12.21</v>
      </c>
      <c r="I469" s="9">
        <f>ROUND(G469+H469,2)</f>
        <v>22.75</v>
      </c>
      <c r="J469" s="9">
        <f>ROUND(ROUND(F469,2)*ROUND(I469,2),2)</f>
        <v>940.71</v>
      </c>
    </row>
    <row r="470" spans="1:10">
      <c r="A470" s="6" t="s">
        <v>1260</v>
      </c>
      <c r="B470" s="7" t="s">
        <v>1261</v>
      </c>
      <c r="C470" s="6" t="s">
        <v>1262</v>
      </c>
      <c r="D470" s="7" t="s">
        <v>14</v>
      </c>
      <c r="E470" s="7" t="s">
        <v>88</v>
      </c>
      <c r="F470" s="9">
        <v>15.19</v>
      </c>
      <c r="G470" s="9">
        <v>8.65</v>
      </c>
      <c r="H470" s="9">
        <v>15.8</v>
      </c>
      <c r="I470" s="9">
        <f>ROUND(G470+H470,2)</f>
        <v>24.45</v>
      </c>
      <c r="J470" s="9">
        <f>ROUND(ROUND(F470,2)*ROUND(I470,2),2)</f>
        <v>371.4</v>
      </c>
    </row>
    <row r="471" spans="1:10">
      <c r="A471" s="6" t="s">
        <v>1263</v>
      </c>
      <c r="B471" s="7" t="s">
        <v>1264</v>
      </c>
      <c r="C471" s="6" t="s">
        <v>1265</v>
      </c>
      <c r="D471" s="7" t="s">
        <v>14</v>
      </c>
      <c r="E471" s="7" t="s">
        <v>33</v>
      </c>
      <c r="F471" s="9">
        <v>17</v>
      </c>
      <c r="G471" s="9">
        <v>4.5599999999999996</v>
      </c>
      <c r="H471" s="9">
        <v>5.29</v>
      </c>
      <c r="I471" s="9">
        <f>ROUND(G471+H471,2)</f>
        <v>9.85</v>
      </c>
      <c r="J471" s="9">
        <f>ROUND(ROUND(F471,2)*ROUND(I471,2),2)</f>
        <v>167.45</v>
      </c>
    </row>
    <row r="472" spans="1:10">
      <c r="A472" s="6" t="s">
        <v>1266</v>
      </c>
      <c r="B472" s="7" t="s">
        <v>1267</v>
      </c>
      <c r="C472" s="6" t="s">
        <v>1268</v>
      </c>
      <c r="D472" s="7" t="s">
        <v>14</v>
      </c>
      <c r="E472" s="7" t="s">
        <v>33</v>
      </c>
      <c r="F472" s="9">
        <v>3</v>
      </c>
      <c r="G472" s="9">
        <v>6.09</v>
      </c>
      <c r="H472" s="9">
        <v>7.74</v>
      </c>
      <c r="I472" s="9">
        <f>ROUND(G472+H472,2)</f>
        <v>13.83</v>
      </c>
      <c r="J472" s="9">
        <f>ROUND(ROUND(F472,2)*ROUND(I472,2),2)</f>
        <v>41.49</v>
      </c>
    </row>
    <row r="473" spans="1:10" ht="16.5">
      <c r="A473" s="6" t="s">
        <v>1269</v>
      </c>
      <c r="B473" s="7" t="s">
        <v>1270</v>
      </c>
      <c r="C473" s="6" t="s">
        <v>1271</v>
      </c>
      <c r="D473" s="7" t="s">
        <v>14</v>
      </c>
      <c r="E473" s="7" t="s">
        <v>33</v>
      </c>
      <c r="F473" s="9">
        <v>2</v>
      </c>
      <c r="G473" s="9">
        <v>9.1199999999999992</v>
      </c>
      <c r="H473" s="9">
        <v>13.42</v>
      </c>
      <c r="I473" s="9">
        <f>ROUND(G473+H473,2)</f>
        <v>22.54</v>
      </c>
      <c r="J473" s="9">
        <f>ROUND(ROUND(F473,2)*ROUND(I473,2),2)</f>
        <v>45.08</v>
      </c>
    </row>
    <row r="474" spans="1:10" ht="15" customHeight="1">
      <c r="A474" s="4" t="s">
        <v>1272</v>
      </c>
      <c r="B474" s="81" t="s">
        <v>1273</v>
      </c>
      <c r="C474" s="81"/>
      <c r="D474" s="81"/>
      <c r="E474" s="81"/>
      <c r="F474" s="81"/>
      <c r="G474" s="81">
        <f>ROUND(ROUND(F475*G475,2)+ROUND(F480*G480,2),2)</f>
        <v>0</v>
      </c>
      <c r="H474" s="81">
        <f>ROUND(ROUND(F475*H475,2)+ROUND(F480*H480,2),2)</f>
        <v>0</v>
      </c>
      <c r="I474" s="81"/>
      <c r="J474" s="5">
        <f>ROUND(J475+J480,2)</f>
        <v>59321.279999999999</v>
      </c>
    </row>
    <row r="475" spans="1:10" ht="15" customHeight="1">
      <c r="A475" s="4" t="s">
        <v>1274</v>
      </c>
      <c r="B475" s="81" t="s">
        <v>1275</v>
      </c>
      <c r="C475" s="81"/>
      <c r="D475" s="81"/>
      <c r="E475" s="81"/>
      <c r="F475" s="81"/>
      <c r="G475" s="81">
        <f>ROUND(SUMPRODUCT(F476:F479,G476:G479),2)</f>
        <v>12627.57</v>
      </c>
      <c r="H475" s="81">
        <f>ROUND(SUMPRODUCT(F476:F479,H476:H479),2)</f>
        <v>40808.94</v>
      </c>
      <c r="I475" s="81"/>
      <c r="J475" s="5">
        <f>ROUND(SUM(J476:J479),2)</f>
        <v>53436.52</v>
      </c>
    </row>
    <row r="476" spans="1:10" ht="16.5">
      <c r="A476" s="6" t="s">
        <v>1276</v>
      </c>
      <c r="B476" s="7" t="s">
        <v>1277</v>
      </c>
      <c r="C476" s="6" t="s">
        <v>1278</v>
      </c>
      <c r="D476" s="7" t="s">
        <v>14</v>
      </c>
      <c r="E476" s="7" t="s">
        <v>39</v>
      </c>
      <c r="F476" s="9">
        <v>304.58</v>
      </c>
      <c r="G476" s="9">
        <v>32.76</v>
      </c>
      <c r="H476" s="9">
        <v>69.599999999999994</v>
      </c>
      <c r="I476" s="9">
        <f>ROUND(G476+H476,2)</f>
        <v>102.36</v>
      </c>
      <c r="J476" s="9">
        <f>ROUND(ROUND(F476,2)*ROUND(I476,2),2)</f>
        <v>31176.81</v>
      </c>
    </row>
    <row r="477" spans="1:10" ht="16.5">
      <c r="A477" s="6" t="s">
        <v>1279</v>
      </c>
      <c r="B477" s="7" t="s">
        <v>1280</v>
      </c>
      <c r="C477" s="6" t="s">
        <v>1281</v>
      </c>
      <c r="D477" s="7" t="s">
        <v>14</v>
      </c>
      <c r="E477" s="7" t="s">
        <v>39</v>
      </c>
      <c r="F477" s="9">
        <v>19.48</v>
      </c>
      <c r="G477" s="9">
        <v>29.57</v>
      </c>
      <c r="H477" s="9">
        <v>142.96</v>
      </c>
      <c r="I477" s="9">
        <f>ROUND(G477+H477,2)</f>
        <v>172.53</v>
      </c>
      <c r="J477" s="9">
        <f>ROUND(ROUND(F477,2)*ROUND(I477,2),2)</f>
        <v>3360.88</v>
      </c>
    </row>
    <row r="478" spans="1:10" ht="16.5">
      <c r="A478" s="6" t="s">
        <v>1282</v>
      </c>
      <c r="B478" s="7" t="s">
        <v>1283</v>
      </c>
      <c r="C478" s="6" t="s">
        <v>1284</v>
      </c>
      <c r="D478" s="7" t="s">
        <v>14</v>
      </c>
      <c r="E478" s="7" t="s">
        <v>39</v>
      </c>
      <c r="F478" s="9">
        <v>30.74</v>
      </c>
      <c r="G478" s="9">
        <v>21.73</v>
      </c>
      <c r="H478" s="9">
        <v>135.52000000000001</v>
      </c>
      <c r="I478" s="9">
        <f>ROUND(G478+H478,2)</f>
        <v>157.25</v>
      </c>
      <c r="J478" s="9">
        <f>ROUND(ROUND(F478,2)*ROUND(I478,2),2)</f>
        <v>4833.87</v>
      </c>
    </row>
    <row r="479" spans="1:10" ht="16.5">
      <c r="A479" s="6" t="s">
        <v>1285</v>
      </c>
      <c r="B479" s="7" t="s">
        <v>1286</v>
      </c>
      <c r="C479" s="6" t="s">
        <v>1287</v>
      </c>
      <c r="D479" s="7" t="s">
        <v>14</v>
      </c>
      <c r="E479" s="7" t="s">
        <v>39</v>
      </c>
      <c r="F479" s="9">
        <v>96.6</v>
      </c>
      <c r="G479" s="9">
        <v>14.55</v>
      </c>
      <c r="H479" s="9">
        <v>131.05000000000001</v>
      </c>
      <c r="I479" s="9">
        <f>ROUND(G479+H479,2)</f>
        <v>145.6</v>
      </c>
      <c r="J479" s="9">
        <f>ROUND(ROUND(F479,2)*ROUND(I479,2),2)</f>
        <v>14064.96</v>
      </c>
    </row>
    <row r="480" spans="1:10" ht="15" customHeight="1">
      <c r="A480" s="4" t="s">
        <v>1288</v>
      </c>
      <c r="B480" s="81" t="s">
        <v>351</v>
      </c>
      <c r="C480" s="81"/>
      <c r="D480" s="81"/>
      <c r="E480" s="81"/>
      <c r="F480" s="81"/>
      <c r="G480" s="81">
        <f>ROUND(SUMPRODUCT(F481:F482,G481:G482),2)</f>
        <v>1200.98</v>
      </c>
      <c r="H480" s="81">
        <f>ROUND(SUMPRODUCT(F481:F482,H481:H482),2)</f>
        <v>4683.7700000000004</v>
      </c>
      <c r="I480" s="81"/>
      <c r="J480" s="5">
        <f>ROUND(SUM(J481:J482),2)</f>
        <v>5884.76</v>
      </c>
    </row>
    <row r="481" spans="1:10">
      <c r="A481" s="6" t="s">
        <v>1289</v>
      </c>
      <c r="B481" s="7" t="s">
        <v>1290</v>
      </c>
      <c r="C481" s="6" t="s">
        <v>1291</v>
      </c>
      <c r="D481" s="7" t="s">
        <v>14</v>
      </c>
      <c r="E481" s="7" t="s">
        <v>39</v>
      </c>
      <c r="F481" s="9">
        <v>1.88</v>
      </c>
      <c r="G481" s="9">
        <v>33.6</v>
      </c>
      <c r="H481" s="9">
        <v>116.5</v>
      </c>
      <c r="I481" s="9">
        <f>ROUND(G481+H481,2)</f>
        <v>150.1</v>
      </c>
      <c r="J481" s="9">
        <f>ROUND(ROUND(F481,2)*ROUND(I481,2),2)</f>
        <v>282.19</v>
      </c>
    </row>
    <row r="482" spans="1:10" ht="16.5">
      <c r="A482" s="6" t="s">
        <v>1292</v>
      </c>
      <c r="B482" s="7" t="s">
        <v>1293</v>
      </c>
      <c r="C482" s="6" t="s">
        <v>1294</v>
      </c>
      <c r="D482" s="7" t="s">
        <v>14</v>
      </c>
      <c r="E482" s="7" t="s">
        <v>39</v>
      </c>
      <c r="F482" s="9">
        <v>55.1</v>
      </c>
      <c r="G482" s="9">
        <v>20.65</v>
      </c>
      <c r="H482" s="9">
        <v>81.03</v>
      </c>
      <c r="I482" s="9">
        <f>ROUND(G482+H482,2)</f>
        <v>101.68</v>
      </c>
      <c r="J482" s="9">
        <f>ROUND(ROUND(F482,2)*ROUND(I482,2),2)</f>
        <v>5602.57</v>
      </c>
    </row>
    <row r="483" spans="1:10" ht="15" customHeight="1">
      <c r="A483" s="4" t="s">
        <v>1295</v>
      </c>
      <c r="B483" s="81" t="s">
        <v>1296</v>
      </c>
      <c r="C483" s="81"/>
      <c r="D483" s="81"/>
      <c r="E483" s="81"/>
      <c r="F483" s="81"/>
      <c r="G483" s="81">
        <f>ROUND(ROUND(F484*G484,2)+ROUND(F502*G502,2),2)</f>
        <v>0</v>
      </c>
      <c r="H483" s="81">
        <f>ROUND(ROUND(F484*H484,2)+ROUND(F502*H502,2),2)</f>
        <v>0</v>
      </c>
      <c r="I483" s="81"/>
      <c r="J483" s="5">
        <f>ROUND(J484+J502,2)</f>
        <v>17695.59</v>
      </c>
    </row>
    <row r="484" spans="1:10" ht="15" customHeight="1">
      <c r="A484" s="4" t="s">
        <v>1297</v>
      </c>
      <c r="B484" s="81" t="s">
        <v>1298</v>
      </c>
      <c r="C484" s="81"/>
      <c r="D484" s="81"/>
      <c r="E484" s="81"/>
      <c r="F484" s="81"/>
      <c r="G484" s="81">
        <f>ROUND(SUMPRODUCT(F485:F501,G485:G501),2)</f>
        <v>2209.38</v>
      </c>
      <c r="H484" s="81">
        <f>ROUND(SUMPRODUCT(F485:F501,H485:H501),2)</f>
        <v>5009.74</v>
      </c>
      <c r="I484" s="81"/>
      <c r="J484" s="5">
        <f>ROUND(SUM(J485:J501),2)</f>
        <v>7219.13</v>
      </c>
    </row>
    <row r="485" spans="1:10" ht="16.5">
      <c r="A485" s="6" t="s">
        <v>1299</v>
      </c>
      <c r="B485" s="7" t="s">
        <v>382</v>
      </c>
      <c r="C485" s="6" t="s">
        <v>383</v>
      </c>
      <c r="D485" s="7" t="s">
        <v>25</v>
      </c>
      <c r="E485" s="7" t="s">
        <v>88</v>
      </c>
      <c r="F485" s="9">
        <v>79.25</v>
      </c>
      <c r="G485" s="9">
        <v>6.99</v>
      </c>
      <c r="H485" s="9">
        <v>16.63</v>
      </c>
      <c r="I485" s="9">
        <f t="shared" ref="I485:I501" si="56">ROUND(G485+H485,2)</f>
        <v>23.62</v>
      </c>
      <c r="J485" s="9">
        <f t="shared" ref="J485:J501" si="57">ROUND(ROUND(F485,2)*ROUND(I485,2),2)</f>
        <v>1871.89</v>
      </c>
    </row>
    <row r="486" spans="1:10" ht="16.5">
      <c r="A486" s="6" t="s">
        <v>1300</v>
      </c>
      <c r="B486" s="7" t="s">
        <v>385</v>
      </c>
      <c r="C486" s="6" t="s">
        <v>386</v>
      </c>
      <c r="D486" s="7" t="s">
        <v>14</v>
      </c>
      <c r="E486" s="7" t="s">
        <v>88</v>
      </c>
      <c r="F486" s="9">
        <v>2.35</v>
      </c>
      <c r="G486" s="9">
        <v>6.99</v>
      </c>
      <c r="H486" s="9">
        <v>7.69</v>
      </c>
      <c r="I486" s="9">
        <f t="shared" si="56"/>
        <v>14.68</v>
      </c>
      <c r="J486" s="9">
        <f t="shared" si="57"/>
        <v>34.5</v>
      </c>
    </row>
    <row r="487" spans="1:10" ht="16.5">
      <c r="A487" s="6" t="s">
        <v>1301</v>
      </c>
      <c r="B487" s="7" t="s">
        <v>388</v>
      </c>
      <c r="C487" s="6" t="s">
        <v>389</v>
      </c>
      <c r="D487" s="7" t="s">
        <v>25</v>
      </c>
      <c r="E487" s="7" t="s">
        <v>88</v>
      </c>
      <c r="F487" s="9">
        <v>10.48</v>
      </c>
      <c r="G487" s="9">
        <v>7.77</v>
      </c>
      <c r="H487" s="9">
        <v>23.09</v>
      </c>
      <c r="I487" s="9">
        <f t="shared" si="56"/>
        <v>30.86</v>
      </c>
      <c r="J487" s="9">
        <f t="shared" si="57"/>
        <v>323.41000000000003</v>
      </c>
    </row>
    <row r="488" spans="1:10" ht="16.5">
      <c r="A488" s="6" t="s">
        <v>1302</v>
      </c>
      <c r="B488" s="7" t="s">
        <v>438</v>
      </c>
      <c r="C488" s="6" t="s">
        <v>439</v>
      </c>
      <c r="D488" s="7" t="s">
        <v>14</v>
      </c>
      <c r="E488" s="7" t="s">
        <v>33</v>
      </c>
      <c r="F488" s="9">
        <v>7</v>
      </c>
      <c r="G488" s="9">
        <v>11.65</v>
      </c>
      <c r="H488" s="9">
        <v>7.6</v>
      </c>
      <c r="I488" s="9">
        <f t="shared" si="56"/>
        <v>19.25</v>
      </c>
      <c r="J488" s="9">
        <f t="shared" si="57"/>
        <v>134.75</v>
      </c>
    </row>
    <row r="489" spans="1:10">
      <c r="A489" s="6" t="s">
        <v>1303</v>
      </c>
      <c r="B489" s="7" t="s">
        <v>447</v>
      </c>
      <c r="C489" s="6" t="s">
        <v>448</v>
      </c>
      <c r="D489" s="7" t="s">
        <v>14</v>
      </c>
      <c r="E489" s="7" t="s">
        <v>33</v>
      </c>
      <c r="F489" s="9">
        <v>1</v>
      </c>
      <c r="G489" s="9">
        <v>11.53</v>
      </c>
      <c r="H489" s="9">
        <v>14.12</v>
      </c>
      <c r="I489" s="9">
        <f t="shared" si="56"/>
        <v>25.65</v>
      </c>
      <c r="J489" s="9">
        <f t="shared" si="57"/>
        <v>25.65</v>
      </c>
    </row>
    <row r="490" spans="1:10">
      <c r="A490" s="6" t="s">
        <v>1304</v>
      </c>
      <c r="B490" s="7" t="s">
        <v>450</v>
      </c>
      <c r="C490" s="6" t="s">
        <v>451</v>
      </c>
      <c r="D490" s="7" t="s">
        <v>14</v>
      </c>
      <c r="E490" s="7" t="s">
        <v>33</v>
      </c>
      <c r="F490" s="9">
        <v>2</v>
      </c>
      <c r="G490" s="9">
        <v>9.4600000000000009</v>
      </c>
      <c r="H490" s="9">
        <v>12.32</v>
      </c>
      <c r="I490" s="9">
        <f t="shared" si="56"/>
        <v>21.78</v>
      </c>
      <c r="J490" s="9">
        <f t="shared" si="57"/>
        <v>43.56</v>
      </c>
    </row>
    <row r="491" spans="1:10">
      <c r="A491" s="6" t="s">
        <v>1305</v>
      </c>
      <c r="B491" s="7" t="s">
        <v>453</v>
      </c>
      <c r="C491" s="6" t="s">
        <v>454</v>
      </c>
      <c r="D491" s="7" t="s">
        <v>14</v>
      </c>
      <c r="E491" s="7" t="s">
        <v>33</v>
      </c>
      <c r="F491" s="9">
        <v>5</v>
      </c>
      <c r="G491" s="9">
        <v>13.59</v>
      </c>
      <c r="H491" s="9">
        <v>15.04</v>
      </c>
      <c r="I491" s="9">
        <f t="shared" si="56"/>
        <v>28.63</v>
      </c>
      <c r="J491" s="9">
        <f t="shared" si="57"/>
        <v>143.15</v>
      </c>
    </row>
    <row r="492" spans="1:10">
      <c r="A492" s="6" t="s">
        <v>1306</v>
      </c>
      <c r="B492" s="7" t="s">
        <v>663</v>
      </c>
      <c r="C492" s="6" t="s">
        <v>664</v>
      </c>
      <c r="D492" s="7" t="s">
        <v>14</v>
      </c>
      <c r="E492" s="7" t="s">
        <v>33</v>
      </c>
      <c r="F492" s="9">
        <v>5</v>
      </c>
      <c r="G492" s="9">
        <v>17.73</v>
      </c>
      <c r="H492" s="9">
        <v>19.09</v>
      </c>
      <c r="I492" s="9">
        <f t="shared" si="56"/>
        <v>36.82</v>
      </c>
      <c r="J492" s="9">
        <f t="shared" si="57"/>
        <v>184.1</v>
      </c>
    </row>
    <row r="493" spans="1:10">
      <c r="A493" s="6" t="s">
        <v>1307</v>
      </c>
      <c r="B493" s="7" t="s">
        <v>456</v>
      </c>
      <c r="C493" s="6" t="s">
        <v>457</v>
      </c>
      <c r="D493" s="7" t="s">
        <v>14</v>
      </c>
      <c r="E493" s="7" t="s">
        <v>33</v>
      </c>
      <c r="F493" s="9">
        <v>6</v>
      </c>
      <c r="G493" s="9">
        <v>15.67</v>
      </c>
      <c r="H493" s="9">
        <v>17.690000000000001</v>
      </c>
      <c r="I493" s="9">
        <f t="shared" si="56"/>
        <v>33.36</v>
      </c>
      <c r="J493" s="9">
        <f t="shared" si="57"/>
        <v>200.16</v>
      </c>
    </row>
    <row r="494" spans="1:10">
      <c r="A494" s="6" t="s">
        <v>1308</v>
      </c>
      <c r="B494" s="7" t="s">
        <v>468</v>
      </c>
      <c r="C494" s="6" t="s">
        <v>469</v>
      </c>
      <c r="D494" s="7" t="s">
        <v>14</v>
      </c>
      <c r="E494" s="7" t="s">
        <v>33</v>
      </c>
      <c r="F494" s="9">
        <v>3</v>
      </c>
      <c r="G494" s="9">
        <v>21.18</v>
      </c>
      <c r="H494" s="9">
        <v>23.88</v>
      </c>
      <c r="I494" s="9">
        <f t="shared" si="56"/>
        <v>45.06</v>
      </c>
      <c r="J494" s="9">
        <f t="shared" si="57"/>
        <v>135.18</v>
      </c>
    </row>
    <row r="495" spans="1:10" ht="16.5">
      <c r="A495" s="6" t="s">
        <v>1309</v>
      </c>
      <c r="B495" s="7" t="s">
        <v>645</v>
      </c>
      <c r="C495" s="6" t="s">
        <v>646</v>
      </c>
      <c r="D495" s="7" t="s">
        <v>14</v>
      </c>
      <c r="E495" s="7" t="s">
        <v>33</v>
      </c>
      <c r="F495" s="9">
        <v>53</v>
      </c>
      <c r="G495" s="9">
        <v>5.4</v>
      </c>
      <c r="H495" s="9">
        <v>3.46</v>
      </c>
      <c r="I495" s="9">
        <f t="shared" si="56"/>
        <v>8.86</v>
      </c>
      <c r="J495" s="9">
        <f t="shared" si="57"/>
        <v>469.58</v>
      </c>
    </row>
    <row r="496" spans="1:10" ht="16.5">
      <c r="A496" s="6" t="s">
        <v>1310</v>
      </c>
      <c r="B496" s="7" t="s">
        <v>411</v>
      </c>
      <c r="C496" s="6" t="s">
        <v>412</v>
      </c>
      <c r="D496" s="7" t="s">
        <v>14</v>
      </c>
      <c r="E496" s="7" t="s">
        <v>33</v>
      </c>
      <c r="F496" s="9">
        <v>2</v>
      </c>
      <c r="G496" s="9">
        <v>7.77</v>
      </c>
      <c r="H496" s="9">
        <v>4.51</v>
      </c>
      <c r="I496" s="9">
        <f t="shared" si="56"/>
        <v>12.28</v>
      </c>
      <c r="J496" s="9">
        <f t="shared" si="57"/>
        <v>24.56</v>
      </c>
    </row>
    <row r="497" spans="1:10" ht="16.5">
      <c r="A497" s="6" t="s">
        <v>1311</v>
      </c>
      <c r="B497" s="7" t="s">
        <v>650</v>
      </c>
      <c r="C497" s="6" t="s">
        <v>651</v>
      </c>
      <c r="D497" s="7" t="s">
        <v>14</v>
      </c>
      <c r="E497" s="7" t="s">
        <v>33</v>
      </c>
      <c r="F497" s="9">
        <v>7</v>
      </c>
      <c r="G497" s="9">
        <v>6.32</v>
      </c>
      <c r="H497" s="9">
        <v>4.2699999999999996</v>
      </c>
      <c r="I497" s="9">
        <f t="shared" si="56"/>
        <v>10.59</v>
      </c>
      <c r="J497" s="9">
        <f t="shared" si="57"/>
        <v>74.13</v>
      </c>
    </row>
    <row r="498" spans="1:10">
      <c r="A498" s="6" t="s">
        <v>1312</v>
      </c>
      <c r="B498" s="7" t="s">
        <v>549</v>
      </c>
      <c r="C498" s="6" t="s">
        <v>550</v>
      </c>
      <c r="D498" s="7" t="s">
        <v>14</v>
      </c>
      <c r="E498" s="7" t="s">
        <v>33</v>
      </c>
      <c r="F498" s="9">
        <v>9</v>
      </c>
      <c r="G498" s="9">
        <v>21.83</v>
      </c>
      <c r="H498" s="9">
        <v>12.27</v>
      </c>
      <c r="I498" s="9">
        <f t="shared" si="56"/>
        <v>34.1</v>
      </c>
      <c r="J498" s="9">
        <f t="shared" si="57"/>
        <v>306.89999999999998</v>
      </c>
    </row>
    <row r="499" spans="1:10">
      <c r="A499" s="6" t="s">
        <v>1313</v>
      </c>
      <c r="B499" s="7" t="s">
        <v>555</v>
      </c>
      <c r="C499" s="6" t="s">
        <v>556</v>
      </c>
      <c r="D499" s="7" t="s">
        <v>14</v>
      </c>
      <c r="E499" s="7" t="s">
        <v>33</v>
      </c>
      <c r="F499" s="9">
        <v>9</v>
      </c>
      <c r="G499" s="9">
        <v>6.58</v>
      </c>
      <c r="H499" s="9">
        <v>5.49</v>
      </c>
      <c r="I499" s="9">
        <f t="shared" si="56"/>
        <v>12.07</v>
      </c>
      <c r="J499" s="9">
        <f t="shared" si="57"/>
        <v>108.63</v>
      </c>
    </row>
    <row r="500" spans="1:10" ht="16.5">
      <c r="A500" s="6" t="s">
        <v>1314</v>
      </c>
      <c r="B500" s="7" t="s">
        <v>462</v>
      </c>
      <c r="C500" s="6" t="s">
        <v>463</v>
      </c>
      <c r="D500" s="7" t="s">
        <v>14</v>
      </c>
      <c r="E500" s="7" t="s">
        <v>88</v>
      </c>
      <c r="F500" s="9">
        <v>92.1</v>
      </c>
      <c r="G500" s="9">
        <v>5.33</v>
      </c>
      <c r="H500" s="9">
        <v>7.74</v>
      </c>
      <c r="I500" s="9">
        <f t="shared" si="56"/>
        <v>13.07</v>
      </c>
      <c r="J500" s="9">
        <f t="shared" si="57"/>
        <v>1203.75</v>
      </c>
    </row>
    <row r="501" spans="1:10">
      <c r="A501" s="6" t="s">
        <v>1315</v>
      </c>
      <c r="B501" s="7" t="s">
        <v>678</v>
      </c>
      <c r="C501" s="6" t="s">
        <v>679</v>
      </c>
      <c r="D501" s="7" t="s">
        <v>14</v>
      </c>
      <c r="E501" s="7" t="s">
        <v>88</v>
      </c>
      <c r="F501" s="9">
        <v>228.48</v>
      </c>
      <c r="G501" s="9">
        <v>0.17</v>
      </c>
      <c r="H501" s="9">
        <v>8.3000000000000007</v>
      </c>
      <c r="I501" s="9">
        <f t="shared" si="56"/>
        <v>8.4700000000000006</v>
      </c>
      <c r="J501" s="9">
        <f t="shared" si="57"/>
        <v>1935.23</v>
      </c>
    </row>
    <row r="502" spans="1:10" ht="15" customHeight="1">
      <c r="A502" s="4" t="s">
        <v>1316</v>
      </c>
      <c r="B502" s="81" t="s">
        <v>1317</v>
      </c>
      <c r="C502" s="81"/>
      <c r="D502" s="81"/>
      <c r="E502" s="81"/>
      <c r="F502" s="81"/>
      <c r="G502" s="81">
        <f>ROUND(ROUND(F503*G503,2)+ROUND(F510*G510,2)+ROUND(F514*G514,2),2)</f>
        <v>0</v>
      </c>
      <c r="H502" s="81">
        <f>ROUND(ROUND(F503*H503,2)+ROUND(F510*H510,2)+ROUND(F514*H514,2),2)</f>
        <v>0</v>
      </c>
      <c r="I502" s="81"/>
      <c r="J502" s="5">
        <f>ROUND(J503+J510+J514,2)</f>
        <v>10476.459999999999</v>
      </c>
    </row>
    <row r="503" spans="1:10" ht="15" customHeight="1">
      <c r="A503" s="4" t="s">
        <v>1318</v>
      </c>
      <c r="B503" s="81" t="s">
        <v>380</v>
      </c>
      <c r="C503" s="81"/>
      <c r="D503" s="81"/>
      <c r="E503" s="81"/>
      <c r="F503" s="81"/>
      <c r="G503" s="81">
        <f>ROUND(SUMPRODUCT(F504:F509,G504:G509),2)</f>
        <v>947.64</v>
      </c>
      <c r="H503" s="81">
        <f>ROUND(SUMPRODUCT(F504:F509,H504:H509),2)</f>
        <v>1484.93</v>
      </c>
      <c r="I503" s="81"/>
      <c r="J503" s="5">
        <f>ROUND(SUM(J504:J509),2)</f>
        <v>2432.5700000000002</v>
      </c>
    </row>
    <row r="504" spans="1:10" ht="16.5">
      <c r="A504" s="6" t="s">
        <v>1319</v>
      </c>
      <c r="B504" s="7" t="s">
        <v>382</v>
      </c>
      <c r="C504" s="6" t="s">
        <v>383</v>
      </c>
      <c r="D504" s="7" t="s">
        <v>25</v>
      </c>
      <c r="E504" s="7" t="s">
        <v>88</v>
      </c>
      <c r="F504" s="9">
        <v>52.7</v>
      </c>
      <c r="G504" s="9">
        <v>6.99</v>
      </c>
      <c r="H504" s="9">
        <v>16.63</v>
      </c>
      <c r="I504" s="9">
        <f t="shared" ref="I504:I509" si="58">ROUND(G504+H504,2)</f>
        <v>23.62</v>
      </c>
      <c r="J504" s="9">
        <f t="shared" ref="J504:J509" si="59">ROUND(ROUND(F504,2)*ROUND(I504,2),2)</f>
        <v>1244.77</v>
      </c>
    </row>
    <row r="505" spans="1:10" ht="16.5">
      <c r="A505" s="6" t="s">
        <v>1320</v>
      </c>
      <c r="B505" s="7" t="s">
        <v>385</v>
      </c>
      <c r="C505" s="6" t="s">
        <v>386</v>
      </c>
      <c r="D505" s="7" t="s">
        <v>14</v>
      </c>
      <c r="E505" s="7" t="s">
        <v>88</v>
      </c>
      <c r="F505" s="9">
        <v>1.19</v>
      </c>
      <c r="G505" s="9">
        <v>6.99</v>
      </c>
      <c r="H505" s="9">
        <v>7.69</v>
      </c>
      <c r="I505" s="9">
        <f t="shared" si="58"/>
        <v>14.68</v>
      </c>
      <c r="J505" s="9">
        <f t="shared" si="59"/>
        <v>17.47</v>
      </c>
    </row>
    <row r="506" spans="1:10" ht="16.5">
      <c r="A506" s="6" t="s">
        <v>1321</v>
      </c>
      <c r="B506" s="7" t="s">
        <v>438</v>
      </c>
      <c r="C506" s="6" t="s">
        <v>439</v>
      </c>
      <c r="D506" s="7" t="s">
        <v>14</v>
      </c>
      <c r="E506" s="7" t="s">
        <v>33</v>
      </c>
      <c r="F506" s="9">
        <v>7</v>
      </c>
      <c r="G506" s="9">
        <v>11.65</v>
      </c>
      <c r="H506" s="9">
        <v>7.6</v>
      </c>
      <c r="I506" s="9">
        <f t="shared" si="58"/>
        <v>19.25</v>
      </c>
      <c r="J506" s="9">
        <f t="shared" si="59"/>
        <v>134.75</v>
      </c>
    </row>
    <row r="507" spans="1:10" ht="16.5">
      <c r="A507" s="6" t="s">
        <v>1322</v>
      </c>
      <c r="B507" s="7" t="s">
        <v>645</v>
      </c>
      <c r="C507" s="6" t="s">
        <v>646</v>
      </c>
      <c r="D507" s="7" t="s">
        <v>14</v>
      </c>
      <c r="E507" s="7" t="s">
        <v>33</v>
      </c>
      <c r="F507" s="9">
        <v>36</v>
      </c>
      <c r="G507" s="9">
        <v>5.4</v>
      </c>
      <c r="H507" s="9">
        <v>3.46</v>
      </c>
      <c r="I507" s="9">
        <f t="shared" si="58"/>
        <v>8.86</v>
      </c>
      <c r="J507" s="9">
        <f t="shared" si="59"/>
        <v>318.95999999999998</v>
      </c>
    </row>
    <row r="508" spans="1:10" ht="16.5">
      <c r="A508" s="6" t="s">
        <v>1323</v>
      </c>
      <c r="B508" s="7" t="s">
        <v>411</v>
      </c>
      <c r="C508" s="6" t="s">
        <v>412</v>
      </c>
      <c r="D508" s="7" t="s">
        <v>14</v>
      </c>
      <c r="E508" s="7" t="s">
        <v>33</v>
      </c>
      <c r="F508" s="9">
        <v>1</v>
      </c>
      <c r="G508" s="9">
        <v>7.77</v>
      </c>
      <c r="H508" s="9">
        <v>4.51</v>
      </c>
      <c r="I508" s="9">
        <f t="shared" si="58"/>
        <v>12.28</v>
      </c>
      <c r="J508" s="9">
        <f t="shared" si="59"/>
        <v>12.28</v>
      </c>
    </row>
    <row r="509" spans="1:10" ht="16.5">
      <c r="A509" s="6" t="s">
        <v>1324</v>
      </c>
      <c r="B509" s="7" t="s">
        <v>462</v>
      </c>
      <c r="C509" s="6" t="s">
        <v>463</v>
      </c>
      <c r="D509" s="7" t="s">
        <v>14</v>
      </c>
      <c r="E509" s="7" t="s">
        <v>88</v>
      </c>
      <c r="F509" s="9">
        <v>53.89</v>
      </c>
      <c r="G509" s="9">
        <v>5.33</v>
      </c>
      <c r="H509" s="9">
        <v>7.74</v>
      </c>
      <c r="I509" s="9">
        <f t="shared" si="58"/>
        <v>13.07</v>
      </c>
      <c r="J509" s="9">
        <f t="shared" si="59"/>
        <v>704.34</v>
      </c>
    </row>
    <row r="510" spans="1:10" ht="15" customHeight="1">
      <c r="A510" s="4" t="s">
        <v>1325</v>
      </c>
      <c r="B510" s="81" t="s">
        <v>1326</v>
      </c>
      <c r="C510" s="81"/>
      <c r="D510" s="81"/>
      <c r="E510" s="81"/>
      <c r="F510" s="81"/>
      <c r="G510" s="81">
        <f>ROUND(SUMPRODUCT(F511:F513,G511:G513),2)</f>
        <v>244.54</v>
      </c>
      <c r="H510" s="81">
        <f>ROUND(SUMPRODUCT(F511:F513,H511:H513),2)</f>
        <v>1702.01</v>
      </c>
      <c r="I510" s="81"/>
      <c r="J510" s="5">
        <f>ROUND(SUM(J511:J513),2)</f>
        <v>1946.55</v>
      </c>
    </row>
    <row r="511" spans="1:10" ht="16.5">
      <c r="A511" s="6" t="s">
        <v>1327</v>
      </c>
      <c r="B511" s="7" t="s">
        <v>1328</v>
      </c>
      <c r="C511" s="6" t="s">
        <v>1329</v>
      </c>
      <c r="D511" s="7" t="s">
        <v>25</v>
      </c>
      <c r="E511" s="7" t="s">
        <v>88</v>
      </c>
      <c r="F511" s="9">
        <v>118.45</v>
      </c>
      <c r="G511" s="9">
        <v>1.06</v>
      </c>
      <c r="H511" s="9">
        <v>13.38</v>
      </c>
      <c r="I511" s="9">
        <f>ROUND(G511+H511,2)</f>
        <v>14.44</v>
      </c>
      <c r="J511" s="9">
        <f>ROUND(ROUND(F511,2)*ROUND(I511,2),2)</f>
        <v>1710.42</v>
      </c>
    </row>
    <row r="512" spans="1:10">
      <c r="A512" s="6" t="s">
        <v>1330</v>
      </c>
      <c r="B512" s="7" t="s">
        <v>1331</v>
      </c>
      <c r="C512" s="6" t="s">
        <v>1332</v>
      </c>
      <c r="D512" s="7" t="s">
        <v>14</v>
      </c>
      <c r="E512" s="7" t="s">
        <v>33</v>
      </c>
      <c r="F512" s="9">
        <v>11</v>
      </c>
      <c r="G512" s="9">
        <v>8.76</v>
      </c>
      <c r="H512" s="9">
        <v>9.3000000000000007</v>
      </c>
      <c r="I512" s="9">
        <f>ROUND(G512+H512,2)</f>
        <v>18.059999999999999</v>
      </c>
      <c r="J512" s="9">
        <f>ROUND(ROUND(F512,2)*ROUND(I512,2),2)</f>
        <v>198.66</v>
      </c>
    </row>
    <row r="513" spans="1:10">
      <c r="A513" s="6" t="s">
        <v>1333</v>
      </c>
      <c r="B513" s="7" t="s">
        <v>1334</v>
      </c>
      <c r="C513" s="6" t="s">
        <v>1335</v>
      </c>
      <c r="D513" s="7" t="s">
        <v>14</v>
      </c>
      <c r="E513" s="7" t="s">
        <v>33</v>
      </c>
      <c r="F513" s="9">
        <v>1</v>
      </c>
      <c r="G513" s="9">
        <v>22.62</v>
      </c>
      <c r="H513" s="9">
        <v>14.85</v>
      </c>
      <c r="I513" s="9">
        <f>ROUND(G513+H513,2)</f>
        <v>37.47</v>
      </c>
      <c r="J513" s="9">
        <f>ROUND(ROUND(F513,2)*ROUND(I513,2),2)</f>
        <v>37.47</v>
      </c>
    </row>
    <row r="514" spans="1:10" ht="15" customHeight="1">
      <c r="A514" s="4" t="s">
        <v>1336</v>
      </c>
      <c r="B514" s="81" t="s">
        <v>695</v>
      </c>
      <c r="C514" s="81"/>
      <c r="D514" s="81"/>
      <c r="E514" s="81"/>
      <c r="F514" s="81"/>
      <c r="G514" s="81">
        <f>ROUND(SUMPRODUCT(F515:F520,G515:G520),2)</f>
        <v>171.04</v>
      </c>
      <c r="H514" s="81">
        <f>ROUND(SUMPRODUCT(F515:F520,H515:H520),2)</f>
        <v>5926.3</v>
      </c>
      <c r="I514" s="81"/>
      <c r="J514" s="5">
        <f>ROUND(SUM(J515:J520),2)</f>
        <v>6097.34</v>
      </c>
    </row>
    <row r="515" spans="1:10" ht="16.5">
      <c r="A515" s="6" t="s">
        <v>1337</v>
      </c>
      <c r="B515" s="7" t="s">
        <v>1338</v>
      </c>
      <c r="C515" s="6" t="s">
        <v>1339</v>
      </c>
      <c r="D515" s="7" t="s">
        <v>25</v>
      </c>
      <c r="E515" s="7" t="s">
        <v>33</v>
      </c>
      <c r="F515" s="9">
        <v>1</v>
      </c>
      <c r="G515" s="9">
        <v>7.9</v>
      </c>
      <c r="H515" s="9">
        <v>555.89</v>
      </c>
      <c r="I515" s="9">
        <f t="shared" ref="I515:I520" si="60">ROUND(G515+H515,2)</f>
        <v>563.79</v>
      </c>
      <c r="J515" s="9">
        <f t="shared" ref="J515:J520" si="61">ROUND(ROUND(F515,2)*ROUND(I515,2),2)</f>
        <v>563.79</v>
      </c>
    </row>
    <row r="516" spans="1:10" ht="16.5">
      <c r="A516" s="6" t="s">
        <v>1340</v>
      </c>
      <c r="B516" s="7" t="s">
        <v>1341</v>
      </c>
      <c r="C516" s="6" t="s">
        <v>1342</v>
      </c>
      <c r="D516" s="7" t="s">
        <v>25</v>
      </c>
      <c r="E516" s="7" t="s">
        <v>33</v>
      </c>
      <c r="F516" s="9">
        <v>1</v>
      </c>
      <c r="G516" s="9">
        <v>7.9</v>
      </c>
      <c r="H516" s="9">
        <v>165.6</v>
      </c>
      <c r="I516" s="9">
        <f t="shared" si="60"/>
        <v>173.5</v>
      </c>
      <c r="J516" s="9">
        <f t="shared" si="61"/>
        <v>173.5</v>
      </c>
    </row>
    <row r="517" spans="1:10" ht="16.5">
      <c r="A517" s="6" t="s">
        <v>1343</v>
      </c>
      <c r="B517" s="7" t="s">
        <v>1344</v>
      </c>
      <c r="C517" s="6" t="s">
        <v>1345</v>
      </c>
      <c r="D517" s="7" t="s">
        <v>25</v>
      </c>
      <c r="E517" s="7" t="s">
        <v>33</v>
      </c>
      <c r="F517" s="9">
        <v>1</v>
      </c>
      <c r="G517" s="9">
        <v>7.9</v>
      </c>
      <c r="H517" s="9">
        <v>115.5</v>
      </c>
      <c r="I517" s="9">
        <f t="shared" si="60"/>
        <v>123.4</v>
      </c>
      <c r="J517" s="9">
        <f t="shared" si="61"/>
        <v>123.4</v>
      </c>
    </row>
    <row r="518" spans="1:10" ht="16.5">
      <c r="A518" s="6" t="s">
        <v>1346</v>
      </c>
      <c r="B518" s="7" t="s">
        <v>697</v>
      </c>
      <c r="C518" s="6" t="s">
        <v>698</v>
      </c>
      <c r="D518" s="7" t="s">
        <v>25</v>
      </c>
      <c r="E518" s="7" t="s">
        <v>33</v>
      </c>
      <c r="F518" s="9">
        <v>1</v>
      </c>
      <c r="G518" s="9">
        <v>60.44</v>
      </c>
      <c r="H518" s="9">
        <v>119.4</v>
      </c>
      <c r="I518" s="9">
        <f t="shared" si="60"/>
        <v>179.84</v>
      </c>
      <c r="J518" s="9">
        <f t="shared" si="61"/>
        <v>179.84</v>
      </c>
    </row>
    <row r="519" spans="1:10" ht="16.5">
      <c r="A519" s="6" t="s">
        <v>1347</v>
      </c>
      <c r="B519" s="7" t="s">
        <v>706</v>
      </c>
      <c r="C519" s="6" t="s">
        <v>707</v>
      </c>
      <c r="D519" s="7" t="s">
        <v>25</v>
      </c>
      <c r="E519" s="7" t="s">
        <v>33</v>
      </c>
      <c r="F519" s="9">
        <v>1</v>
      </c>
      <c r="G519" s="9">
        <v>7.9</v>
      </c>
      <c r="H519" s="9">
        <v>218.71</v>
      </c>
      <c r="I519" s="9">
        <f t="shared" si="60"/>
        <v>226.61</v>
      </c>
      <c r="J519" s="9">
        <f t="shared" si="61"/>
        <v>226.61</v>
      </c>
    </row>
    <row r="520" spans="1:10" ht="16.5">
      <c r="A520" s="6" t="s">
        <v>1348</v>
      </c>
      <c r="B520" s="7" t="s">
        <v>1349</v>
      </c>
      <c r="C520" s="6" t="s">
        <v>1350</v>
      </c>
      <c r="D520" s="7" t="s">
        <v>25</v>
      </c>
      <c r="E520" s="7" t="s">
        <v>33</v>
      </c>
      <c r="F520" s="9">
        <v>10</v>
      </c>
      <c r="G520" s="9">
        <v>7.9</v>
      </c>
      <c r="H520" s="9">
        <v>475.12</v>
      </c>
      <c r="I520" s="9">
        <f t="shared" si="60"/>
        <v>483.02</v>
      </c>
      <c r="J520" s="9">
        <f t="shared" si="61"/>
        <v>4830.2</v>
      </c>
    </row>
    <row r="521" spans="1:10" ht="15" customHeight="1">
      <c r="A521" s="4" t="s">
        <v>1351</v>
      </c>
      <c r="B521" s="81" t="s">
        <v>1352</v>
      </c>
      <c r="C521" s="81"/>
      <c r="D521" s="81"/>
      <c r="E521" s="81"/>
      <c r="F521" s="81"/>
      <c r="G521" s="81">
        <f>ROUND(SUMPRODUCT(F522:F524,G522:G524),2)</f>
        <v>74.209999999999994</v>
      </c>
      <c r="H521" s="81">
        <f>ROUND(SUMPRODUCT(F522:F524,H522:H524),2)</f>
        <v>5379.15</v>
      </c>
      <c r="I521" s="81"/>
      <c r="J521" s="5">
        <f>ROUND(SUM(J522:J524),2)</f>
        <v>5453.36</v>
      </c>
    </row>
    <row r="522" spans="1:10" ht="16.5">
      <c r="A522" s="6" t="s">
        <v>1353</v>
      </c>
      <c r="B522" s="7" t="s">
        <v>1354</v>
      </c>
      <c r="C522" s="6" t="s">
        <v>1355</v>
      </c>
      <c r="D522" s="7" t="s">
        <v>25</v>
      </c>
      <c r="E522" s="7" t="s">
        <v>33</v>
      </c>
      <c r="F522" s="9">
        <v>13</v>
      </c>
      <c r="G522" s="9">
        <v>2.91</v>
      </c>
      <c r="H522" s="9">
        <v>93.14</v>
      </c>
      <c r="I522" s="9">
        <f>ROUND(G522+H522,2)</f>
        <v>96.05</v>
      </c>
      <c r="J522" s="9">
        <f>ROUND(ROUND(F522,2)*ROUND(I522,2),2)</f>
        <v>1248.6500000000001</v>
      </c>
    </row>
    <row r="523" spans="1:10" ht="16.5">
      <c r="A523" s="6" t="s">
        <v>1356</v>
      </c>
      <c r="B523" s="7" t="s">
        <v>1357</v>
      </c>
      <c r="C523" s="6" t="s">
        <v>1358</v>
      </c>
      <c r="D523" s="7" t="s">
        <v>25</v>
      </c>
      <c r="E523" s="7" t="s">
        <v>33</v>
      </c>
      <c r="F523" s="9">
        <v>1</v>
      </c>
      <c r="G523" s="9">
        <v>21.83</v>
      </c>
      <c r="H523" s="9">
        <v>3709.63</v>
      </c>
      <c r="I523" s="9">
        <f>ROUND(G523+H523,2)</f>
        <v>3731.46</v>
      </c>
      <c r="J523" s="9">
        <f>ROUND(ROUND(F523,2)*ROUND(I523,2),2)</f>
        <v>3731.46</v>
      </c>
    </row>
    <row r="524" spans="1:10" ht="16.5">
      <c r="A524" s="6" t="s">
        <v>1359</v>
      </c>
      <c r="B524" s="7" t="s">
        <v>1360</v>
      </c>
      <c r="C524" s="6" t="s">
        <v>1361</v>
      </c>
      <c r="D524" s="7" t="s">
        <v>25</v>
      </c>
      <c r="E524" s="7" t="s">
        <v>33</v>
      </c>
      <c r="F524" s="9">
        <v>5</v>
      </c>
      <c r="G524" s="9">
        <v>2.91</v>
      </c>
      <c r="H524" s="9">
        <v>91.74</v>
      </c>
      <c r="I524" s="9">
        <f>ROUND(G524+H524,2)</f>
        <v>94.65</v>
      </c>
      <c r="J524" s="9">
        <f>ROUND(ROUND(F524,2)*ROUND(I524,2),2)</f>
        <v>473.25</v>
      </c>
    </row>
    <row r="525" spans="1:10" ht="15" customHeight="1">
      <c r="A525" s="4" t="s">
        <v>1362</v>
      </c>
      <c r="B525" s="81" t="s">
        <v>1363</v>
      </c>
      <c r="C525" s="81"/>
      <c r="D525" s="81"/>
      <c r="E525" s="81"/>
      <c r="F525" s="81"/>
      <c r="G525" s="81">
        <f>ROUND(SUMPRODUCT(F526:F546,G526:G546),2)</f>
        <v>2881.63</v>
      </c>
      <c r="H525" s="81">
        <f>ROUND(SUMPRODUCT(F526:F546,H526:H546),2)</f>
        <v>19375.82</v>
      </c>
      <c r="I525" s="81"/>
      <c r="J525" s="5">
        <f>ROUND(SUM(J526:J546),2)</f>
        <v>22257.45</v>
      </c>
    </row>
    <row r="526" spans="1:10">
      <c r="A526" s="6" t="s">
        <v>1364</v>
      </c>
      <c r="B526" s="7" t="s">
        <v>1365</v>
      </c>
      <c r="C526" s="6" t="s">
        <v>1366</v>
      </c>
      <c r="D526" s="7" t="s">
        <v>399</v>
      </c>
      <c r="E526" s="7" t="s">
        <v>496</v>
      </c>
      <c r="F526" s="9">
        <v>122.11</v>
      </c>
      <c r="G526" s="9">
        <v>4.3</v>
      </c>
      <c r="H526" s="9">
        <v>11.41</v>
      </c>
      <c r="I526" s="9">
        <f t="shared" ref="I526:I546" si="62">ROUND(G526+H526,2)</f>
        <v>15.71</v>
      </c>
      <c r="J526" s="9">
        <f t="shared" ref="J526:J546" si="63">ROUND(ROUND(F526,2)*ROUND(I526,2),2)</f>
        <v>1918.35</v>
      </c>
    </row>
    <row r="527" spans="1:10">
      <c r="A527" s="6" t="s">
        <v>1367</v>
      </c>
      <c r="B527" s="7" t="s">
        <v>1368</v>
      </c>
      <c r="C527" s="6" t="s">
        <v>1369</v>
      </c>
      <c r="D527" s="7" t="s">
        <v>14</v>
      </c>
      <c r="E527" s="7" t="s">
        <v>88</v>
      </c>
      <c r="F527" s="9">
        <v>153.91</v>
      </c>
      <c r="G527" s="9">
        <v>1.57</v>
      </c>
      <c r="H527" s="9">
        <v>73.62</v>
      </c>
      <c r="I527" s="9">
        <f t="shared" si="62"/>
        <v>75.19</v>
      </c>
      <c r="J527" s="9">
        <f t="shared" si="63"/>
        <v>11572.49</v>
      </c>
    </row>
    <row r="528" spans="1:10">
      <c r="A528" s="6" t="s">
        <v>1370</v>
      </c>
      <c r="B528" s="7" t="s">
        <v>1371</v>
      </c>
      <c r="C528" s="6" t="s">
        <v>1372</v>
      </c>
      <c r="D528" s="7" t="s">
        <v>14</v>
      </c>
      <c r="E528" s="7" t="s">
        <v>33</v>
      </c>
      <c r="F528" s="9">
        <v>6</v>
      </c>
      <c r="G528" s="9">
        <v>6.18</v>
      </c>
      <c r="H528" s="9">
        <v>38.770000000000003</v>
      </c>
      <c r="I528" s="9">
        <f t="shared" si="62"/>
        <v>44.95</v>
      </c>
      <c r="J528" s="9">
        <f t="shared" si="63"/>
        <v>269.7</v>
      </c>
    </row>
    <row r="529" spans="1:10">
      <c r="A529" s="6" t="s">
        <v>1373</v>
      </c>
      <c r="B529" s="7" t="s">
        <v>1374</v>
      </c>
      <c r="C529" s="6" t="s">
        <v>1375</v>
      </c>
      <c r="D529" s="7" t="s">
        <v>14</v>
      </c>
      <c r="E529" s="7" t="s">
        <v>33</v>
      </c>
      <c r="F529" s="9">
        <v>6</v>
      </c>
      <c r="G529" s="9">
        <v>9.81</v>
      </c>
      <c r="H529" s="9">
        <v>86.02</v>
      </c>
      <c r="I529" s="9">
        <f t="shared" si="62"/>
        <v>95.83</v>
      </c>
      <c r="J529" s="9">
        <f t="shared" si="63"/>
        <v>574.98</v>
      </c>
    </row>
    <row r="530" spans="1:10">
      <c r="A530" s="6" t="s">
        <v>1376</v>
      </c>
      <c r="B530" s="7" t="s">
        <v>1377</v>
      </c>
      <c r="C530" s="6" t="s">
        <v>1378</v>
      </c>
      <c r="D530" s="7" t="s">
        <v>399</v>
      </c>
      <c r="E530" s="7" t="s">
        <v>400</v>
      </c>
      <c r="F530" s="9">
        <v>18</v>
      </c>
      <c r="G530" s="9">
        <v>5.3</v>
      </c>
      <c r="H530" s="9">
        <v>9.75</v>
      </c>
      <c r="I530" s="9">
        <f t="shared" si="62"/>
        <v>15.05</v>
      </c>
      <c r="J530" s="9">
        <f t="shared" si="63"/>
        <v>270.89999999999998</v>
      </c>
    </row>
    <row r="531" spans="1:10">
      <c r="A531" s="6" t="s">
        <v>1379</v>
      </c>
      <c r="B531" s="7" t="s">
        <v>1380</v>
      </c>
      <c r="C531" s="6" t="s">
        <v>1381</v>
      </c>
      <c r="D531" s="7" t="s">
        <v>399</v>
      </c>
      <c r="E531" s="7" t="s">
        <v>400</v>
      </c>
      <c r="F531" s="9">
        <v>18</v>
      </c>
      <c r="G531" s="9">
        <v>5.3</v>
      </c>
      <c r="H531" s="9">
        <v>9.93</v>
      </c>
      <c r="I531" s="9">
        <f t="shared" si="62"/>
        <v>15.23</v>
      </c>
      <c r="J531" s="9">
        <f t="shared" si="63"/>
        <v>274.14</v>
      </c>
    </row>
    <row r="532" spans="1:10">
      <c r="A532" s="6" t="s">
        <v>1382</v>
      </c>
      <c r="B532" s="7" t="s">
        <v>1383</v>
      </c>
      <c r="C532" s="6" t="s">
        <v>1384</v>
      </c>
      <c r="D532" s="7" t="s">
        <v>14</v>
      </c>
      <c r="E532" s="7" t="s">
        <v>33</v>
      </c>
      <c r="F532" s="9">
        <v>1</v>
      </c>
      <c r="G532" s="9">
        <v>7.35</v>
      </c>
      <c r="H532" s="9">
        <v>22.87</v>
      </c>
      <c r="I532" s="9">
        <f t="shared" si="62"/>
        <v>30.22</v>
      </c>
      <c r="J532" s="9">
        <f t="shared" si="63"/>
        <v>30.22</v>
      </c>
    </row>
    <row r="533" spans="1:10">
      <c r="A533" s="6" t="s">
        <v>1385</v>
      </c>
      <c r="B533" s="7" t="s">
        <v>1386</v>
      </c>
      <c r="C533" s="6" t="s">
        <v>1387</v>
      </c>
      <c r="D533" s="7" t="s">
        <v>399</v>
      </c>
      <c r="E533" s="7" t="s">
        <v>400</v>
      </c>
      <c r="F533" s="9">
        <v>12</v>
      </c>
      <c r="G533" s="9">
        <v>0</v>
      </c>
      <c r="H533" s="9">
        <v>27.78</v>
      </c>
      <c r="I533" s="9">
        <f t="shared" si="62"/>
        <v>27.78</v>
      </c>
      <c r="J533" s="9">
        <f t="shared" si="63"/>
        <v>333.36</v>
      </c>
    </row>
    <row r="534" spans="1:10">
      <c r="A534" s="6" t="s">
        <v>1388</v>
      </c>
      <c r="B534" s="7" t="s">
        <v>1389</v>
      </c>
      <c r="C534" s="6" t="s">
        <v>1390</v>
      </c>
      <c r="D534" s="7" t="s">
        <v>399</v>
      </c>
      <c r="E534" s="7" t="s">
        <v>400</v>
      </c>
      <c r="F534" s="9">
        <v>15</v>
      </c>
      <c r="G534" s="9">
        <v>7.17</v>
      </c>
      <c r="H534" s="9">
        <v>25.04</v>
      </c>
      <c r="I534" s="9">
        <f t="shared" si="62"/>
        <v>32.21</v>
      </c>
      <c r="J534" s="9">
        <f t="shared" si="63"/>
        <v>483.15</v>
      </c>
    </row>
    <row r="535" spans="1:10">
      <c r="A535" s="6" t="s">
        <v>1391</v>
      </c>
      <c r="B535" s="7" t="s">
        <v>1392</v>
      </c>
      <c r="C535" s="6" t="s">
        <v>1393</v>
      </c>
      <c r="D535" s="7" t="s">
        <v>399</v>
      </c>
      <c r="E535" s="7" t="s">
        <v>400</v>
      </c>
      <c r="F535" s="9">
        <v>10</v>
      </c>
      <c r="G535" s="9">
        <v>0.24</v>
      </c>
      <c r="H535" s="9">
        <v>0.5</v>
      </c>
      <c r="I535" s="9">
        <f t="shared" si="62"/>
        <v>0.74</v>
      </c>
      <c r="J535" s="9">
        <f t="shared" si="63"/>
        <v>7.4</v>
      </c>
    </row>
    <row r="536" spans="1:10">
      <c r="A536" s="6" t="s">
        <v>1394</v>
      </c>
      <c r="B536" s="7" t="s">
        <v>1395</v>
      </c>
      <c r="C536" s="6" t="s">
        <v>1396</v>
      </c>
      <c r="D536" s="7" t="s">
        <v>14</v>
      </c>
      <c r="E536" s="7" t="s">
        <v>33</v>
      </c>
      <c r="F536" s="9">
        <v>9</v>
      </c>
      <c r="G536" s="9">
        <v>0</v>
      </c>
      <c r="H536" s="9">
        <v>6.17</v>
      </c>
      <c r="I536" s="9">
        <f t="shared" si="62"/>
        <v>6.17</v>
      </c>
      <c r="J536" s="9">
        <f t="shared" si="63"/>
        <v>55.53</v>
      </c>
    </row>
    <row r="537" spans="1:10" ht="16.5">
      <c r="A537" s="6" t="s">
        <v>1397</v>
      </c>
      <c r="B537" s="7" t="s">
        <v>1398</v>
      </c>
      <c r="C537" s="6" t="s">
        <v>1399</v>
      </c>
      <c r="D537" s="7" t="s">
        <v>25</v>
      </c>
      <c r="E537" s="7" t="s">
        <v>88</v>
      </c>
      <c r="F537" s="9">
        <v>22.7</v>
      </c>
      <c r="G537" s="9">
        <v>2.04</v>
      </c>
      <c r="H537" s="9">
        <v>5.15</v>
      </c>
      <c r="I537" s="9">
        <f t="shared" si="62"/>
        <v>7.19</v>
      </c>
      <c r="J537" s="9">
        <f t="shared" si="63"/>
        <v>163.21</v>
      </c>
    </row>
    <row r="538" spans="1:10">
      <c r="A538" s="6" t="s">
        <v>1400</v>
      </c>
      <c r="B538" s="7" t="s">
        <v>1401</v>
      </c>
      <c r="C538" s="6" t="s">
        <v>1402</v>
      </c>
      <c r="D538" s="7" t="s">
        <v>399</v>
      </c>
      <c r="E538" s="7" t="s">
        <v>400</v>
      </c>
      <c r="F538" s="9">
        <v>12</v>
      </c>
      <c r="G538" s="9">
        <v>0</v>
      </c>
      <c r="H538" s="9">
        <v>13.92</v>
      </c>
      <c r="I538" s="9">
        <f t="shared" si="62"/>
        <v>13.92</v>
      </c>
      <c r="J538" s="9">
        <f t="shared" si="63"/>
        <v>167.04</v>
      </c>
    </row>
    <row r="539" spans="1:10">
      <c r="A539" s="6" t="s">
        <v>1403</v>
      </c>
      <c r="B539" s="7" t="s">
        <v>1404</v>
      </c>
      <c r="C539" s="6" t="s">
        <v>1405</v>
      </c>
      <c r="D539" s="7" t="s">
        <v>399</v>
      </c>
      <c r="E539" s="7" t="s">
        <v>400</v>
      </c>
      <c r="F539" s="9">
        <v>2</v>
      </c>
      <c r="G539" s="9">
        <v>0</v>
      </c>
      <c r="H539" s="9">
        <v>214.09</v>
      </c>
      <c r="I539" s="9">
        <f t="shared" si="62"/>
        <v>214.09</v>
      </c>
      <c r="J539" s="9">
        <f t="shared" si="63"/>
        <v>428.18</v>
      </c>
    </row>
    <row r="540" spans="1:10" ht="16.5">
      <c r="A540" s="6" t="s">
        <v>1406</v>
      </c>
      <c r="B540" s="7" t="s">
        <v>1407</v>
      </c>
      <c r="C540" s="6" t="s">
        <v>1408</v>
      </c>
      <c r="D540" s="7" t="s">
        <v>25</v>
      </c>
      <c r="E540" s="7" t="s">
        <v>33</v>
      </c>
      <c r="F540" s="9">
        <v>12</v>
      </c>
      <c r="G540" s="9">
        <v>9.81</v>
      </c>
      <c r="H540" s="9">
        <v>118.15</v>
      </c>
      <c r="I540" s="9">
        <f t="shared" si="62"/>
        <v>127.96</v>
      </c>
      <c r="J540" s="9">
        <f t="shared" si="63"/>
        <v>1535.52</v>
      </c>
    </row>
    <row r="541" spans="1:10" ht="16.5">
      <c r="A541" s="6" t="s">
        <v>1409</v>
      </c>
      <c r="B541" s="7" t="s">
        <v>1410</v>
      </c>
      <c r="C541" s="6" t="s">
        <v>1411</v>
      </c>
      <c r="D541" s="7" t="s">
        <v>25</v>
      </c>
      <c r="E541" s="7" t="s">
        <v>33</v>
      </c>
      <c r="F541" s="9">
        <v>16</v>
      </c>
      <c r="G541" s="9">
        <v>1.81</v>
      </c>
      <c r="H541" s="9">
        <v>30.42</v>
      </c>
      <c r="I541" s="9">
        <f t="shared" si="62"/>
        <v>32.229999999999997</v>
      </c>
      <c r="J541" s="9">
        <f t="shared" si="63"/>
        <v>515.67999999999995</v>
      </c>
    </row>
    <row r="542" spans="1:10" ht="16.5">
      <c r="A542" s="6" t="s">
        <v>1412</v>
      </c>
      <c r="B542" s="7" t="s">
        <v>1413</v>
      </c>
      <c r="C542" s="6" t="s">
        <v>1414</v>
      </c>
      <c r="D542" s="7" t="s">
        <v>25</v>
      </c>
      <c r="E542" s="7" t="s">
        <v>33</v>
      </c>
      <c r="F542" s="9">
        <v>6</v>
      </c>
      <c r="G542" s="9">
        <v>1.81</v>
      </c>
      <c r="H542" s="9">
        <v>42.56</v>
      </c>
      <c r="I542" s="9">
        <f t="shared" si="62"/>
        <v>44.37</v>
      </c>
      <c r="J542" s="9">
        <f t="shared" si="63"/>
        <v>266.22000000000003</v>
      </c>
    </row>
    <row r="543" spans="1:10" ht="16.5">
      <c r="A543" s="6" t="s">
        <v>1415</v>
      </c>
      <c r="B543" s="7" t="s">
        <v>1416</v>
      </c>
      <c r="C543" s="6" t="s">
        <v>1417</v>
      </c>
      <c r="D543" s="7" t="s">
        <v>25</v>
      </c>
      <c r="E543" s="7" t="s">
        <v>33</v>
      </c>
      <c r="F543" s="9">
        <v>16</v>
      </c>
      <c r="G543" s="9">
        <v>9.81</v>
      </c>
      <c r="H543" s="9">
        <v>38.56</v>
      </c>
      <c r="I543" s="9">
        <f t="shared" si="62"/>
        <v>48.37</v>
      </c>
      <c r="J543" s="9">
        <f t="shared" si="63"/>
        <v>773.92</v>
      </c>
    </row>
    <row r="544" spans="1:10" ht="16.5">
      <c r="A544" s="6" t="s">
        <v>1418</v>
      </c>
      <c r="B544" s="7" t="s">
        <v>1419</v>
      </c>
      <c r="C544" s="6" t="s">
        <v>1420</v>
      </c>
      <c r="D544" s="7" t="s">
        <v>25</v>
      </c>
      <c r="E544" s="7" t="s">
        <v>33</v>
      </c>
      <c r="F544" s="9">
        <v>1</v>
      </c>
      <c r="G544" s="9">
        <v>9.81</v>
      </c>
      <c r="H544" s="9">
        <v>421.32</v>
      </c>
      <c r="I544" s="9">
        <f t="shared" si="62"/>
        <v>431.13</v>
      </c>
      <c r="J544" s="9">
        <f t="shared" si="63"/>
        <v>431.13</v>
      </c>
    </row>
    <row r="545" spans="1:10">
      <c r="A545" s="6" t="s">
        <v>1421</v>
      </c>
      <c r="B545" s="7" t="s">
        <v>1422</v>
      </c>
      <c r="C545" s="6" t="s">
        <v>1423</v>
      </c>
      <c r="D545" s="7" t="s">
        <v>14</v>
      </c>
      <c r="E545" s="7" t="s">
        <v>43</v>
      </c>
      <c r="F545" s="9">
        <v>19</v>
      </c>
      <c r="G545" s="9">
        <v>57.57</v>
      </c>
      <c r="H545" s="9">
        <v>34.32</v>
      </c>
      <c r="I545" s="9">
        <f t="shared" si="62"/>
        <v>91.89</v>
      </c>
      <c r="J545" s="9">
        <f t="shared" si="63"/>
        <v>1745.91</v>
      </c>
    </row>
    <row r="546" spans="1:10">
      <c r="A546" s="6" t="s">
        <v>1424</v>
      </c>
      <c r="B546" s="7" t="s">
        <v>1425</v>
      </c>
      <c r="C546" s="6" t="s">
        <v>1426</v>
      </c>
      <c r="D546" s="7" t="s">
        <v>14</v>
      </c>
      <c r="E546" s="7" t="s">
        <v>43</v>
      </c>
      <c r="F546" s="9">
        <v>19</v>
      </c>
      <c r="G546" s="9">
        <v>12.97</v>
      </c>
      <c r="H546" s="9">
        <v>10.210000000000001</v>
      </c>
      <c r="I546" s="9">
        <f t="shared" si="62"/>
        <v>23.18</v>
      </c>
      <c r="J546" s="9">
        <f t="shared" si="63"/>
        <v>440.42</v>
      </c>
    </row>
    <row r="547" spans="1:10" ht="15" customHeight="1">
      <c r="A547" s="4" t="s">
        <v>1427</v>
      </c>
      <c r="B547" s="81" t="s">
        <v>1239</v>
      </c>
      <c r="C547" s="81"/>
      <c r="D547" s="81"/>
      <c r="E547" s="81"/>
      <c r="F547" s="81"/>
      <c r="G547" s="81">
        <f>ROUND(ROUND(F548*G548,2),2)</f>
        <v>0</v>
      </c>
      <c r="H547" s="81">
        <f>ROUND(ROUND(F548*H548,2),2)</f>
        <v>0</v>
      </c>
      <c r="I547" s="81"/>
      <c r="J547" s="5">
        <f>ROUND(J548,2)</f>
        <v>55974.83</v>
      </c>
    </row>
    <row r="548" spans="1:10" ht="15" customHeight="1">
      <c r="A548" s="4" t="s">
        <v>1428</v>
      </c>
      <c r="B548" s="81" t="s">
        <v>1429</v>
      </c>
      <c r="C548" s="81"/>
      <c r="D548" s="81"/>
      <c r="E548" s="81"/>
      <c r="F548" s="81"/>
      <c r="G548" s="81">
        <f>ROUND(SUMPRODUCT(F549:F553,G549:G553),2)</f>
        <v>0</v>
      </c>
      <c r="H548" s="81">
        <f>ROUND(SUMPRODUCT(F549:F553,H549:H553),2)</f>
        <v>55974.83</v>
      </c>
      <c r="I548" s="81"/>
      <c r="J548" s="5">
        <f>ROUND(SUM(J549:J553),2)</f>
        <v>55974.83</v>
      </c>
    </row>
    <row r="549" spans="1:10" ht="16.5">
      <c r="A549" s="6" t="s">
        <v>1430</v>
      </c>
      <c r="B549" s="7" t="s">
        <v>1431</v>
      </c>
      <c r="C549" s="6" t="s">
        <v>1432</v>
      </c>
      <c r="D549" s="7" t="s">
        <v>25</v>
      </c>
      <c r="E549" s="7" t="s">
        <v>33</v>
      </c>
      <c r="F549" s="9">
        <v>4</v>
      </c>
      <c r="G549" s="9">
        <v>0</v>
      </c>
      <c r="H549" s="9">
        <v>13617.1</v>
      </c>
      <c r="I549" s="9">
        <f>ROUND(G549+H549,2)</f>
        <v>13617.1</v>
      </c>
      <c r="J549" s="9">
        <f>ROUND(ROUND(F549,2)*ROUND(I549,2),2)</f>
        <v>54468.4</v>
      </c>
    </row>
    <row r="550" spans="1:10" ht="16.5">
      <c r="A550" s="6" t="s">
        <v>1433</v>
      </c>
      <c r="B550" s="7" t="s">
        <v>1434</v>
      </c>
      <c r="C550" s="6" t="s">
        <v>1435</v>
      </c>
      <c r="D550" s="7" t="s">
        <v>25</v>
      </c>
      <c r="E550" s="7" t="s">
        <v>33</v>
      </c>
      <c r="F550" s="9">
        <v>1</v>
      </c>
      <c r="G550" s="9">
        <v>0</v>
      </c>
      <c r="H550" s="9">
        <v>750</v>
      </c>
      <c r="I550" s="9">
        <f>ROUND(G550+H550,2)</f>
        <v>750</v>
      </c>
      <c r="J550" s="9">
        <f>ROUND(ROUND(F550,2)*ROUND(I550,2),2)</f>
        <v>750</v>
      </c>
    </row>
    <row r="551" spans="1:10" ht="16.5">
      <c r="A551" s="6" t="s">
        <v>1436</v>
      </c>
      <c r="B551" s="7" t="s">
        <v>1437</v>
      </c>
      <c r="C551" s="6" t="s">
        <v>1438</v>
      </c>
      <c r="D551" s="7" t="s">
        <v>25</v>
      </c>
      <c r="E551" s="7" t="s">
        <v>33</v>
      </c>
      <c r="F551" s="9">
        <v>1</v>
      </c>
      <c r="G551" s="9">
        <v>0</v>
      </c>
      <c r="H551" s="9">
        <v>265</v>
      </c>
      <c r="I551" s="9">
        <f>ROUND(G551+H551,2)</f>
        <v>265</v>
      </c>
      <c r="J551" s="9">
        <f>ROUND(ROUND(F551,2)*ROUND(I551,2),2)</f>
        <v>265</v>
      </c>
    </row>
    <row r="552" spans="1:10" ht="16.5">
      <c r="A552" s="6" t="s">
        <v>1439</v>
      </c>
      <c r="B552" s="7" t="s">
        <v>1440</v>
      </c>
      <c r="C552" s="6" t="s">
        <v>1441</v>
      </c>
      <c r="D552" s="7" t="s">
        <v>25</v>
      </c>
      <c r="E552" s="7" t="s">
        <v>33</v>
      </c>
      <c r="F552" s="9">
        <v>1</v>
      </c>
      <c r="G552" s="9">
        <v>0</v>
      </c>
      <c r="H552" s="9">
        <v>152.9</v>
      </c>
      <c r="I552" s="9">
        <f>ROUND(G552+H552,2)</f>
        <v>152.9</v>
      </c>
      <c r="J552" s="9">
        <f>ROUND(ROUND(F552,2)*ROUND(I552,2),2)</f>
        <v>152.9</v>
      </c>
    </row>
    <row r="553" spans="1:10" ht="16.5">
      <c r="A553" s="6" t="s">
        <v>1442</v>
      </c>
      <c r="B553" s="7" t="s">
        <v>1443</v>
      </c>
      <c r="C553" s="6" t="s">
        <v>1444</v>
      </c>
      <c r="D553" s="7" t="s">
        <v>25</v>
      </c>
      <c r="E553" s="7" t="s">
        <v>33</v>
      </c>
      <c r="F553" s="9">
        <v>1</v>
      </c>
      <c r="G553" s="9">
        <v>0</v>
      </c>
      <c r="H553" s="9">
        <v>338.53</v>
      </c>
      <c r="I553" s="9">
        <f>ROUND(G553+H553,2)</f>
        <v>338.53</v>
      </c>
      <c r="J553" s="9">
        <f>ROUND(ROUND(F553,2)*ROUND(I553,2),2)</f>
        <v>338.53</v>
      </c>
    </row>
    <row r="554" spans="1:10" ht="15" customHeight="1">
      <c r="A554" s="4" t="s">
        <v>1445</v>
      </c>
      <c r="B554" s="81" t="s">
        <v>1446</v>
      </c>
      <c r="C554" s="81"/>
      <c r="D554" s="81"/>
      <c r="E554" s="81"/>
      <c r="F554" s="81"/>
      <c r="G554" s="81">
        <f>ROUND(SUMPRODUCT(F555:F555,G555:G555),2)</f>
        <v>4845.68</v>
      </c>
      <c r="H554" s="81">
        <f>ROUND(SUMPRODUCT(F555:F555,H555:H555),2)</f>
        <v>2894.08</v>
      </c>
      <c r="I554" s="81"/>
      <c r="J554" s="5">
        <f>ROUND(SUM(J555:J555),2)</f>
        <v>7739.76</v>
      </c>
    </row>
    <row r="555" spans="1:10" ht="16.5">
      <c r="A555" s="6" t="s">
        <v>1447</v>
      </c>
      <c r="B555" s="7" t="s">
        <v>1448</v>
      </c>
      <c r="C555" s="6" t="s">
        <v>1449</v>
      </c>
      <c r="D555" s="7" t="s">
        <v>25</v>
      </c>
      <c r="E555" s="7" t="s">
        <v>39</v>
      </c>
      <c r="F555" s="9">
        <v>476</v>
      </c>
      <c r="G555" s="9">
        <v>10.18</v>
      </c>
      <c r="H555" s="9">
        <v>6.08</v>
      </c>
      <c r="I555" s="9">
        <f>ROUND(G555+H555,2)</f>
        <v>16.260000000000002</v>
      </c>
      <c r="J555" s="9">
        <f>ROUND(ROUND(F555,2)*ROUND(I555,2),2)</f>
        <v>7739.76</v>
      </c>
    </row>
    <row r="556" spans="1:10" ht="15" customHeight="1">
      <c r="A556" s="2"/>
      <c r="B556" s="2"/>
      <c r="C556" s="2"/>
      <c r="D556" s="2"/>
      <c r="E556" s="2"/>
      <c r="F556" s="2"/>
      <c r="G556" s="2"/>
      <c r="H556" s="80" t="s">
        <v>1450</v>
      </c>
      <c r="I556" s="80"/>
      <c r="J556" s="5">
        <f>J557+J558</f>
        <v>395135.83</v>
      </c>
    </row>
    <row r="557" spans="1:10" ht="15" customHeight="1">
      <c r="A557" s="2"/>
      <c r="B557" s="2"/>
      <c r="C557" s="2"/>
      <c r="D557" s="2"/>
      <c r="E557" s="2"/>
      <c r="F557" s="2"/>
      <c r="G557" s="2"/>
      <c r="H557" s="80" t="s">
        <v>1451</v>
      </c>
      <c r="I557" s="80"/>
      <c r="J557" s="5">
        <v>386414.95</v>
      </c>
    </row>
    <row r="558" spans="1:10" ht="15" customHeight="1">
      <c r="A558" s="2"/>
      <c r="B558" s="2"/>
      <c r="C558" s="2"/>
      <c r="D558" s="2"/>
      <c r="E558" s="2"/>
      <c r="F558" s="2"/>
      <c r="G558" s="2"/>
      <c r="H558" s="80" t="s">
        <v>1452</v>
      </c>
      <c r="I558" s="80"/>
      <c r="J558" s="5">
        <v>8720.8799999999992</v>
      </c>
    </row>
    <row r="559" spans="1:10" ht="15" customHeight="1">
      <c r="A559" s="2"/>
      <c r="B559" s="2"/>
      <c r="C559" s="2"/>
      <c r="D559" s="2"/>
      <c r="E559" s="2"/>
      <c r="F559" s="2"/>
      <c r="G559" s="2"/>
      <c r="H559" s="80" t="s">
        <v>1453</v>
      </c>
      <c r="I559" s="80"/>
      <c r="J559" s="5">
        <f>J4+J9+J30+J51+J103+J108+J136+J140+J231+J277+J385+J389+J398+J409+J434+J440+J446+J474+J483+J521+J525+J547+J554</f>
        <v>1781812.04</v>
      </c>
    </row>
    <row r="560" spans="1:10" ht="15" customHeight="1">
      <c r="A560" s="2"/>
      <c r="B560" s="2"/>
      <c r="C560" s="2"/>
      <c r="D560" s="2"/>
      <c r="E560" s="2"/>
      <c r="F560" s="2"/>
      <c r="G560" s="2"/>
      <c r="H560" s="80" t="s">
        <v>1454</v>
      </c>
      <c r="I560" s="80"/>
      <c r="J560" s="5">
        <f>J559+J556</f>
        <v>2176947.87</v>
      </c>
    </row>
    <row r="561" spans="1:10" ht="15" customHeight="1">
      <c r="A561" s="77" t="s">
        <v>1455</v>
      </c>
      <c r="B561" s="77"/>
      <c r="C561" s="77"/>
      <c r="D561" s="77"/>
      <c r="E561" s="77"/>
      <c r="F561" s="77"/>
      <c r="G561" s="77"/>
      <c r="H561" s="77"/>
      <c r="I561" s="77"/>
      <c r="J561" s="77"/>
    </row>
  </sheetData>
  <mergeCells count="106">
    <mergeCell ref="B4:I4"/>
    <mergeCell ref="B9:I9"/>
    <mergeCell ref="B10:I10"/>
    <mergeCell ref="B12:I12"/>
    <mergeCell ref="B16:I16"/>
    <mergeCell ref="A1:J1"/>
    <mergeCell ref="A2:A3"/>
    <mergeCell ref="B2:B3"/>
    <mergeCell ref="C2:C3"/>
    <mergeCell ref="D2:D3"/>
    <mergeCell ref="E2:E3"/>
    <mergeCell ref="F2:F3"/>
    <mergeCell ref="G2:H2"/>
    <mergeCell ref="I2:I3"/>
    <mergeCell ref="J2:J3"/>
    <mergeCell ref="B51:I51"/>
    <mergeCell ref="B52:I52"/>
    <mergeCell ref="B60:I60"/>
    <mergeCell ref="B69:I69"/>
    <mergeCell ref="B76:I76"/>
    <mergeCell ref="B28:I28"/>
    <mergeCell ref="B30:I30"/>
    <mergeCell ref="B31:I31"/>
    <mergeCell ref="B37:I37"/>
    <mergeCell ref="B44:I44"/>
    <mergeCell ref="B122:I122"/>
    <mergeCell ref="B130:I130"/>
    <mergeCell ref="B136:I136"/>
    <mergeCell ref="B140:I140"/>
    <mergeCell ref="B141:I141"/>
    <mergeCell ref="B85:I85"/>
    <mergeCell ref="B96:I96"/>
    <mergeCell ref="B103:I103"/>
    <mergeCell ref="B108:I108"/>
    <mergeCell ref="B109:I109"/>
    <mergeCell ref="B209:I209"/>
    <mergeCell ref="B210:I210"/>
    <mergeCell ref="B221:I221"/>
    <mergeCell ref="B231:I231"/>
    <mergeCell ref="B232:I232"/>
    <mergeCell ref="B171:I171"/>
    <mergeCell ref="B180:I180"/>
    <mergeCell ref="B191:I191"/>
    <mergeCell ref="B197:I197"/>
    <mergeCell ref="B203:I203"/>
    <mergeCell ref="B278:I278"/>
    <mergeCell ref="B279:I279"/>
    <mergeCell ref="B285:I285"/>
    <mergeCell ref="B313:I313"/>
    <mergeCell ref="B324:I324"/>
    <mergeCell ref="B253:I253"/>
    <mergeCell ref="B256:I256"/>
    <mergeCell ref="B259:I259"/>
    <mergeCell ref="B264:I264"/>
    <mergeCell ref="B277:I277"/>
    <mergeCell ref="B367:I367"/>
    <mergeCell ref="B372:I372"/>
    <mergeCell ref="B381:I381"/>
    <mergeCell ref="B385:I385"/>
    <mergeCell ref="B389:I389"/>
    <mergeCell ref="B331:I331"/>
    <mergeCell ref="B332:I332"/>
    <mergeCell ref="B339:I339"/>
    <mergeCell ref="B362:I362"/>
    <mergeCell ref="B366:I366"/>
    <mergeCell ref="B409:I409"/>
    <mergeCell ref="B410:I410"/>
    <mergeCell ref="B414:I414"/>
    <mergeCell ref="B423:I423"/>
    <mergeCell ref="B431:I431"/>
    <mergeCell ref="B390:I390"/>
    <mergeCell ref="B393:I393"/>
    <mergeCell ref="B398:I398"/>
    <mergeCell ref="B399:I399"/>
    <mergeCell ref="B407:I407"/>
    <mergeCell ref="B446:I446"/>
    <mergeCell ref="B447:I447"/>
    <mergeCell ref="B450:I450"/>
    <mergeCell ref="B454:I454"/>
    <mergeCell ref="B462:I462"/>
    <mergeCell ref="B434:I434"/>
    <mergeCell ref="B435:I435"/>
    <mergeCell ref="B440:I440"/>
    <mergeCell ref="B441:I441"/>
    <mergeCell ref="B443:I443"/>
    <mergeCell ref="B484:I484"/>
    <mergeCell ref="B502:I502"/>
    <mergeCell ref="B503:I503"/>
    <mergeCell ref="B510:I510"/>
    <mergeCell ref="B514:I514"/>
    <mergeCell ref="B468:I468"/>
    <mergeCell ref="B474:I474"/>
    <mergeCell ref="B475:I475"/>
    <mergeCell ref="B480:I480"/>
    <mergeCell ref="B483:I483"/>
    <mergeCell ref="A561:J561"/>
    <mergeCell ref="H556:I556"/>
    <mergeCell ref="H557:I557"/>
    <mergeCell ref="H558:I558"/>
    <mergeCell ref="H559:I559"/>
    <mergeCell ref="H560:I560"/>
    <mergeCell ref="B521:I521"/>
    <mergeCell ref="B525:I525"/>
    <mergeCell ref="B547:I547"/>
    <mergeCell ref="B548:I548"/>
    <mergeCell ref="B554:I554"/>
  </mergeCells>
  <pageMargins left="0.51181102362204722" right="0.51181102362204722" top="0.51181102362204722" bottom="0.51181102362204722" header="0" footer="0"/>
  <pageSetup paperSize="9" scale="81" orientation="landscape" r:id="rId1"/>
  <headerFooter>
    <oddFooter>&amp;L&amp;9&amp;A&amp;R&amp;9Página &amp;P de &amp;N</oddFooter>
  </headerFooter>
  <rowBreaks count="1" manualBreakCount="1">
    <brk id="54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H35"/>
  <sheetViews>
    <sheetView view="pageBreakPreview" zoomScale="60" zoomScaleNormal="100" workbookViewId="0">
      <selection activeCell="L23" sqref="L23"/>
    </sheetView>
  </sheetViews>
  <sheetFormatPr defaultRowHeight="14.25"/>
  <cols>
    <col min="1" max="1" width="9.75" customWidth="1"/>
    <col min="2" max="2" width="86.75" customWidth="1"/>
    <col min="3" max="7" width="12.375" customWidth="1"/>
    <col min="8" max="8" width="8" customWidth="1"/>
  </cols>
  <sheetData>
    <row r="1" spans="1:8" ht="135" customHeight="1">
      <c r="A1" s="82"/>
      <c r="B1" s="82"/>
      <c r="C1" s="82"/>
      <c r="D1" s="82"/>
      <c r="E1" s="82"/>
      <c r="F1" s="82"/>
      <c r="G1" s="82"/>
      <c r="H1" s="82"/>
    </row>
    <row r="2" spans="1:8" ht="12.95" customHeight="1">
      <c r="A2" s="85" t="s">
        <v>1</v>
      </c>
      <c r="B2" s="85" t="s">
        <v>3</v>
      </c>
      <c r="C2" s="85" t="s">
        <v>1458</v>
      </c>
      <c r="D2" s="85"/>
      <c r="E2" s="85"/>
      <c r="F2" s="85"/>
      <c r="G2" s="85" t="s">
        <v>1460</v>
      </c>
      <c r="H2" s="86" t="s">
        <v>1463</v>
      </c>
    </row>
    <row r="3" spans="1:8" ht="12" customHeight="1">
      <c r="A3" s="85"/>
      <c r="B3" s="85"/>
      <c r="C3" s="12" t="s">
        <v>1461</v>
      </c>
      <c r="D3" s="12" t="s">
        <v>1462</v>
      </c>
      <c r="E3" s="12" t="s">
        <v>1464</v>
      </c>
      <c r="F3" s="12" t="s">
        <v>351</v>
      </c>
      <c r="G3" s="85"/>
      <c r="H3" s="86"/>
    </row>
    <row r="4" spans="1:8" ht="20.100000000000001" customHeight="1">
      <c r="A4" s="13" t="s">
        <v>9</v>
      </c>
      <c r="B4" s="13" t="s">
        <v>10</v>
      </c>
      <c r="C4" s="14">
        <v>215796.9</v>
      </c>
      <c r="D4" s="15">
        <v>0</v>
      </c>
      <c r="E4" s="15">
        <v>0</v>
      </c>
      <c r="F4" s="15">
        <v>17814.78</v>
      </c>
      <c r="G4" s="15">
        <v>233611.68</v>
      </c>
      <c r="H4" s="15">
        <v>13.110904784322816</v>
      </c>
    </row>
    <row r="5" spans="1:8" ht="20.100000000000001" customHeight="1">
      <c r="A5" s="13" t="s">
        <v>26</v>
      </c>
      <c r="B5" s="13" t="s">
        <v>27</v>
      </c>
      <c r="C5" s="14">
        <v>68158.990000000005</v>
      </c>
      <c r="D5" s="15">
        <v>174873.22</v>
      </c>
      <c r="E5" s="15">
        <v>13883.49</v>
      </c>
      <c r="F5" s="15">
        <v>29125.96</v>
      </c>
      <c r="G5" s="15">
        <v>286041.63</v>
      </c>
      <c r="H5" s="15">
        <v>16.053412120843007</v>
      </c>
    </row>
    <row r="6" spans="1:8" ht="20.100000000000001" customHeight="1">
      <c r="A6" s="13" t="s">
        <v>89</v>
      </c>
      <c r="B6" s="13" t="s">
        <v>90</v>
      </c>
      <c r="C6" s="14">
        <v>33048.42</v>
      </c>
      <c r="D6" s="15">
        <v>54811.77</v>
      </c>
      <c r="E6" s="15">
        <v>416.39</v>
      </c>
      <c r="F6" s="15">
        <v>14988</v>
      </c>
      <c r="G6" s="15">
        <v>103264.59</v>
      </c>
      <c r="H6" s="15">
        <v>5.7954816603439268</v>
      </c>
    </row>
    <row r="7" spans="1:8" ht="20.100000000000001" customHeight="1">
      <c r="A7" s="13" t="s">
        <v>141</v>
      </c>
      <c r="B7" s="13" t="s">
        <v>142</v>
      </c>
      <c r="C7" s="14">
        <v>56283.040000000001</v>
      </c>
      <c r="D7" s="15">
        <v>236156.3</v>
      </c>
      <c r="E7" s="15">
        <v>14433.19</v>
      </c>
      <c r="F7" s="15">
        <v>21551.8</v>
      </c>
      <c r="G7" s="15">
        <v>328424.31</v>
      </c>
      <c r="H7" s="15">
        <v>18.432040115746439</v>
      </c>
    </row>
    <row r="8" spans="1:8" ht="20.100000000000001" customHeight="1">
      <c r="A8" s="13" t="s">
        <v>274</v>
      </c>
      <c r="B8" s="13" t="s">
        <v>275</v>
      </c>
      <c r="C8" s="14">
        <v>24914.59</v>
      </c>
      <c r="D8" s="15">
        <v>28467.82</v>
      </c>
      <c r="E8" s="15">
        <v>16.850000000000001</v>
      </c>
      <c r="F8" s="15">
        <v>10282.1</v>
      </c>
      <c r="G8" s="15">
        <v>63681.37</v>
      </c>
      <c r="H8" s="15">
        <v>3.5739667580201111</v>
      </c>
    </row>
    <row r="9" spans="1:8" ht="20.100000000000001" customHeight="1">
      <c r="A9" s="13" t="s">
        <v>288</v>
      </c>
      <c r="B9" s="13" t="s">
        <v>289</v>
      </c>
      <c r="C9" s="14">
        <v>8521.44</v>
      </c>
      <c r="D9" s="15">
        <v>53599.82</v>
      </c>
      <c r="E9" s="15">
        <v>9.14</v>
      </c>
      <c r="F9" s="15">
        <v>3813.24</v>
      </c>
      <c r="G9" s="15">
        <v>65943.62</v>
      </c>
      <c r="H9" s="15">
        <v>3.7009302058594233</v>
      </c>
    </row>
    <row r="10" spans="1:8" ht="20.100000000000001" customHeight="1">
      <c r="A10" s="13" t="s">
        <v>366</v>
      </c>
      <c r="B10" s="13" t="s">
        <v>367</v>
      </c>
      <c r="C10" s="14">
        <v>1969.51</v>
      </c>
      <c r="D10" s="15">
        <v>91829.45</v>
      </c>
      <c r="E10" s="15">
        <v>1.22</v>
      </c>
      <c r="F10" s="15">
        <v>819.97</v>
      </c>
      <c r="G10" s="15">
        <v>94620.160000000003</v>
      </c>
      <c r="H10" s="15">
        <v>5.3103334064349461</v>
      </c>
    </row>
    <row r="11" spans="1:8" ht="20.100000000000001" customHeight="1">
      <c r="A11" s="13" t="s">
        <v>377</v>
      </c>
      <c r="B11" s="13" t="s">
        <v>378</v>
      </c>
      <c r="C11" s="14">
        <v>25473.03</v>
      </c>
      <c r="D11" s="15">
        <v>98540.58</v>
      </c>
      <c r="E11" s="15">
        <v>0.7</v>
      </c>
      <c r="F11" s="15">
        <v>11286.13</v>
      </c>
      <c r="G11" s="15">
        <v>135300.44</v>
      </c>
      <c r="H11" s="15">
        <v>7.5934182148640099</v>
      </c>
    </row>
    <row r="12" spans="1:8" ht="20.100000000000001" customHeight="1">
      <c r="A12" s="13" t="s">
        <v>629</v>
      </c>
      <c r="B12" s="13" t="s">
        <v>630</v>
      </c>
      <c r="C12" s="14">
        <v>4364.1099999999997</v>
      </c>
      <c r="D12" s="15">
        <v>17183.78</v>
      </c>
      <c r="E12" s="15">
        <v>6.61</v>
      </c>
      <c r="F12" s="15">
        <v>2466.56</v>
      </c>
      <c r="G12" s="15">
        <v>24021.07</v>
      </c>
      <c r="H12" s="15">
        <v>1.3481259224177204</v>
      </c>
    </row>
    <row r="13" spans="1:8" ht="20.100000000000001" customHeight="1">
      <c r="A13" s="13" t="s">
        <v>732</v>
      </c>
      <c r="B13" s="13" t="s">
        <v>733</v>
      </c>
      <c r="C13" s="14">
        <v>18220.919999999998</v>
      </c>
      <c r="D13" s="15">
        <v>51737.42</v>
      </c>
      <c r="E13" s="15">
        <v>3116.42</v>
      </c>
      <c r="F13" s="15">
        <v>7662.97</v>
      </c>
      <c r="G13" s="15">
        <v>80737.759999999995</v>
      </c>
      <c r="H13" s="15">
        <v>4.5312164351521602</v>
      </c>
    </row>
    <row r="14" spans="1:8" ht="20.100000000000001" customHeight="1">
      <c r="A14" s="13" t="s">
        <v>1029</v>
      </c>
      <c r="B14" s="13" t="s">
        <v>1030</v>
      </c>
      <c r="C14" s="14">
        <v>8369.65</v>
      </c>
      <c r="D14" s="15">
        <v>9687.65</v>
      </c>
      <c r="E14" s="15">
        <v>0</v>
      </c>
      <c r="F14" s="15">
        <v>3306.66</v>
      </c>
      <c r="G14" s="15">
        <v>21363.96</v>
      </c>
      <c r="H14" s="15">
        <v>1.1990018879881403</v>
      </c>
    </row>
    <row r="15" spans="1:8" ht="20.100000000000001" customHeight="1">
      <c r="A15" s="13" t="s">
        <v>1040</v>
      </c>
      <c r="B15" s="13" t="s">
        <v>1041</v>
      </c>
      <c r="C15" s="14">
        <v>260.97000000000003</v>
      </c>
      <c r="D15" s="15">
        <v>2879.05</v>
      </c>
      <c r="E15" s="15">
        <v>0</v>
      </c>
      <c r="F15" s="15">
        <v>123.28</v>
      </c>
      <c r="G15" s="15">
        <v>3263.3</v>
      </c>
      <c r="H15" s="15">
        <v>0.18314501904476974</v>
      </c>
    </row>
    <row r="16" spans="1:8" ht="20.100000000000001" customHeight="1">
      <c r="A16" s="13" t="s">
        <v>1064</v>
      </c>
      <c r="B16" s="13" t="s">
        <v>1065</v>
      </c>
      <c r="C16" s="14">
        <v>25858.73</v>
      </c>
      <c r="D16" s="15">
        <v>32527.51</v>
      </c>
      <c r="E16" s="15">
        <v>20.329999999999998</v>
      </c>
      <c r="F16" s="15">
        <v>10937.93</v>
      </c>
      <c r="G16" s="15">
        <v>69344.509999999995</v>
      </c>
      <c r="H16" s="15">
        <v>3.8917971392762616</v>
      </c>
    </row>
    <row r="17" spans="1:8" ht="20.100000000000001" customHeight="1">
      <c r="A17" s="13" t="s">
        <v>1094</v>
      </c>
      <c r="B17" s="13" t="s">
        <v>1095</v>
      </c>
      <c r="C17" s="14">
        <v>1724.93</v>
      </c>
      <c r="D17" s="15">
        <v>19381.12</v>
      </c>
      <c r="E17" s="15">
        <v>0</v>
      </c>
      <c r="F17" s="15">
        <v>699.17</v>
      </c>
      <c r="G17" s="15">
        <v>21805.22</v>
      </c>
      <c r="H17" s="15">
        <v>1.2237665651872014</v>
      </c>
    </row>
    <row r="18" spans="1:8" ht="20.100000000000001" customHeight="1">
      <c r="A18" s="13" t="s">
        <v>1164</v>
      </c>
      <c r="B18" s="13" t="s">
        <v>1165</v>
      </c>
      <c r="C18" s="14">
        <v>12817.37</v>
      </c>
      <c r="D18" s="15">
        <v>11306.16</v>
      </c>
      <c r="E18" s="15">
        <v>0</v>
      </c>
      <c r="F18" s="15">
        <v>6082.2</v>
      </c>
      <c r="G18" s="15">
        <v>30205.71</v>
      </c>
      <c r="H18" s="15">
        <v>1.6952242617015878</v>
      </c>
    </row>
    <row r="19" spans="1:8" ht="20.100000000000001" customHeight="1">
      <c r="A19" s="13" t="s">
        <v>1180</v>
      </c>
      <c r="B19" s="13" t="s">
        <v>1181</v>
      </c>
      <c r="C19" s="14">
        <v>2156.5300000000002</v>
      </c>
      <c r="D19" s="15">
        <v>15984.5</v>
      </c>
      <c r="E19" s="15">
        <v>0</v>
      </c>
      <c r="F19" s="15">
        <v>757</v>
      </c>
      <c r="G19" s="15">
        <v>18898.03</v>
      </c>
      <c r="H19" s="15">
        <v>1.0606073803385008</v>
      </c>
    </row>
    <row r="20" spans="1:8" ht="20.100000000000001" customHeight="1">
      <c r="A20" s="13" t="s">
        <v>1195</v>
      </c>
      <c r="B20" s="13" t="s">
        <v>1196</v>
      </c>
      <c r="C20" s="14">
        <v>3913.93</v>
      </c>
      <c r="D20" s="15">
        <v>15025.47</v>
      </c>
      <c r="E20" s="15">
        <v>12322.12</v>
      </c>
      <c r="F20" s="15">
        <v>1580.91</v>
      </c>
      <c r="G20" s="15">
        <v>32842.410000000003</v>
      </c>
      <c r="H20" s="15">
        <v>1.843202832999153</v>
      </c>
    </row>
    <row r="21" spans="1:8" ht="20.100000000000001" customHeight="1">
      <c r="A21" s="13" t="s">
        <v>1272</v>
      </c>
      <c r="B21" s="13" t="s">
        <v>1273</v>
      </c>
      <c r="C21" s="14">
        <v>13828.56</v>
      </c>
      <c r="D21" s="15">
        <v>39416.79</v>
      </c>
      <c r="E21" s="15">
        <v>119.6</v>
      </c>
      <c r="F21" s="15">
        <v>5956.33</v>
      </c>
      <c r="G21" s="15">
        <v>59321.279999999999</v>
      </c>
      <c r="H21" s="15">
        <v>3.32926698598355</v>
      </c>
    </row>
    <row r="22" spans="1:8" ht="20.100000000000001" customHeight="1">
      <c r="A22" s="13" t="s">
        <v>1295</v>
      </c>
      <c r="B22" s="13" t="s">
        <v>1296</v>
      </c>
      <c r="C22" s="14">
        <v>3572.6</v>
      </c>
      <c r="D22" s="15">
        <v>12568.65</v>
      </c>
      <c r="E22" s="15">
        <v>0</v>
      </c>
      <c r="F22" s="15">
        <v>1554.35</v>
      </c>
      <c r="G22" s="15">
        <v>17695.59</v>
      </c>
      <c r="H22" s="15">
        <v>0.99312327017388435</v>
      </c>
    </row>
    <row r="23" spans="1:8" ht="20.100000000000001" customHeight="1">
      <c r="A23" s="13" t="s">
        <v>1351</v>
      </c>
      <c r="B23" s="13" t="s">
        <v>1352</v>
      </c>
      <c r="C23" s="14">
        <v>74.209999999999994</v>
      </c>
      <c r="D23" s="15">
        <v>5334.8</v>
      </c>
      <c r="E23" s="15">
        <v>0</v>
      </c>
      <c r="F23" s="15">
        <v>44.35</v>
      </c>
      <c r="G23" s="15">
        <v>5453.36</v>
      </c>
      <c r="H23" s="15">
        <v>0.30605697332699577</v>
      </c>
    </row>
    <row r="24" spans="1:8" ht="20.100000000000001" customHeight="1">
      <c r="A24" s="13" t="s">
        <v>1362</v>
      </c>
      <c r="B24" s="13" t="s">
        <v>1363</v>
      </c>
      <c r="C24" s="14">
        <v>2881.63</v>
      </c>
      <c r="D24" s="15">
        <v>17921.900000000001</v>
      </c>
      <c r="E24" s="15">
        <v>12.35</v>
      </c>
      <c r="F24" s="15">
        <v>1441.58</v>
      </c>
      <c r="G24" s="15">
        <v>22257.45</v>
      </c>
      <c r="H24" s="15">
        <v>1.2491469077737289</v>
      </c>
    </row>
    <row r="25" spans="1:8" ht="20.100000000000001" customHeight="1">
      <c r="A25" s="13" t="s">
        <v>1427</v>
      </c>
      <c r="B25" s="13" t="s">
        <v>1239</v>
      </c>
      <c r="C25" s="14">
        <v>0</v>
      </c>
      <c r="D25" s="15">
        <v>55974.83</v>
      </c>
      <c r="E25" s="15">
        <v>0</v>
      </c>
      <c r="F25" s="15">
        <v>0</v>
      </c>
      <c r="G25" s="15">
        <v>55974.83</v>
      </c>
      <c r="H25" s="15">
        <v>3.1414553692206506</v>
      </c>
    </row>
    <row r="26" spans="1:8" ht="20.100000000000001" customHeight="1">
      <c r="A26" s="13" t="s">
        <v>1445</v>
      </c>
      <c r="B26" s="13" t="s">
        <v>1446</v>
      </c>
      <c r="C26" s="14">
        <v>4845.68</v>
      </c>
      <c r="D26" s="15">
        <v>0</v>
      </c>
      <c r="E26" s="15">
        <v>0</v>
      </c>
      <c r="F26" s="15">
        <v>2894.08</v>
      </c>
      <c r="G26" s="15">
        <v>7739.76</v>
      </c>
      <c r="H26" s="15">
        <v>0.4343757829810152</v>
      </c>
    </row>
    <row r="27" spans="1:8" ht="20.100000000000001" customHeight="1">
      <c r="A27" s="13" t="s">
        <v>1465</v>
      </c>
      <c r="B27" s="13" t="s">
        <v>1466</v>
      </c>
      <c r="C27" s="14">
        <v>0</v>
      </c>
      <c r="D27" s="15">
        <v>0</v>
      </c>
      <c r="E27" s="15">
        <v>0</v>
      </c>
      <c r="F27" s="15">
        <v>0</v>
      </c>
      <c r="G27" s="15">
        <v>395135.83</v>
      </c>
      <c r="H27" s="15">
        <v>22.176066898728557</v>
      </c>
    </row>
    <row r="28" spans="1:8" ht="15" customHeight="1">
      <c r="A28" s="2"/>
      <c r="B28" s="16" t="s">
        <v>1467</v>
      </c>
      <c r="C28" s="15">
        <v>537055.74</v>
      </c>
      <c r="D28" s="15">
        <v>1045208.59</v>
      </c>
      <c r="E28" s="15">
        <v>44358.41</v>
      </c>
      <c r="F28" s="15">
        <v>155189.35</v>
      </c>
      <c r="G28" s="15">
        <v>2176947.87</v>
      </c>
      <c r="H28" s="15">
        <v>100</v>
      </c>
    </row>
    <row r="29" spans="1:8" ht="9.9499999999999993" customHeight="1">
      <c r="A29" s="2"/>
      <c r="B29" s="2"/>
      <c r="C29" s="2"/>
      <c r="D29" s="84"/>
      <c r="E29" s="84"/>
      <c r="F29" s="2"/>
      <c r="G29" s="2"/>
      <c r="H29" s="2"/>
    </row>
    <row r="30" spans="1:8" ht="15" customHeight="1">
      <c r="A30" s="2"/>
      <c r="B30" s="2"/>
      <c r="C30" s="2"/>
      <c r="D30" s="2"/>
      <c r="E30" s="76" t="s">
        <v>1450</v>
      </c>
      <c r="F30" s="76"/>
      <c r="G30" s="15">
        <v>395135.83</v>
      </c>
      <c r="H30" s="2"/>
    </row>
    <row r="31" spans="1:8" ht="15" customHeight="1">
      <c r="A31" s="2"/>
      <c r="B31" s="2"/>
      <c r="C31" s="2"/>
      <c r="D31" s="2"/>
      <c r="E31" s="76" t="s">
        <v>1451</v>
      </c>
      <c r="F31" s="76"/>
      <c r="G31" s="15">
        <v>386414.95</v>
      </c>
      <c r="H31" s="2"/>
    </row>
    <row r="32" spans="1:8" ht="15" customHeight="1">
      <c r="A32" s="2"/>
      <c r="B32" s="2"/>
      <c r="C32" s="2"/>
      <c r="D32" s="2"/>
      <c r="E32" s="76" t="s">
        <v>1452</v>
      </c>
      <c r="F32" s="76"/>
      <c r="G32" s="15">
        <v>8720.8799999999992</v>
      </c>
      <c r="H32" s="2"/>
    </row>
    <row r="33" spans="1:8" ht="15" customHeight="1">
      <c r="A33" s="2"/>
      <c r="B33" s="2"/>
      <c r="C33" s="2"/>
      <c r="D33" s="2"/>
      <c r="E33" s="76" t="s">
        <v>1453</v>
      </c>
      <c r="F33" s="76"/>
      <c r="G33" s="15">
        <v>1781812.04</v>
      </c>
      <c r="H33" s="2"/>
    </row>
    <row r="34" spans="1:8" ht="15" customHeight="1">
      <c r="A34" s="2"/>
      <c r="B34" s="2"/>
      <c r="C34" s="2"/>
      <c r="D34" s="2"/>
      <c r="E34" s="76" t="s">
        <v>1454</v>
      </c>
      <c r="F34" s="76"/>
      <c r="G34" s="15">
        <v>2176947.87</v>
      </c>
      <c r="H34" s="2"/>
    </row>
    <row r="35" spans="1:8" ht="15" customHeight="1">
      <c r="A35" s="77" t="s">
        <v>1455</v>
      </c>
      <c r="B35" s="77"/>
      <c r="C35" s="77"/>
      <c r="D35" s="77"/>
      <c r="E35" s="77"/>
      <c r="F35" s="77"/>
      <c r="G35" s="77"/>
      <c r="H35" s="2"/>
    </row>
  </sheetData>
  <mergeCells count="13">
    <mergeCell ref="A1:H1"/>
    <mergeCell ref="A2:A3"/>
    <mergeCell ref="B2:B3"/>
    <mergeCell ref="C2:F2"/>
    <mergeCell ref="G2:G3"/>
    <mergeCell ref="H2:H3"/>
    <mergeCell ref="E34:F34"/>
    <mergeCell ref="A35:G35"/>
    <mergeCell ref="D29:E29"/>
    <mergeCell ref="E30:F30"/>
    <mergeCell ref="E31:F31"/>
    <mergeCell ref="E32:F32"/>
    <mergeCell ref="E33:F33"/>
  </mergeCells>
  <pageMargins left="0.51181102362204722" right="0.51181102362204722" top="0.51181102362204722" bottom="0.51181102362204722" header="0" footer="0"/>
  <pageSetup paperSize="9" scale="81" orientation="landscape" r:id="rId1"/>
  <headerFooter>
    <oddFooter>&amp;L&amp;9&amp;A&amp;R&amp;9Página &amp;P de &amp;N</oddFooter>
  </headerFooter>
  <rowBreaks count="1" manualBreakCount="1">
    <brk id="2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5021"/>
  <sheetViews>
    <sheetView view="pageBreakPreview" zoomScale="115" zoomScaleNormal="100" zoomScaleSheetLayoutView="115" workbookViewId="0">
      <selection activeCell="J1" sqref="J1"/>
    </sheetView>
  </sheetViews>
  <sheetFormatPr defaultRowHeight="14.25"/>
  <cols>
    <col min="1" max="1" width="10.25" customWidth="1"/>
    <col min="2" max="2" width="45.875" customWidth="1"/>
    <col min="3" max="3" width="3" customWidth="1"/>
    <col min="4" max="6" width="6.125" customWidth="1"/>
    <col min="7" max="9" width="12.375" customWidth="1"/>
  </cols>
  <sheetData>
    <row r="1" spans="1:9" ht="116.1" customHeight="1">
      <c r="A1" s="79"/>
      <c r="B1" s="79"/>
      <c r="C1" s="79"/>
      <c r="D1" s="79"/>
      <c r="E1" s="79"/>
      <c r="F1" s="79"/>
      <c r="G1" s="79"/>
      <c r="H1" s="79"/>
      <c r="I1" s="79"/>
    </row>
    <row r="2" spans="1:9" ht="9.9499999999999993" customHeight="1">
      <c r="A2" s="2"/>
      <c r="B2" s="2"/>
      <c r="C2" s="2"/>
      <c r="D2" s="2"/>
      <c r="E2" s="2"/>
      <c r="F2" s="2"/>
      <c r="G2" s="90"/>
      <c r="H2" s="90"/>
      <c r="I2" s="90"/>
    </row>
    <row r="3" spans="1:9" ht="20.100000000000001" customHeight="1">
      <c r="A3" s="81" t="s">
        <v>1468</v>
      </c>
      <c r="B3" s="81"/>
      <c r="C3" s="81"/>
      <c r="D3" s="81"/>
      <c r="E3" s="81"/>
      <c r="F3" s="81"/>
      <c r="G3" s="81"/>
      <c r="H3" s="81"/>
      <c r="I3" s="81"/>
    </row>
    <row r="4" spans="1:9" ht="15" customHeight="1">
      <c r="A4" s="91" t="s">
        <v>1469</v>
      </c>
      <c r="B4" s="91"/>
      <c r="C4" s="92" t="s">
        <v>4</v>
      </c>
      <c r="D4" s="92"/>
      <c r="E4" s="92"/>
      <c r="F4" s="11" t="s">
        <v>1470</v>
      </c>
      <c r="G4" s="11" t="s">
        <v>1471</v>
      </c>
      <c r="H4" s="11" t="s">
        <v>1472</v>
      </c>
      <c r="I4" s="11" t="s">
        <v>1473</v>
      </c>
    </row>
    <row r="5" spans="1:9" ht="21" customHeight="1">
      <c r="A5" s="17" t="s">
        <v>1474</v>
      </c>
      <c r="B5" s="18" t="s">
        <v>1475</v>
      </c>
      <c r="C5" s="93" t="s">
        <v>14</v>
      </c>
      <c r="D5" s="93"/>
      <c r="E5" s="93"/>
      <c r="F5" s="17" t="s">
        <v>15</v>
      </c>
      <c r="G5" s="19">
        <v>1</v>
      </c>
      <c r="H5" s="20">
        <v>140.22999999999999</v>
      </c>
      <c r="I5" s="20">
        <f>TRUNC(TRUNC(G5,8)*H5,2)</f>
        <v>140.22999999999999</v>
      </c>
    </row>
    <row r="6" spans="1:9" ht="21" customHeight="1">
      <c r="A6" s="17" t="s">
        <v>1476</v>
      </c>
      <c r="B6" s="18" t="s">
        <v>1477</v>
      </c>
      <c r="C6" s="93" t="s">
        <v>14</v>
      </c>
      <c r="D6" s="93"/>
      <c r="E6" s="93"/>
      <c r="F6" s="17" t="s">
        <v>15</v>
      </c>
      <c r="G6" s="19">
        <v>1</v>
      </c>
      <c r="H6" s="20">
        <v>252.08</v>
      </c>
      <c r="I6" s="20">
        <f>TRUNC(TRUNC(G6,8)*H6,2)</f>
        <v>252.08</v>
      </c>
    </row>
    <row r="7" spans="1:9" ht="21" customHeight="1">
      <c r="A7" s="17" t="s">
        <v>1478</v>
      </c>
      <c r="B7" s="18" t="s">
        <v>1479</v>
      </c>
      <c r="C7" s="93" t="s">
        <v>14</v>
      </c>
      <c r="D7" s="93"/>
      <c r="E7" s="93"/>
      <c r="F7" s="17" t="s">
        <v>15</v>
      </c>
      <c r="G7" s="19">
        <v>1</v>
      </c>
      <c r="H7" s="20">
        <v>2.29</v>
      </c>
      <c r="I7" s="20">
        <f>TRUNC(TRUNC(G7,8)*H7,2)</f>
        <v>2.29</v>
      </c>
    </row>
    <row r="8" spans="1:9" ht="21" customHeight="1">
      <c r="A8" s="17" t="s">
        <v>1480</v>
      </c>
      <c r="B8" s="18" t="s">
        <v>1481</v>
      </c>
      <c r="C8" s="93" t="s">
        <v>14</v>
      </c>
      <c r="D8" s="93"/>
      <c r="E8" s="93"/>
      <c r="F8" s="17" t="s">
        <v>15</v>
      </c>
      <c r="G8" s="19">
        <v>1</v>
      </c>
      <c r="H8" s="20">
        <v>7.31</v>
      </c>
      <c r="I8" s="20">
        <f>TRUNC(TRUNC(G8,8)*H8,2)</f>
        <v>7.31</v>
      </c>
    </row>
    <row r="9" spans="1:9" ht="15" customHeight="1">
      <c r="A9" s="2"/>
      <c r="B9" s="2"/>
      <c r="C9" s="2"/>
      <c r="D9" s="2"/>
      <c r="E9" s="2"/>
      <c r="F9" s="2"/>
      <c r="G9" s="87" t="s">
        <v>1482</v>
      </c>
      <c r="H9" s="87"/>
      <c r="I9" s="21">
        <f>SUM(I5:I8)</f>
        <v>401.91</v>
      </c>
    </row>
    <row r="10" spans="1:9" ht="15" customHeight="1">
      <c r="A10" s="91" t="s">
        <v>1483</v>
      </c>
      <c r="B10" s="91"/>
      <c r="C10" s="92" t="s">
        <v>4</v>
      </c>
      <c r="D10" s="92"/>
      <c r="E10" s="92"/>
      <c r="F10" s="11" t="s">
        <v>1470</v>
      </c>
      <c r="G10" s="11" t="s">
        <v>1471</v>
      </c>
      <c r="H10" s="11" t="s">
        <v>1472</v>
      </c>
      <c r="I10" s="11" t="s">
        <v>1473</v>
      </c>
    </row>
    <row r="11" spans="1:9" ht="15" customHeight="1">
      <c r="A11" s="17" t="s">
        <v>1484</v>
      </c>
      <c r="B11" s="18" t="s">
        <v>1485</v>
      </c>
      <c r="C11" s="93" t="s">
        <v>14</v>
      </c>
      <c r="D11" s="93"/>
      <c r="E11" s="93"/>
      <c r="F11" s="17" t="s">
        <v>15</v>
      </c>
      <c r="G11" s="19">
        <v>1</v>
      </c>
      <c r="H11" s="20">
        <v>21325.46</v>
      </c>
      <c r="I11" s="20">
        <f>TRUNC(TRUNC(G11,8)*H11,2)</f>
        <v>21325.46</v>
      </c>
    </row>
    <row r="12" spans="1:9" ht="15" customHeight="1">
      <c r="A12" s="2"/>
      <c r="B12" s="2"/>
      <c r="C12" s="2"/>
      <c r="D12" s="2"/>
      <c r="E12" s="2"/>
      <c r="F12" s="2"/>
      <c r="G12" s="87" t="s">
        <v>1486</v>
      </c>
      <c r="H12" s="87"/>
      <c r="I12" s="21">
        <f>SUM(I11:I11)</f>
        <v>21325.46</v>
      </c>
    </row>
    <row r="13" spans="1:9" ht="15" customHeight="1">
      <c r="A13" s="91" t="s">
        <v>1487</v>
      </c>
      <c r="B13" s="91"/>
      <c r="C13" s="92" t="s">
        <v>4</v>
      </c>
      <c r="D13" s="92"/>
      <c r="E13" s="92"/>
      <c r="F13" s="11" t="s">
        <v>1470</v>
      </c>
      <c r="G13" s="11" t="s">
        <v>1471</v>
      </c>
      <c r="H13" s="11" t="s">
        <v>1472</v>
      </c>
      <c r="I13" s="11" t="s">
        <v>1473</v>
      </c>
    </row>
    <row r="14" spans="1:9" ht="29.1" customHeight="1">
      <c r="A14" s="17" t="s">
        <v>1488</v>
      </c>
      <c r="B14" s="18" t="s">
        <v>1489</v>
      </c>
      <c r="C14" s="93" t="s">
        <v>14</v>
      </c>
      <c r="D14" s="93"/>
      <c r="E14" s="93"/>
      <c r="F14" s="17" t="s">
        <v>15</v>
      </c>
      <c r="G14" s="19">
        <v>1</v>
      </c>
      <c r="H14" s="20">
        <v>271.04000000000002</v>
      </c>
      <c r="I14" s="20">
        <f>TRUNC(TRUNC(G14,8)*H14,2)</f>
        <v>271.04000000000002</v>
      </c>
    </row>
    <row r="15" spans="1:9" ht="15" customHeight="1">
      <c r="A15" s="2"/>
      <c r="B15" s="2"/>
      <c r="C15" s="2"/>
      <c r="D15" s="2"/>
      <c r="E15" s="2"/>
      <c r="F15" s="2"/>
      <c r="G15" s="87" t="s">
        <v>1490</v>
      </c>
      <c r="H15" s="87"/>
      <c r="I15" s="21">
        <f>SUM(I14:I14)</f>
        <v>271.04000000000002</v>
      </c>
    </row>
    <row r="16" spans="1:9" ht="15" customHeight="1">
      <c r="A16" s="2"/>
      <c r="B16" s="2"/>
      <c r="C16" s="2"/>
      <c r="D16" s="2"/>
      <c r="E16" s="2"/>
      <c r="F16" s="2"/>
      <c r="G16" s="89" t="s">
        <v>1491</v>
      </c>
      <c r="H16" s="89"/>
      <c r="I16" s="5">
        <f>SUM(I9,I12,I15)</f>
        <v>21998.41</v>
      </c>
    </row>
    <row r="17" spans="1:9" ht="9.9499999999999993" customHeight="1">
      <c r="A17" s="2"/>
      <c r="B17" s="2"/>
      <c r="C17" s="2"/>
      <c r="D17" s="2"/>
      <c r="E17" s="2"/>
      <c r="F17" s="2"/>
      <c r="G17" s="90"/>
      <c r="H17" s="90"/>
      <c r="I17" s="90"/>
    </row>
    <row r="18" spans="1:9" ht="20.100000000000001" customHeight="1">
      <c r="A18" s="81" t="s">
        <v>1492</v>
      </c>
      <c r="B18" s="81"/>
      <c r="C18" s="81"/>
      <c r="D18" s="81"/>
      <c r="E18" s="81"/>
      <c r="F18" s="81"/>
      <c r="G18" s="81"/>
      <c r="H18" s="81"/>
      <c r="I18" s="81"/>
    </row>
    <row r="19" spans="1:9" ht="15" customHeight="1">
      <c r="A19" s="91" t="s">
        <v>1469</v>
      </c>
      <c r="B19" s="91"/>
      <c r="C19" s="92" t="s">
        <v>4</v>
      </c>
      <c r="D19" s="92"/>
      <c r="E19" s="92"/>
      <c r="F19" s="11" t="s">
        <v>1470</v>
      </c>
      <c r="G19" s="11" t="s">
        <v>1471</v>
      </c>
      <c r="H19" s="11" t="s">
        <v>1472</v>
      </c>
      <c r="I19" s="11" t="s">
        <v>1473</v>
      </c>
    </row>
    <row r="20" spans="1:9" ht="21" customHeight="1">
      <c r="A20" s="17" t="s">
        <v>1493</v>
      </c>
      <c r="B20" s="18" t="s">
        <v>1494</v>
      </c>
      <c r="C20" s="93" t="s">
        <v>14</v>
      </c>
      <c r="D20" s="93"/>
      <c r="E20" s="93"/>
      <c r="F20" s="17" t="s">
        <v>15</v>
      </c>
      <c r="G20" s="19">
        <v>1</v>
      </c>
      <c r="H20" s="20">
        <v>236.16</v>
      </c>
      <c r="I20" s="20">
        <f>TRUNC(TRUNC(G20,8)*H20,2)</f>
        <v>236.16</v>
      </c>
    </row>
    <row r="21" spans="1:9" ht="21" customHeight="1">
      <c r="A21" s="17" t="s">
        <v>1476</v>
      </c>
      <c r="B21" s="18" t="s">
        <v>1477</v>
      </c>
      <c r="C21" s="93" t="s">
        <v>14</v>
      </c>
      <c r="D21" s="93"/>
      <c r="E21" s="93"/>
      <c r="F21" s="17" t="s">
        <v>15</v>
      </c>
      <c r="G21" s="19">
        <v>1</v>
      </c>
      <c r="H21" s="20">
        <v>252.08</v>
      </c>
      <c r="I21" s="20">
        <f>TRUNC(TRUNC(G21,8)*H21,2)</f>
        <v>252.08</v>
      </c>
    </row>
    <row r="22" spans="1:9" ht="29.1" customHeight="1">
      <c r="A22" s="17" t="s">
        <v>1495</v>
      </c>
      <c r="B22" s="18" t="s">
        <v>1496</v>
      </c>
      <c r="C22" s="93" t="s">
        <v>14</v>
      </c>
      <c r="D22" s="93"/>
      <c r="E22" s="93"/>
      <c r="F22" s="17" t="s">
        <v>15</v>
      </c>
      <c r="G22" s="19">
        <v>1</v>
      </c>
      <c r="H22" s="20">
        <v>18.73</v>
      </c>
      <c r="I22" s="20">
        <f>TRUNC(TRUNC(G22,8)*H22,2)</f>
        <v>18.73</v>
      </c>
    </row>
    <row r="23" spans="1:9" ht="21" customHeight="1">
      <c r="A23" s="17" t="s">
        <v>1480</v>
      </c>
      <c r="B23" s="18" t="s">
        <v>1481</v>
      </c>
      <c r="C23" s="93" t="s">
        <v>14</v>
      </c>
      <c r="D23" s="93"/>
      <c r="E23" s="93"/>
      <c r="F23" s="17" t="s">
        <v>15</v>
      </c>
      <c r="G23" s="19">
        <v>1</v>
      </c>
      <c r="H23" s="20">
        <v>7.31</v>
      </c>
      <c r="I23" s="20">
        <f>TRUNC(TRUNC(G23,8)*H23,2)</f>
        <v>7.31</v>
      </c>
    </row>
    <row r="24" spans="1:9" ht="15" customHeight="1">
      <c r="A24" s="2"/>
      <c r="B24" s="2"/>
      <c r="C24" s="2"/>
      <c r="D24" s="2"/>
      <c r="E24" s="2"/>
      <c r="F24" s="2"/>
      <c r="G24" s="87" t="s">
        <v>1482</v>
      </c>
      <c r="H24" s="87"/>
      <c r="I24" s="21">
        <f>SUM(I20:I23)</f>
        <v>514.28</v>
      </c>
    </row>
    <row r="25" spans="1:9" ht="15" customHeight="1">
      <c r="A25" s="91" t="s">
        <v>1483</v>
      </c>
      <c r="B25" s="91"/>
      <c r="C25" s="92" t="s">
        <v>4</v>
      </c>
      <c r="D25" s="92"/>
      <c r="E25" s="92"/>
      <c r="F25" s="11" t="s">
        <v>1470</v>
      </c>
      <c r="G25" s="11" t="s">
        <v>1471</v>
      </c>
      <c r="H25" s="11" t="s">
        <v>1472</v>
      </c>
      <c r="I25" s="11" t="s">
        <v>1473</v>
      </c>
    </row>
    <row r="26" spans="1:9" ht="15" customHeight="1">
      <c r="A26" s="17" t="s">
        <v>1497</v>
      </c>
      <c r="B26" s="18" t="s">
        <v>1498</v>
      </c>
      <c r="C26" s="93" t="s">
        <v>14</v>
      </c>
      <c r="D26" s="93"/>
      <c r="E26" s="93"/>
      <c r="F26" s="17" t="s">
        <v>15</v>
      </c>
      <c r="G26" s="19">
        <v>1</v>
      </c>
      <c r="H26" s="20">
        <v>6148.53</v>
      </c>
      <c r="I26" s="20">
        <f>TRUNC(TRUNC(G26,8)*H26,2)</f>
        <v>6148.53</v>
      </c>
    </row>
    <row r="27" spans="1:9" ht="15" customHeight="1">
      <c r="A27" s="2"/>
      <c r="B27" s="2"/>
      <c r="C27" s="2"/>
      <c r="D27" s="2"/>
      <c r="E27" s="2"/>
      <c r="F27" s="2"/>
      <c r="G27" s="87" t="s">
        <v>1486</v>
      </c>
      <c r="H27" s="87"/>
      <c r="I27" s="21">
        <f>SUM(I26:I26)</f>
        <v>6148.53</v>
      </c>
    </row>
    <row r="28" spans="1:9" ht="15" customHeight="1">
      <c r="A28" s="91" t="s">
        <v>1487</v>
      </c>
      <c r="B28" s="91"/>
      <c r="C28" s="92" t="s">
        <v>4</v>
      </c>
      <c r="D28" s="92"/>
      <c r="E28" s="92"/>
      <c r="F28" s="11" t="s">
        <v>1470</v>
      </c>
      <c r="G28" s="11" t="s">
        <v>1471</v>
      </c>
      <c r="H28" s="11" t="s">
        <v>1472</v>
      </c>
      <c r="I28" s="11" t="s">
        <v>1473</v>
      </c>
    </row>
    <row r="29" spans="1:9" ht="21" customHeight="1">
      <c r="A29" s="17" t="s">
        <v>1499</v>
      </c>
      <c r="B29" s="18" t="s">
        <v>1500</v>
      </c>
      <c r="C29" s="93" t="s">
        <v>14</v>
      </c>
      <c r="D29" s="93"/>
      <c r="E29" s="93"/>
      <c r="F29" s="17" t="s">
        <v>15</v>
      </c>
      <c r="G29" s="19">
        <v>1</v>
      </c>
      <c r="H29" s="20">
        <v>112.27</v>
      </c>
      <c r="I29" s="20">
        <f>TRUNC(TRUNC(G29,8)*H29,2)</f>
        <v>112.27</v>
      </c>
    </row>
    <row r="30" spans="1:9" ht="15" customHeight="1">
      <c r="A30" s="2"/>
      <c r="B30" s="2"/>
      <c r="C30" s="2"/>
      <c r="D30" s="2"/>
      <c r="E30" s="2"/>
      <c r="F30" s="2"/>
      <c r="G30" s="87" t="s">
        <v>1490</v>
      </c>
      <c r="H30" s="87"/>
      <c r="I30" s="21">
        <f>SUM(I29:I29)</f>
        <v>112.27</v>
      </c>
    </row>
    <row r="31" spans="1:9" ht="15" customHeight="1">
      <c r="A31" s="2"/>
      <c r="B31" s="2"/>
      <c r="C31" s="2"/>
      <c r="D31" s="2"/>
      <c r="E31" s="2"/>
      <c r="F31" s="2"/>
      <c r="G31" s="89" t="s">
        <v>1491</v>
      </c>
      <c r="H31" s="89"/>
      <c r="I31" s="5">
        <f>SUM(I24,I27,I30)</f>
        <v>6775.08</v>
      </c>
    </row>
    <row r="32" spans="1:9" ht="9.9499999999999993" customHeight="1">
      <c r="A32" s="2"/>
      <c r="B32" s="2"/>
      <c r="C32" s="2"/>
      <c r="D32" s="2"/>
      <c r="E32" s="2"/>
      <c r="F32" s="2"/>
      <c r="G32" s="90"/>
      <c r="H32" s="90"/>
      <c r="I32" s="90"/>
    </row>
    <row r="33" spans="1:9" ht="20.100000000000001" customHeight="1">
      <c r="A33" s="81" t="s">
        <v>1501</v>
      </c>
      <c r="B33" s="81"/>
      <c r="C33" s="81"/>
      <c r="D33" s="81"/>
      <c r="E33" s="81"/>
      <c r="F33" s="81"/>
      <c r="G33" s="81"/>
      <c r="H33" s="81"/>
      <c r="I33" s="81"/>
    </row>
    <row r="34" spans="1:9" ht="15" customHeight="1">
      <c r="A34" s="91" t="s">
        <v>1469</v>
      </c>
      <c r="B34" s="91"/>
      <c r="C34" s="92" t="s">
        <v>4</v>
      </c>
      <c r="D34" s="92"/>
      <c r="E34" s="92"/>
      <c r="F34" s="11" t="s">
        <v>1470</v>
      </c>
      <c r="G34" s="11" t="s">
        <v>1471</v>
      </c>
      <c r="H34" s="11" t="s">
        <v>1472</v>
      </c>
      <c r="I34" s="11" t="s">
        <v>1473</v>
      </c>
    </row>
    <row r="35" spans="1:9" ht="21" customHeight="1">
      <c r="A35" s="17" t="s">
        <v>1502</v>
      </c>
      <c r="B35" s="18" t="s">
        <v>1503</v>
      </c>
      <c r="C35" s="93" t="s">
        <v>14</v>
      </c>
      <c r="D35" s="93"/>
      <c r="E35" s="93"/>
      <c r="F35" s="17" t="s">
        <v>15</v>
      </c>
      <c r="G35" s="19">
        <v>1</v>
      </c>
      <c r="H35" s="20">
        <v>148.04</v>
      </c>
      <c r="I35" s="20">
        <f>TRUNC(TRUNC(G35,8)*H35,2)</f>
        <v>148.04</v>
      </c>
    </row>
    <row r="36" spans="1:9" ht="21" customHeight="1">
      <c r="A36" s="17" t="s">
        <v>1476</v>
      </c>
      <c r="B36" s="18" t="s">
        <v>1477</v>
      </c>
      <c r="C36" s="93" t="s">
        <v>14</v>
      </c>
      <c r="D36" s="93"/>
      <c r="E36" s="93"/>
      <c r="F36" s="17" t="s">
        <v>15</v>
      </c>
      <c r="G36" s="19">
        <v>1</v>
      </c>
      <c r="H36" s="20">
        <v>252.08</v>
      </c>
      <c r="I36" s="20">
        <f>TRUNC(TRUNC(G36,8)*H36,2)</f>
        <v>252.08</v>
      </c>
    </row>
    <row r="37" spans="1:9" ht="21" customHeight="1">
      <c r="A37" s="17" t="s">
        <v>1504</v>
      </c>
      <c r="B37" s="18" t="s">
        <v>1505</v>
      </c>
      <c r="C37" s="93" t="s">
        <v>14</v>
      </c>
      <c r="D37" s="93"/>
      <c r="E37" s="93"/>
      <c r="F37" s="17" t="s">
        <v>15</v>
      </c>
      <c r="G37" s="19">
        <v>1</v>
      </c>
      <c r="H37" s="20">
        <v>10.89</v>
      </c>
      <c r="I37" s="20">
        <f>TRUNC(TRUNC(G37,8)*H37,2)</f>
        <v>10.89</v>
      </c>
    </row>
    <row r="38" spans="1:9" ht="21" customHeight="1">
      <c r="A38" s="17" t="s">
        <v>1480</v>
      </c>
      <c r="B38" s="18" t="s">
        <v>1481</v>
      </c>
      <c r="C38" s="93" t="s">
        <v>14</v>
      </c>
      <c r="D38" s="93"/>
      <c r="E38" s="93"/>
      <c r="F38" s="17" t="s">
        <v>15</v>
      </c>
      <c r="G38" s="19">
        <v>1</v>
      </c>
      <c r="H38" s="20">
        <v>7.31</v>
      </c>
      <c r="I38" s="20">
        <f>TRUNC(TRUNC(G38,8)*H38,2)</f>
        <v>7.31</v>
      </c>
    </row>
    <row r="39" spans="1:9" ht="15" customHeight="1">
      <c r="A39" s="2"/>
      <c r="B39" s="2"/>
      <c r="C39" s="2"/>
      <c r="D39" s="2"/>
      <c r="E39" s="2"/>
      <c r="F39" s="2"/>
      <c r="G39" s="87" t="s">
        <v>1482</v>
      </c>
      <c r="H39" s="87"/>
      <c r="I39" s="21">
        <f>SUM(I35:I38)</f>
        <v>418.32</v>
      </c>
    </row>
    <row r="40" spans="1:9" ht="15" customHeight="1">
      <c r="A40" s="91" t="s">
        <v>1483</v>
      </c>
      <c r="B40" s="91"/>
      <c r="C40" s="92" t="s">
        <v>4</v>
      </c>
      <c r="D40" s="92"/>
      <c r="E40" s="92"/>
      <c r="F40" s="11" t="s">
        <v>1470</v>
      </c>
      <c r="G40" s="11" t="s">
        <v>1471</v>
      </c>
      <c r="H40" s="11" t="s">
        <v>1472</v>
      </c>
      <c r="I40" s="11" t="s">
        <v>1473</v>
      </c>
    </row>
    <row r="41" spans="1:9" ht="15" customHeight="1">
      <c r="A41" s="17" t="s">
        <v>1506</v>
      </c>
      <c r="B41" s="18" t="s">
        <v>1507</v>
      </c>
      <c r="C41" s="93" t="s">
        <v>14</v>
      </c>
      <c r="D41" s="93"/>
      <c r="E41" s="93"/>
      <c r="F41" s="17" t="s">
        <v>15</v>
      </c>
      <c r="G41" s="19">
        <v>1</v>
      </c>
      <c r="H41" s="20">
        <v>4528.3100000000004</v>
      </c>
      <c r="I41" s="20">
        <f>TRUNC(TRUNC(G41,8)*H41,2)</f>
        <v>4528.3100000000004</v>
      </c>
    </row>
    <row r="42" spans="1:9" ht="15" customHeight="1">
      <c r="A42" s="2"/>
      <c r="B42" s="2"/>
      <c r="C42" s="2"/>
      <c r="D42" s="2"/>
      <c r="E42" s="2"/>
      <c r="F42" s="2"/>
      <c r="G42" s="87" t="s">
        <v>1486</v>
      </c>
      <c r="H42" s="87"/>
      <c r="I42" s="21">
        <f>SUM(I41:I41)</f>
        <v>4528.3100000000004</v>
      </c>
    </row>
    <row r="43" spans="1:9" ht="15" customHeight="1">
      <c r="A43" s="91" t="s">
        <v>1487</v>
      </c>
      <c r="B43" s="91"/>
      <c r="C43" s="92" t="s">
        <v>4</v>
      </c>
      <c r="D43" s="92"/>
      <c r="E43" s="92"/>
      <c r="F43" s="11" t="s">
        <v>1470</v>
      </c>
      <c r="G43" s="11" t="s">
        <v>1471</v>
      </c>
      <c r="H43" s="11" t="s">
        <v>1472</v>
      </c>
      <c r="I43" s="11" t="s">
        <v>1473</v>
      </c>
    </row>
    <row r="44" spans="1:9" ht="21" customHeight="1">
      <c r="A44" s="17" t="s">
        <v>1508</v>
      </c>
      <c r="B44" s="18" t="s">
        <v>1509</v>
      </c>
      <c r="C44" s="93" t="s">
        <v>14</v>
      </c>
      <c r="D44" s="93"/>
      <c r="E44" s="93"/>
      <c r="F44" s="17" t="s">
        <v>15</v>
      </c>
      <c r="G44" s="19">
        <v>1</v>
      </c>
      <c r="H44" s="20">
        <v>19.829999999999998</v>
      </c>
      <c r="I44" s="20">
        <f>TRUNC(TRUNC(G44,8)*H44,2)</f>
        <v>19.829999999999998</v>
      </c>
    </row>
    <row r="45" spans="1:9" ht="15" customHeight="1">
      <c r="A45" s="2"/>
      <c r="B45" s="2"/>
      <c r="C45" s="2"/>
      <c r="D45" s="2"/>
      <c r="E45" s="2"/>
      <c r="F45" s="2"/>
      <c r="G45" s="87" t="s">
        <v>1490</v>
      </c>
      <c r="H45" s="87"/>
      <c r="I45" s="21">
        <f>SUM(I44:I44)</f>
        <v>19.829999999999998</v>
      </c>
    </row>
    <row r="46" spans="1:9" ht="15" customHeight="1">
      <c r="A46" s="2"/>
      <c r="B46" s="2"/>
      <c r="C46" s="2"/>
      <c r="D46" s="2"/>
      <c r="E46" s="2"/>
      <c r="F46" s="2"/>
      <c r="G46" s="89" t="s">
        <v>1491</v>
      </c>
      <c r="H46" s="89"/>
      <c r="I46" s="5">
        <f>SUM(I39,I42,I45)</f>
        <v>4966.46</v>
      </c>
    </row>
    <row r="47" spans="1:9" ht="9.9499999999999993" customHeight="1">
      <c r="A47" s="2"/>
      <c r="B47" s="2"/>
      <c r="C47" s="2"/>
      <c r="D47" s="2"/>
      <c r="E47" s="2"/>
      <c r="F47" s="2"/>
      <c r="G47" s="90"/>
      <c r="H47" s="90"/>
      <c r="I47" s="90"/>
    </row>
    <row r="48" spans="1:9" ht="20.100000000000001" customHeight="1">
      <c r="A48" s="81" t="s">
        <v>1510</v>
      </c>
      <c r="B48" s="81"/>
      <c r="C48" s="81"/>
      <c r="D48" s="81"/>
      <c r="E48" s="81"/>
      <c r="F48" s="81"/>
      <c r="G48" s="81"/>
      <c r="H48" s="81"/>
      <c r="I48" s="81"/>
    </row>
    <row r="49" spans="1:9" ht="15" customHeight="1">
      <c r="A49" s="91" t="s">
        <v>1469</v>
      </c>
      <c r="B49" s="91"/>
      <c r="C49" s="92" t="s">
        <v>4</v>
      </c>
      <c r="D49" s="92"/>
      <c r="E49" s="92"/>
      <c r="F49" s="11" t="s">
        <v>1470</v>
      </c>
      <c r="G49" s="11" t="s">
        <v>1471</v>
      </c>
      <c r="H49" s="11" t="s">
        <v>1472</v>
      </c>
      <c r="I49" s="11" t="s">
        <v>1473</v>
      </c>
    </row>
    <row r="50" spans="1:9" ht="21" customHeight="1">
      <c r="A50" s="17" t="s">
        <v>1511</v>
      </c>
      <c r="B50" s="18" t="s">
        <v>1512</v>
      </c>
      <c r="C50" s="93" t="s">
        <v>14</v>
      </c>
      <c r="D50" s="93"/>
      <c r="E50" s="93"/>
      <c r="F50" s="17" t="s">
        <v>15</v>
      </c>
      <c r="G50" s="19">
        <v>1</v>
      </c>
      <c r="H50" s="20">
        <v>859.55</v>
      </c>
      <c r="I50" s="20">
        <f t="shared" ref="I50:I55" si="0">ROUND(ROUND(G50,8)*H50,2)</f>
        <v>859.55</v>
      </c>
    </row>
    <row r="51" spans="1:9" ht="21" customHeight="1">
      <c r="A51" s="17" t="s">
        <v>1513</v>
      </c>
      <c r="B51" s="18" t="s">
        <v>1514</v>
      </c>
      <c r="C51" s="93" t="s">
        <v>14</v>
      </c>
      <c r="D51" s="93"/>
      <c r="E51" s="93"/>
      <c r="F51" s="17" t="s">
        <v>15</v>
      </c>
      <c r="G51" s="19">
        <v>1</v>
      </c>
      <c r="H51" s="20">
        <v>250.24</v>
      </c>
      <c r="I51" s="20">
        <f t="shared" si="0"/>
        <v>250.24</v>
      </c>
    </row>
    <row r="52" spans="1:9" ht="21" customHeight="1">
      <c r="A52" s="17" t="s">
        <v>1476</v>
      </c>
      <c r="B52" s="18" t="s">
        <v>1477</v>
      </c>
      <c r="C52" s="93" t="s">
        <v>14</v>
      </c>
      <c r="D52" s="93"/>
      <c r="E52" s="93"/>
      <c r="F52" s="17" t="s">
        <v>15</v>
      </c>
      <c r="G52" s="19">
        <v>1</v>
      </c>
      <c r="H52" s="20">
        <v>252.08</v>
      </c>
      <c r="I52" s="20">
        <f t="shared" si="0"/>
        <v>252.08</v>
      </c>
    </row>
    <row r="53" spans="1:9" ht="21" customHeight="1">
      <c r="A53" s="17" t="s">
        <v>1515</v>
      </c>
      <c r="B53" s="18" t="s">
        <v>1516</v>
      </c>
      <c r="C53" s="93" t="s">
        <v>14</v>
      </c>
      <c r="D53" s="93"/>
      <c r="E53" s="93"/>
      <c r="F53" s="17" t="s">
        <v>15</v>
      </c>
      <c r="G53" s="19">
        <v>1</v>
      </c>
      <c r="H53" s="20">
        <v>114.72</v>
      </c>
      <c r="I53" s="20">
        <f t="shared" si="0"/>
        <v>114.72</v>
      </c>
    </row>
    <row r="54" spans="1:9" ht="21" customHeight="1">
      <c r="A54" s="17" t="s">
        <v>1480</v>
      </c>
      <c r="B54" s="18" t="s">
        <v>1481</v>
      </c>
      <c r="C54" s="93" t="s">
        <v>14</v>
      </c>
      <c r="D54" s="93"/>
      <c r="E54" s="93"/>
      <c r="F54" s="17" t="s">
        <v>15</v>
      </c>
      <c r="G54" s="19">
        <v>1</v>
      </c>
      <c r="H54" s="20">
        <v>7.31</v>
      </c>
      <c r="I54" s="20">
        <f t="shared" si="0"/>
        <v>7.31</v>
      </c>
    </row>
    <row r="55" spans="1:9" ht="21" customHeight="1">
      <c r="A55" s="17" t="s">
        <v>1517</v>
      </c>
      <c r="B55" s="18" t="s">
        <v>1518</v>
      </c>
      <c r="C55" s="93" t="s">
        <v>14</v>
      </c>
      <c r="D55" s="93"/>
      <c r="E55" s="93"/>
      <c r="F55" s="17" t="s">
        <v>15</v>
      </c>
      <c r="G55" s="19">
        <v>1</v>
      </c>
      <c r="H55" s="20">
        <v>150.72</v>
      </c>
      <c r="I55" s="20">
        <f t="shared" si="0"/>
        <v>150.72</v>
      </c>
    </row>
    <row r="56" spans="1:9" ht="15" customHeight="1">
      <c r="A56" s="2"/>
      <c r="B56" s="2"/>
      <c r="C56" s="2"/>
      <c r="D56" s="2"/>
      <c r="E56" s="2"/>
      <c r="F56" s="2"/>
      <c r="G56" s="87" t="s">
        <v>1482</v>
      </c>
      <c r="H56" s="87"/>
      <c r="I56" s="21">
        <f>SUM(I50:I55)</f>
        <v>1634.62</v>
      </c>
    </row>
    <row r="57" spans="1:9" ht="15" customHeight="1">
      <c r="A57" s="91" t="s">
        <v>1483</v>
      </c>
      <c r="B57" s="91"/>
      <c r="C57" s="92" t="s">
        <v>4</v>
      </c>
      <c r="D57" s="92"/>
      <c r="E57" s="92"/>
      <c r="F57" s="11" t="s">
        <v>1470</v>
      </c>
      <c r="G57" s="11" t="s">
        <v>1471</v>
      </c>
      <c r="H57" s="11" t="s">
        <v>1472</v>
      </c>
      <c r="I57" s="11" t="s">
        <v>1473</v>
      </c>
    </row>
    <row r="58" spans="1:9" ht="15" customHeight="1">
      <c r="A58" s="17" t="s">
        <v>1519</v>
      </c>
      <c r="B58" s="18" t="s">
        <v>1520</v>
      </c>
      <c r="C58" s="93" t="s">
        <v>14</v>
      </c>
      <c r="D58" s="93"/>
      <c r="E58" s="93"/>
      <c r="F58" s="17" t="s">
        <v>15</v>
      </c>
      <c r="G58" s="19">
        <v>1.371429</v>
      </c>
      <c r="H58" s="20">
        <v>2588.09</v>
      </c>
      <c r="I58" s="20">
        <f>ROUND(ROUND(G58,8)*H58,2)</f>
        <v>3549.38</v>
      </c>
    </row>
    <row r="59" spans="1:9" ht="15" customHeight="1">
      <c r="A59" s="2"/>
      <c r="B59" s="2"/>
      <c r="C59" s="2"/>
      <c r="D59" s="2"/>
      <c r="E59" s="2"/>
      <c r="F59" s="2"/>
      <c r="G59" s="87" t="s">
        <v>1486</v>
      </c>
      <c r="H59" s="87"/>
      <c r="I59" s="21">
        <f>SUM(I58:I58)</f>
        <v>3549.38</v>
      </c>
    </row>
    <row r="60" spans="1:9" ht="15" customHeight="1">
      <c r="A60" s="91" t="s">
        <v>1487</v>
      </c>
      <c r="B60" s="91"/>
      <c r="C60" s="92" t="s">
        <v>4</v>
      </c>
      <c r="D60" s="92"/>
      <c r="E60" s="92"/>
      <c r="F60" s="11" t="s">
        <v>1470</v>
      </c>
      <c r="G60" s="11" t="s">
        <v>1471</v>
      </c>
      <c r="H60" s="11" t="s">
        <v>1472</v>
      </c>
      <c r="I60" s="11" t="s">
        <v>1473</v>
      </c>
    </row>
    <row r="61" spans="1:9" ht="21" customHeight="1">
      <c r="A61" s="17" t="s">
        <v>1521</v>
      </c>
      <c r="B61" s="18" t="s">
        <v>1522</v>
      </c>
      <c r="C61" s="93" t="s">
        <v>14</v>
      </c>
      <c r="D61" s="93"/>
      <c r="E61" s="93"/>
      <c r="F61" s="17" t="s">
        <v>15</v>
      </c>
      <c r="G61" s="19">
        <v>1</v>
      </c>
      <c r="H61" s="20">
        <v>11.33</v>
      </c>
      <c r="I61" s="20">
        <f>ROUND(ROUND(G61,8)*H61,2)</f>
        <v>11.33</v>
      </c>
    </row>
    <row r="62" spans="1:9" ht="15" customHeight="1">
      <c r="A62" s="2"/>
      <c r="B62" s="2"/>
      <c r="C62" s="2"/>
      <c r="D62" s="2"/>
      <c r="E62" s="2"/>
      <c r="F62" s="2"/>
      <c r="G62" s="87" t="s">
        <v>1490</v>
      </c>
      <c r="H62" s="87"/>
      <c r="I62" s="21">
        <f>SUM(I61:I61)</f>
        <v>11.33</v>
      </c>
    </row>
    <row r="63" spans="1:9" ht="15" customHeight="1">
      <c r="A63" s="88" t="s">
        <v>1523</v>
      </c>
      <c r="B63" s="88"/>
      <c r="C63" s="88"/>
      <c r="D63" s="2"/>
      <c r="E63" s="2"/>
      <c r="F63" s="2"/>
      <c r="G63" s="89" t="s">
        <v>1491</v>
      </c>
      <c r="H63" s="89"/>
      <c r="I63" s="5">
        <v>5195.33</v>
      </c>
    </row>
    <row r="64" spans="1:9" ht="78" customHeight="1">
      <c r="A64" s="88"/>
      <c r="B64" s="88"/>
      <c r="C64" s="88"/>
      <c r="D64" s="2"/>
      <c r="E64" s="2"/>
      <c r="F64" s="2"/>
      <c r="G64" s="2"/>
      <c r="H64" s="2"/>
      <c r="I64" s="2"/>
    </row>
    <row r="65" spans="1:9" ht="9.9499999999999993" customHeight="1">
      <c r="A65" s="2"/>
      <c r="B65" s="2"/>
      <c r="C65" s="2"/>
      <c r="D65" s="2"/>
      <c r="E65" s="2"/>
      <c r="F65" s="2"/>
      <c r="G65" s="90"/>
      <c r="H65" s="90"/>
      <c r="I65" s="90"/>
    </row>
    <row r="66" spans="1:9" ht="20.100000000000001" customHeight="1">
      <c r="A66" s="81" t="s">
        <v>1524</v>
      </c>
      <c r="B66" s="81"/>
      <c r="C66" s="81"/>
      <c r="D66" s="81"/>
      <c r="E66" s="81"/>
      <c r="F66" s="81"/>
      <c r="G66" s="81"/>
      <c r="H66" s="81"/>
      <c r="I66" s="81"/>
    </row>
    <row r="67" spans="1:9" ht="12.95" customHeight="1">
      <c r="A67" s="95" t="s">
        <v>1239</v>
      </c>
      <c r="B67" s="95"/>
      <c r="C67" s="96" t="s">
        <v>1525</v>
      </c>
      <c r="D67" s="96"/>
      <c r="E67" s="83" t="s">
        <v>1526</v>
      </c>
      <c r="F67" s="83"/>
      <c r="G67" s="83" t="s">
        <v>1527</v>
      </c>
      <c r="H67" s="83"/>
      <c r="I67" s="83" t="s">
        <v>1528</v>
      </c>
    </row>
    <row r="68" spans="1:9" ht="12" customHeight="1">
      <c r="A68" s="95"/>
      <c r="B68" s="95"/>
      <c r="C68" s="96"/>
      <c r="D68" s="96"/>
      <c r="E68" s="11" t="s">
        <v>1529</v>
      </c>
      <c r="F68" s="11" t="s">
        <v>1530</v>
      </c>
      <c r="G68" s="11" t="s">
        <v>1529</v>
      </c>
      <c r="H68" s="11" t="s">
        <v>1530</v>
      </c>
      <c r="I68" s="83"/>
    </row>
    <row r="69" spans="1:9" ht="15" customHeight="1">
      <c r="A69" s="7" t="s">
        <v>1531</v>
      </c>
      <c r="B69" s="6" t="s">
        <v>1532</v>
      </c>
      <c r="C69" s="94">
        <v>5.3</v>
      </c>
      <c r="D69" s="94"/>
      <c r="E69" s="22">
        <v>1</v>
      </c>
      <c r="F69" s="22">
        <v>0.01</v>
      </c>
      <c r="G69" s="23">
        <v>307.1454</v>
      </c>
      <c r="H69" s="23">
        <v>93.4739</v>
      </c>
      <c r="I69" s="23">
        <f t="shared" ref="I69:I75" si="1">ROUND(C69*(ROUND(E69*G69,4)+ROUND(F69*H69,4)),4)</f>
        <v>1632.8244999999999</v>
      </c>
    </row>
    <row r="70" spans="1:9" ht="15" customHeight="1">
      <c r="A70" s="7" t="s">
        <v>1533</v>
      </c>
      <c r="B70" s="6" t="s">
        <v>1534</v>
      </c>
      <c r="C70" s="94">
        <v>5.3</v>
      </c>
      <c r="D70" s="94"/>
      <c r="E70" s="22">
        <v>1</v>
      </c>
      <c r="F70" s="22">
        <v>0.01</v>
      </c>
      <c r="G70" s="23">
        <v>323.59980000000002</v>
      </c>
      <c r="H70" s="23">
        <v>85.142399999999995</v>
      </c>
      <c r="I70" s="23">
        <f t="shared" si="1"/>
        <v>1719.5914</v>
      </c>
    </row>
    <row r="71" spans="1:9" ht="15.95" customHeight="1">
      <c r="A71" s="7" t="s">
        <v>1535</v>
      </c>
      <c r="B71" s="6" t="s">
        <v>1536</v>
      </c>
      <c r="C71" s="94">
        <v>13.25</v>
      </c>
      <c r="D71" s="94"/>
      <c r="E71" s="22">
        <v>1</v>
      </c>
      <c r="F71" s="22">
        <v>0.01</v>
      </c>
      <c r="G71" s="23">
        <v>399.9658</v>
      </c>
      <c r="H71" s="23">
        <v>136.22810000000001</v>
      </c>
      <c r="I71" s="23">
        <f t="shared" si="1"/>
        <v>5317.5973000000004</v>
      </c>
    </row>
    <row r="72" spans="1:9" ht="15.95" customHeight="1">
      <c r="A72" s="7" t="s">
        <v>1537</v>
      </c>
      <c r="B72" s="6" t="s">
        <v>1538</v>
      </c>
      <c r="C72" s="94">
        <v>5.3</v>
      </c>
      <c r="D72" s="94"/>
      <c r="E72" s="22">
        <v>1</v>
      </c>
      <c r="F72" s="22">
        <v>0.01</v>
      </c>
      <c r="G72" s="23">
        <v>416.79379999999998</v>
      </c>
      <c r="H72" s="23">
        <v>132.61709999999999</v>
      </c>
      <c r="I72" s="23">
        <f t="shared" si="1"/>
        <v>2216.0360000000001</v>
      </c>
    </row>
    <row r="73" spans="1:9" ht="15" customHeight="1">
      <c r="A73" s="7" t="s">
        <v>1539</v>
      </c>
      <c r="B73" s="6" t="s">
        <v>1540</v>
      </c>
      <c r="C73" s="94">
        <v>10.6</v>
      </c>
      <c r="D73" s="94"/>
      <c r="E73" s="22">
        <v>1</v>
      </c>
      <c r="F73" s="22">
        <v>0.01</v>
      </c>
      <c r="G73" s="23">
        <v>35.362000000000002</v>
      </c>
      <c r="H73" s="23">
        <v>6.0845000000000002</v>
      </c>
      <c r="I73" s="23">
        <f t="shared" si="1"/>
        <v>375.48169999999999</v>
      </c>
    </row>
    <row r="74" spans="1:9" ht="15" customHeight="1">
      <c r="A74" s="7" t="s">
        <v>1541</v>
      </c>
      <c r="B74" s="6" t="s">
        <v>1542</v>
      </c>
      <c r="C74" s="94">
        <v>5.3</v>
      </c>
      <c r="D74" s="94"/>
      <c r="E74" s="22">
        <v>1</v>
      </c>
      <c r="F74" s="22">
        <v>0.01</v>
      </c>
      <c r="G74" s="23">
        <v>112.93859999999999</v>
      </c>
      <c r="H74" s="23">
        <v>56.263599999999997</v>
      </c>
      <c r="I74" s="23">
        <f t="shared" si="1"/>
        <v>601.55640000000005</v>
      </c>
    </row>
    <row r="75" spans="1:9" ht="15" customHeight="1">
      <c r="A75" s="7" t="s">
        <v>1543</v>
      </c>
      <c r="B75" s="6" t="s">
        <v>1544</v>
      </c>
      <c r="C75" s="94">
        <v>5.3</v>
      </c>
      <c r="D75" s="94"/>
      <c r="E75" s="22">
        <v>1</v>
      </c>
      <c r="F75" s="22">
        <v>0.01</v>
      </c>
      <c r="G75" s="23">
        <v>84.797600000000003</v>
      </c>
      <c r="H75" s="23">
        <v>48.545400000000001</v>
      </c>
      <c r="I75" s="23">
        <f t="shared" si="1"/>
        <v>452.00040000000001</v>
      </c>
    </row>
    <row r="76" spans="1:9" ht="15" customHeight="1">
      <c r="A76" s="1"/>
      <c r="B76" s="1"/>
      <c r="C76" s="1"/>
      <c r="D76" s="1"/>
      <c r="E76" s="1"/>
      <c r="F76" s="1"/>
      <c r="G76" s="80" t="s">
        <v>1545</v>
      </c>
      <c r="H76" s="80"/>
      <c r="I76" s="24">
        <f>SUM(I68:I75)</f>
        <v>12315.087700000002</v>
      </c>
    </row>
    <row r="77" spans="1:9" ht="15" customHeight="1">
      <c r="A77" s="2"/>
      <c r="B77" s="2"/>
      <c r="C77" s="2"/>
      <c r="D77" s="2"/>
      <c r="E77" s="2"/>
      <c r="F77" s="2"/>
      <c r="G77" s="89" t="s">
        <v>1546</v>
      </c>
      <c r="H77" s="89"/>
      <c r="I77" s="23">
        <f>SUM(I76)</f>
        <v>12315.087700000002</v>
      </c>
    </row>
    <row r="78" spans="1:9" ht="15" customHeight="1">
      <c r="A78" s="2"/>
      <c r="B78" s="2"/>
      <c r="C78" s="2"/>
      <c r="D78" s="2"/>
      <c r="E78" s="2"/>
      <c r="F78" s="2"/>
      <c r="G78" s="89" t="s">
        <v>1547</v>
      </c>
      <c r="H78" s="89"/>
      <c r="I78" s="25"/>
    </row>
    <row r="79" spans="1:9" ht="15" customHeight="1">
      <c r="A79" s="2"/>
      <c r="B79" s="2"/>
      <c r="C79" s="2"/>
      <c r="D79" s="2"/>
      <c r="E79" s="2"/>
      <c r="F79" s="2"/>
      <c r="G79" s="89" t="s">
        <v>1548</v>
      </c>
      <c r="H79" s="89"/>
      <c r="I79" s="23" t="e">
        <f>ROUND(I77/I78,4)</f>
        <v>#DIV/0!</v>
      </c>
    </row>
    <row r="80" spans="1:9" ht="15" customHeight="1">
      <c r="A80" s="2"/>
      <c r="B80" s="2"/>
      <c r="C80" s="2"/>
      <c r="D80" s="2"/>
      <c r="E80" s="2"/>
      <c r="F80" s="2"/>
      <c r="G80" s="89" t="s">
        <v>1549</v>
      </c>
      <c r="H80" s="89"/>
      <c r="I80" s="9" t="e">
        <f>SUM(I79)</f>
        <v>#DIV/0!</v>
      </c>
    </row>
    <row r="81" spans="1:9" ht="15" customHeight="1">
      <c r="A81" s="88" t="s">
        <v>1550</v>
      </c>
      <c r="B81" s="88"/>
      <c r="C81" s="88"/>
      <c r="D81" s="2"/>
      <c r="E81" s="2"/>
      <c r="F81" s="2"/>
      <c r="G81" s="89" t="s">
        <v>1491</v>
      </c>
      <c r="H81" s="89"/>
      <c r="I81" s="5">
        <v>12315.09</v>
      </c>
    </row>
    <row r="82" spans="1:9" ht="2.1" customHeight="1">
      <c r="A82" s="88"/>
      <c r="B82" s="88"/>
      <c r="C82" s="88"/>
      <c r="D82" s="2"/>
      <c r="E82" s="2"/>
      <c r="F82" s="2"/>
      <c r="G82" s="2"/>
      <c r="H82" s="2"/>
      <c r="I82" s="2"/>
    </row>
    <row r="83" spans="1:9" ht="9.9499999999999993" customHeight="1">
      <c r="A83" s="2"/>
      <c r="B83" s="2"/>
      <c r="C83" s="2"/>
      <c r="D83" s="2"/>
      <c r="E83" s="2"/>
      <c r="F83" s="2"/>
      <c r="G83" s="90"/>
      <c r="H83" s="90"/>
      <c r="I83" s="90"/>
    </row>
    <row r="84" spans="1:9" ht="20.100000000000001" customHeight="1">
      <c r="A84" s="81" t="s">
        <v>1551</v>
      </c>
      <c r="B84" s="81"/>
      <c r="C84" s="81"/>
      <c r="D84" s="81"/>
      <c r="E84" s="81"/>
      <c r="F84" s="81"/>
      <c r="G84" s="81"/>
      <c r="H84" s="81"/>
      <c r="I84" s="81"/>
    </row>
    <row r="85" spans="1:9" ht="15" customHeight="1">
      <c r="A85" s="91" t="s">
        <v>1552</v>
      </c>
      <c r="B85" s="91"/>
      <c r="C85" s="92" t="s">
        <v>4</v>
      </c>
      <c r="D85" s="92"/>
      <c r="E85" s="92"/>
      <c r="F85" s="11" t="s">
        <v>1470</v>
      </c>
      <c r="G85" s="11" t="s">
        <v>1471</v>
      </c>
      <c r="H85" s="11" t="s">
        <v>1472</v>
      </c>
      <c r="I85" s="11" t="s">
        <v>1473</v>
      </c>
    </row>
    <row r="86" spans="1:9" ht="29.1" customHeight="1">
      <c r="A86" s="17" t="s">
        <v>1553</v>
      </c>
      <c r="B86" s="18" t="s">
        <v>1554</v>
      </c>
      <c r="C86" s="93" t="s">
        <v>14</v>
      </c>
      <c r="D86" s="93"/>
      <c r="E86" s="93"/>
      <c r="F86" s="17" t="s">
        <v>1555</v>
      </c>
      <c r="G86" s="19">
        <v>2.8999999999999998E-3</v>
      </c>
      <c r="H86" s="20">
        <v>84.09</v>
      </c>
      <c r="I86" s="20">
        <f>TRUNC(TRUNC(G86,8)*H86,2)</f>
        <v>0.24</v>
      </c>
    </row>
    <row r="87" spans="1:9" ht="29.1" customHeight="1">
      <c r="A87" s="17" t="s">
        <v>1556</v>
      </c>
      <c r="B87" s="18" t="s">
        <v>1557</v>
      </c>
      <c r="C87" s="93" t="s">
        <v>14</v>
      </c>
      <c r="D87" s="93"/>
      <c r="E87" s="93"/>
      <c r="F87" s="17" t="s">
        <v>1558</v>
      </c>
      <c r="G87" s="19">
        <v>1.6999999999999999E-3</v>
      </c>
      <c r="H87" s="20">
        <v>201.86</v>
      </c>
      <c r="I87" s="20">
        <f>TRUNC(TRUNC(G87,8)*H87,2)</f>
        <v>0.34</v>
      </c>
    </row>
    <row r="88" spans="1:9" ht="18" customHeight="1">
      <c r="A88" s="2"/>
      <c r="B88" s="2"/>
      <c r="C88" s="2"/>
      <c r="D88" s="2"/>
      <c r="E88" s="2"/>
      <c r="F88" s="2"/>
      <c r="G88" s="87" t="s">
        <v>1559</v>
      </c>
      <c r="H88" s="87"/>
      <c r="I88" s="21">
        <f>SUM(I86:I87)</f>
        <v>0.58000000000000007</v>
      </c>
    </row>
    <row r="89" spans="1:9" ht="15" customHeight="1">
      <c r="A89" s="91" t="s">
        <v>1560</v>
      </c>
      <c r="B89" s="91"/>
      <c r="C89" s="92" t="s">
        <v>4</v>
      </c>
      <c r="D89" s="92"/>
      <c r="E89" s="92"/>
      <c r="F89" s="11" t="s">
        <v>1470</v>
      </c>
      <c r="G89" s="11" t="s">
        <v>1471</v>
      </c>
      <c r="H89" s="11" t="s">
        <v>1472</v>
      </c>
      <c r="I89" s="11" t="s">
        <v>1473</v>
      </c>
    </row>
    <row r="90" spans="1:9" ht="15" customHeight="1">
      <c r="A90" s="17" t="s">
        <v>1561</v>
      </c>
      <c r="B90" s="18" t="s">
        <v>1562</v>
      </c>
      <c r="C90" s="93" t="s">
        <v>14</v>
      </c>
      <c r="D90" s="93"/>
      <c r="E90" s="93"/>
      <c r="F90" s="17" t="s">
        <v>1563</v>
      </c>
      <c r="G90" s="19">
        <v>4.5999999999999999E-3</v>
      </c>
      <c r="H90" s="20">
        <v>24.1</v>
      </c>
      <c r="I90" s="20">
        <f>TRUNC(TRUNC(G90,8)*H90,2)</f>
        <v>0.11</v>
      </c>
    </row>
    <row r="91" spans="1:9" ht="18" customHeight="1">
      <c r="A91" s="2"/>
      <c r="B91" s="2"/>
      <c r="C91" s="2"/>
      <c r="D91" s="2"/>
      <c r="E91" s="2"/>
      <c r="F91" s="2"/>
      <c r="G91" s="87" t="s">
        <v>1564</v>
      </c>
      <c r="H91" s="87"/>
      <c r="I91" s="21">
        <f>SUM(I90:I90)</f>
        <v>0.11</v>
      </c>
    </row>
    <row r="92" spans="1:9" ht="15" customHeight="1">
      <c r="A92" s="2"/>
      <c r="B92" s="2"/>
      <c r="C92" s="2"/>
      <c r="D92" s="2"/>
      <c r="E92" s="2"/>
      <c r="F92" s="2"/>
      <c r="G92" s="89" t="s">
        <v>1491</v>
      </c>
      <c r="H92" s="89"/>
      <c r="I92" s="5">
        <f>SUM(I88,I91)</f>
        <v>0.69000000000000006</v>
      </c>
    </row>
    <row r="93" spans="1:9" ht="9.9499999999999993" customHeight="1">
      <c r="A93" s="2"/>
      <c r="B93" s="2"/>
      <c r="C93" s="2"/>
      <c r="D93" s="2"/>
      <c r="E93" s="2"/>
      <c r="F93" s="2"/>
      <c r="G93" s="90"/>
      <c r="H93" s="90"/>
      <c r="I93" s="90"/>
    </row>
    <row r="94" spans="1:9" ht="20.100000000000001" customHeight="1">
      <c r="A94" s="81" t="s">
        <v>1565</v>
      </c>
      <c r="B94" s="81"/>
      <c r="C94" s="81"/>
      <c r="D94" s="81"/>
      <c r="E94" s="81"/>
      <c r="F94" s="81"/>
      <c r="G94" s="81"/>
      <c r="H94" s="81"/>
      <c r="I94" s="81"/>
    </row>
    <row r="95" spans="1:9" ht="15" customHeight="1">
      <c r="A95" s="91" t="s">
        <v>1552</v>
      </c>
      <c r="B95" s="91"/>
      <c r="C95" s="92" t="s">
        <v>4</v>
      </c>
      <c r="D95" s="92"/>
      <c r="E95" s="92"/>
      <c r="F95" s="11" t="s">
        <v>1470</v>
      </c>
      <c r="G95" s="11" t="s">
        <v>1471</v>
      </c>
      <c r="H95" s="11" t="s">
        <v>1472</v>
      </c>
      <c r="I95" s="11" t="s">
        <v>1473</v>
      </c>
    </row>
    <row r="96" spans="1:9" ht="45.95" customHeight="1">
      <c r="A96" s="17" t="s">
        <v>1566</v>
      </c>
      <c r="B96" s="18" t="s">
        <v>1567</v>
      </c>
      <c r="C96" s="93" t="s">
        <v>14</v>
      </c>
      <c r="D96" s="93"/>
      <c r="E96" s="93"/>
      <c r="F96" s="17" t="s">
        <v>1555</v>
      </c>
      <c r="G96" s="19">
        <v>1.2E-2</v>
      </c>
      <c r="H96" s="20">
        <v>77.11</v>
      </c>
      <c r="I96" s="20">
        <f>TRUNC(TRUNC(G96,8)*H96,2)</f>
        <v>0.92</v>
      </c>
    </row>
    <row r="97" spans="1:9" ht="45.95" customHeight="1">
      <c r="A97" s="17" t="s">
        <v>1568</v>
      </c>
      <c r="B97" s="18" t="s">
        <v>1569</v>
      </c>
      <c r="C97" s="93" t="s">
        <v>14</v>
      </c>
      <c r="D97" s="93"/>
      <c r="E97" s="93"/>
      <c r="F97" s="17" t="s">
        <v>1558</v>
      </c>
      <c r="G97" s="19">
        <v>1.5699999999999999E-2</v>
      </c>
      <c r="H97" s="20">
        <v>266.07</v>
      </c>
      <c r="I97" s="20">
        <f>TRUNC(TRUNC(G97,8)*H97,2)</f>
        <v>4.17</v>
      </c>
    </row>
    <row r="98" spans="1:9" ht="29.1" customHeight="1">
      <c r="A98" s="17" t="s">
        <v>1570</v>
      </c>
      <c r="B98" s="18" t="s">
        <v>1571</v>
      </c>
      <c r="C98" s="93" t="s">
        <v>14</v>
      </c>
      <c r="D98" s="93"/>
      <c r="E98" s="93"/>
      <c r="F98" s="17" t="s">
        <v>1555</v>
      </c>
      <c r="G98" s="19">
        <v>8.6999999999999994E-3</v>
      </c>
      <c r="H98" s="20">
        <v>106.4</v>
      </c>
      <c r="I98" s="20">
        <f>TRUNC(TRUNC(G98,8)*H98,2)</f>
        <v>0.92</v>
      </c>
    </row>
    <row r="99" spans="1:9" ht="29.1" customHeight="1">
      <c r="A99" s="17" t="s">
        <v>1572</v>
      </c>
      <c r="B99" s="18" t="s">
        <v>1573</v>
      </c>
      <c r="C99" s="93" t="s">
        <v>14</v>
      </c>
      <c r="D99" s="93"/>
      <c r="E99" s="93"/>
      <c r="F99" s="17" t="s">
        <v>1558</v>
      </c>
      <c r="G99" s="19">
        <v>4.1999999999999997E-3</v>
      </c>
      <c r="H99" s="20">
        <v>258.92</v>
      </c>
      <c r="I99" s="20">
        <f>TRUNC(TRUNC(G99,8)*H99,2)</f>
        <v>1.08</v>
      </c>
    </row>
    <row r="100" spans="1:9" ht="18" customHeight="1">
      <c r="A100" s="2"/>
      <c r="B100" s="2"/>
      <c r="C100" s="2"/>
      <c r="D100" s="2"/>
      <c r="E100" s="2"/>
      <c r="F100" s="2"/>
      <c r="G100" s="87" t="s">
        <v>1559</v>
      </c>
      <c r="H100" s="87"/>
      <c r="I100" s="21">
        <f>SUM(I96:I99)</f>
        <v>7.09</v>
      </c>
    </row>
    <row r="101" spans="1:9" ht="15" customHeight="1">
      <c r="A101" s="2"/>
      <c r="B101" s="2"/>
      <c r="C101" s="2"/>
      <c r="D101" s="2"/>
      <c r="E101" s="2"/>
      <c r="F101" s="2"/>
      <c r="G101" s="89" t="s">
        <v>1491</v>
      </c>
      <c r="H101" s="89"/>
      <c r="I101" s="5">
        <f>SUM(I100)</f>
        <v>7.09</v>
      </c>
    </row>
    <row r="102" spans="1:9" ht="9.9499999999999993" customHeight="1">
      <c r="A102" s="2"/>
      <c r="B102" s="2"/>
      <c r="C102" s="2"/>
      <c r="D102" s="2"/>
      <c r="E102" s="2"/>
      <c r="F102" s="2"/>
      <c r="G102" s="90"/>
      <c r="H102" s="90"/>
      <c r="I102" s="90"/>
    </row>
    <row r="103" spans="1:9" ht="20.100000000000001" customHeight="1">
      <c r="A103" s="81" t="s">
        <v>1574</v>
      </c>
      <c r="B103" s="81"/>
      <c r="C103" s="81"/>
      <c r="D103" s="81"/>
      <c r="E103" s="81"/>
      <c r="F103" s="81"/>
      <c r="G103" s="81"/>
      <c r="H103" s="81"/>
      <c r="I103" s="81"/>
    </row>
    <row r="104" spans="1:9" ht="15" customHeight="1">
      <c r="A104" s="91" t="s">
        <v>1552</v>
      </c>
      <c r="B104" s="91"/>
      <c r="C104" s="92" t="s">
        <v>4</v>
      </c>
      <c r="D104" s="92"/>
      <c r="E104" s="92"/>
      <c r="F104" s="11" t="s">
        <v>1470</v>
      </c>
      <c r="G104" s="11" t="s">
        <v>1471</v>
      </c>
      <c r="H104" s="11" t="s">
        <v>1472</v>
      </c>
      <c r="I104" s="11" t="s">
        <v>1473</v>
      </c>
    </row>
    <row r="105" spans="1:9" ht="45.95" customHeight="1">
      <c r="A105" s="17" t="s">
        <v>1566</v>
      </c>
      <c r="B105" s="18" t="s">
        <v>1567</v>
      </c>
      <c r="C105" s="93" t="s">
        <v>14</v>
      </c>
      <c r="D105" s="93"/>
      <c r="E105" s="93"/>
      <c r="F105" s="17" t="s">
        <v>1555</v>
      </c>
      <c r="G105" s="19">
        <v>3.5999999999999999E-3</v>
      </c>
      <c r="H105" s="20">
        <v>77.11</v>
      </c>
      <c r="I105" s="20">
        <f>TRUNC(TRUNC(G105,8)*H105,2)</f>
        <v>0.27</v>
      </c>
    </row>
    <row r="106" spans="1:9" ht="45.95" customHeight="1">
      <c r="A106" s="17" t="s">
        <v>1568</v>
      </c>
      <c r="B106" s="18" t="s">
        <v>1569</v>
      </c>
      <c r="C106" s="93" t="s">
        <v>14</v>
      </c>
      <c r="D106" s="93"/>
      <c r="E106" s="93"/>
      <c r="F106" s="17" t="s">
        <v>1558</v>
      </c>
      <c r="G106" s="19">
        <v>8.3000000000000001E-3</v>
      </c>
      <c r="H106" s="20">
        <v>266.07</v>
      </c>
      <c r="I106" s="20">
        <f>TRUNC(TRUNC(G106,8)*H106,2)</f>
        <v>2.2000000000000002</v>
      </c>
    </row>
    <row r="107" spans="1:9" ht="18" customHeight="1">
      <c r="A107" s="2"/>
      <c r="B107" s="2"/>
      <c r="C107" s="2"/>
      <c r="D107" s="2"/>
      <c r="E107" s="2"/>
      <c r="F107" s="2"/>
      <c r="G107" s="87" t="s">
        <v>1559</v>
      </c>
      <c r="H107" s="87"/>
      <c r="I107" s="21">
        <f>SUM(I105:I106)</f>
        <v>2.4700000000000002</v>
      </c>
    </row>
    <row r="108" spans="1:9" ht="15" customHeight="1">
      <c r="A108" s="2"/>
      <c r="B108" s="2"/>
      <c r="C108" s="2"/>
      <c r="D108" s="2"/>
      <c r="E108" s="2"/>
      <c r="F108" s="2"/>
      <c r="G108" s="89" t="s">
        <v>1491</v>
      </c>
      <c r="H108" s="89"/>
      <c r="I108" s="5">
        <f>SUM(I107)</f>
        <v>2.4700000000000002</v>
      </c>
    </row>
    <row r="109" spans="1:9" ht="9.9499999999999993" customHeight="1">
      <c r="A109" s="2"/>
      <c r="B109" s="2"/>
      <c r="C109" s="2"/>
      <c r="D109" s="2"/>
      <c r="E109" s="2"/>
      <c r="F109" s="2"/>
      <c r="G109" s="90"/>
      <c r="H109" s="90"/>
      <c r="I109" s="90"/>
    </row>
    <row r="110" spans="1:9" ht="20.100000000000001" customHeight="1">
      <c r="A110" s="81" t="s">
        <v>1575</v>
      </c>
      <c r="B110" s="81"/>
      <c r="C110" s="81"/>
      <c r="D110" s="81"/>
      <c r="E110" s="81"/>
      <c r="F110" s="81"/>
      <c r="G110" s="81"/>
      <c r="H110" s="81"/>
      <c r="I110" s="81"/>
    </row>
    <row r="111" spans="1:9" ht="15" customHeight="1">
      <c r="A111" s="91" t="s">
        <v>1576</v>
      </c>
      <c r="B111" s="91"/>
      <c r="C111" s="92" t="s">
        <v>4</v>
      </c>
      <c r="D111" s="92"/>
      <c r="E111" s="92"/>
      <c r="F111" s="11" t="s">
        <v>1470</v>
      </c>
      <c r="G111" s="11" t="s">
        <v>1471</v>
      </c>
      <c r="H111" s="11" t="s">
        <v>1472</v>
      </c>
      <c r="I111" s="11" t="s">
        <v>1473</v>
      </c>
    </row>
    <row r="112" spans="1:9" ht="21" customHeight="1">
      <c r="A112" s="17" t="s">
        <v>1577</v>
      </c>
      <c r="B112" s="18" t="s">
        <v>1578</v>
      </c>
      <c r="C112" s="93" t="s">
        <v>14</v>
      </c>
      <c r="D112" s="93"/>
      <c r="E112" s="93"/>
      <c r="F112" s="17" t="s">
        <v>33</v>
      </c>
      <c r="G112" s="19">
        <v>1.9300000000000001E-2</v>
      </c>
      <c r="H112" s="20">
        <v>210</v>
      </c>
      <c r="I112" s="20">
        <f>ROUND(ROUND(G112,8)*H112,2)</f>
        <v>4.05</v>
      </c>
    </row>
    <row r="113" spans="1:9" ht="21" customHeight="1">
      <c r="A113" s="17" t="s">
        <v>1579</v>
      </c>
      <c r="B113" s="18" t="s">
        <v>1580</v>
      </c>
      <c r="C113" s="93" t="s">
        <v>14</v>
      </c>
      <c r="D113" s="93"/>
      <c r="E113" s="93"/>
      <c r="F113" s="17" t="s">
        <v>33</v>
      </c>
      <c r="G113" s="19">
        <v>1.9300000000000001E-2</v>
      </c>
      <c r="H113" s="20">
        <v>203.07</v>
      </c>
      <c r="I113" s="20">
        <f>ROUND(ROUND(G113,8)*H113,2)</f>
        <v>3.92</v>
      </c>
    </row>
    <row r="114" spans="1:9" ht="45.95" customHeight="1">
      <c r="A114" s="17" t="s">
        <v>1581</v>
      </c>
      <c r="B114" s="18" t="s">
        <v>1582</v>
      </c>
      <c r="C114" s="93" t="s">
        <v>14</v>
      </c>
      <c r="D114" s="93"/>
      <c r="E114" s="93"/>
      <c r="F114" s="17" t="s">
        <v>1583</v>
      </c>
      <c r="G114" s="19">
        <v>5.7799999999999997E-2</v>
      </c>
      <c r="H114" s="20">
        <v>75.58</v>
      </c>
      <c r="I114" s="20">
        <f>ROUND(ROUND(G114,8)*H114,2)</f>
        <v>4.37</v>
      </c>
    </row>
    <row r="115" spans="1:9" ht="45.95" customHeight="1">
      <c r="A115" s="17" t="s">
        <v>1584</v>
      </c>
      <c r="B115" s="18" t="s">
        <v>1585</v>
      </c>
      <c r="C115" s="93" t="s">
        <v>14</v>
      </c>
      <c r="D115" s="93"/>
      <c r="E115" s="93"/>
      <c r="F115" s="17" t="s">
        <v>1583</v>
      </c>
      <c r="G115" s="19">
        <v>3.85E-2</v>
      </c>
      <c r="H115" s="20">
        <v>84.62</v>
      </c>
      <c r="I115" s="20">
        <f>ROUND(ROUND(G115,8)*H115,2)</f>
        <v>3.26</v>
      </c>
    </row>
    <row r="116" spans="1:9" ht="29.1" customHeight="1">
      <c r="A116" s="17" t="s">
        <v>1586</v>
      </c>
      <c r="B116" s="18" t="s">
        <v>1587</v>
      </c>
      <c r="C116" s="93" t="s">
        <v>14</v>
      </c>
      <c r="D116" s="93"/>
      <c r="E116" s="93"/>
      <c r="F116" s="17" t="s">
        <v>39</v>
      </c>
      <c r="G116" s="19">
        <v>0.99380000000000002</v>
      </c>
      <c r="H116" s="20">
        <v>77.400000000000006</v>
      </c>
      <c r="I116" s="20">
        <f>ROUND(ROUND(G116,8)*H116,2)</f>
        <v>76.92</v>
      </c>
    </row>
    <row r="117" spans="1:9" ht="15" customHeight="1">
      <c r="A117" s="2"/>
      <c r="B117" s="2"/>
      <c r="C117" s="2"/>
      <c r="D117" s="2"/>
      <c r="E117" s="2"/>
      <c r="F117" s="2"/>
      <c r="G117" s="87" t="s">
        <v>1588</v>
      </c>
      <c r="H117" s="87"/>
      <c r="I117" s="21">
        <f>SUM(I112:I116)</f>
        <v>92.52</v>
      </c>
    </row>
    <row r="118" spans="1:9" ht="15" customHeight="1">
      <c r="A118" s="91" t="s">
        <v>1487</v>
      </c>
      <c r="B118" s="91"/>
      <c r="C118" s="92" t="s">
        <v>4</v>
      </c>
      <c r="D118" s="92"/>
      <c r="E118" s="92"/>
      <c r="F118" s="11" t="s">
        <v>1470</v>
      </c>
      <c r="G118" s="11" t="s">
        <v>1471</v>
      </c>
      <c r="H118" s="11" t="s">
        <v>1472</v>
      </c>
      <c r="I118" s="11" t="s">
        <v>1473</v>
      </c>
    </row>
    <row r="119" spans="1:9" ht="38.1" customHeight="1">
      <c r="A119" s="17" t="s">
        <v>1589</v>
      </c>
      <c r="B119" s="18" t="s">
        <v>1590</v>
      </c>
      <c r="C119" s="93" t="s">
        <v>14</v>
      </c>
      <c r="D119" s="93"/>
      <c r="E119" s="93"/>
      <c r="F119" s="17" t="s">
        <v>43</v>
      </c>
      <c r="G119" s="19">
        <v>2.3900000000000001E-2</v>
      </c>
      <c r="H119" s="20">
        <v>952.29</v>
      </c>
      <c r="I119" s="20">
        <f t="shared" ref="I119:I150" si="2">ROUND(ROUND(G119,8)*H119,2)</f>
        <v>22.76</v>
      </c>
    </row>
    <row r="120" spans="1:9" ht="38.1" customHeight="1">
      <c r="A120" s="17" t="s">
        <v>1591</v>
      </c>
      <c r="B120" s="18" t="s">
        <v>1592</v>
      </c>
      <c r="C120" s="93" t="s">
        <v>14</v>
      </c>
      <c r="D120" s="93"/>
      <c r="E120" s="93"/>
      <c r="F120" s="17" t="s">
        <v>39</v>
      </c>
      <c r="G120" s="19">
        <v>0.1023</v>
      </c>
      <c r="H120" s="20">
        <v>99.89</v>
      </c>
      <c r="I120" s="20">
        <f t="shared" si="2"/>
        <v>10.220000000000001</v>
      </c>
    </row>
    <row r="121" spans="1:9" ht="45.95" customHeight="1">
      <c r="A121" s="17" t="s">
        <v>1593</v>
      </c>
      <c r="B121" s="18" t="s">
        <v>1594</v>
      </c>
      <c r="C121" s="93" t="s">
        <v>14</v>
      </c>
      <c r="D121" s="93"/>
      <c r="E121" s="93"/>
      <c r="F121" s="17" t="s">
        <v>33</v>
      </c>
      <c r="G121" s="19">
        <v>1.9300000000000001E-2</v>
      </c>
      <c r="H121" s="20">
        <v>421.46</v>
      </c>
      <c r="I121" s="20">
        <f t="shared" si="2"/>
        <v>8.1300000000000008</v>
      </c>
    </row>
    <row r="122" spans="1:9" ht="29.1" customHeight="1">
      <c r="A122" s="17" t="s">
        <v>1595</v>
      </c>
      <c r="B122" s="18" t="s">
        <v>1596</v>
      </c>
      <c r="C122" s="93" t="s">
        <v>14</v>
      </c>
      <c r="D122" s="93"/>
      <c r="E122" s="93"/>
      <c r="F122" s="17" t="s">
        <v>88</v>
      </c>
      <c r="G122" s="19">
        <v>1.4165000000000001</v>
      </c>
      <c r="H122" s="20">
        <v>3.09</v>
      </c>
      <c r="I122" s="20">
        <f t="shared" si="2"/>
        <v>4.38</v>
      </c>
    </row>
    <row r="123" spans="1:9" ht="29.1" customHeight="1">
      <c r="A123" s="17" t="s">
        <v>1597</v>
      </c>
      <c r="B123" s="18" t="s">
        <v>1598</v>
      </c>
      <c r="C123" s="93" t="s">
        <v>14</v>
      </c>
      <c r="D123" s="93"/>
      <c r="E123" s="93"/>
      <c r="F123" s="17" t="s">
        <v>88</v>
      </c>
      <c r="G123" s="19">
        <v>0.19270000000000001</v>
      </c>
      <c r="H123" s="20">
        <v>15.68</v>
      </c>
      <c r="I123" s="20">
        <f t="shared" si="2"/>
        <v>3.02</v>
      </c>
    </row>
    <row r="124" spans="1:9" ht="29.1" customHeight="1">
      <c r="A124" s="17" t="s">
        <v>532</v>
      </c>
      <c r="B124" s="18" t="s">
        <v>533</v>
      </c>
      <c r="C124" s="93" t="s">
        <v>14</v>
      </c>
      <c r="D124" s="93"/>
      <c r="E124" s="93"/>
      <c r="F124" s="17" t="s">
        <v>88</v>
      </c>
      <c r="G124" s="19">
        <v>3.4689000000000001</v>
      </c>
      <c r="H124" s="20">
        <v>4.4400000000000004</v>
      </c>
      <c r="I124" s="20">
        <f t="shared" si="2"/>
        <v>15.4</v>
      </c>
    </row>
    <row r="125" spans="1:9" ht="29.1" customHeight="1">
      <c r="A125" s="17" t="s">
        <v>535</v>
      </c>
      <c r="B125" s="18" t="s">
        <v>536</v>
      </c>
      <c r="C125" s="93" t="s">
        <v>14</v>
      </c>
      <c r="D125" s="93"/>
      <c r="E125" s="93"/>
      <c r="F125" s="17" t="s">
        <v>88</v>
      </c>
      <c r="G125" s="19">
        <v>2.0234999999999999</v>
      </c>
      <c r="H125" s="20">
        <v>6.85</v>
      </c>
      <c r="I125" s="20">
        <f t="shared" si="2"/>
        <v>13.86</v>
      </c>
    </row>
    <row r="126" spans="1:9" ht="38.1" customHeight="1">
      <c r="A126" s="17" t="s">
        <v>1599</v>
      </c>
      <c r="B126" s="18" t="s">
        <v>1600</v>
      </c>
      <c r="C126" s="93" t="s">
        <v>14</v>
      </c>
      <c r="D126" s="93"/>
      <c r="E126" s="93"/>
      <c r="F126" s="17" t="s">
        <v>88</v>
      </c>
      <c r="G126" s="19">
        <v>0.61670000000000003</v>
      </c>
      <c r="H126" s="20">
        <v>10.6</v>
      </c>
      <c r="I126" s="20">
        <f t="shared" si="2"/>
        <v>6.54</v>
      </c>
    </row>
    <row r="127" spans="1:9" ht="21" customHeight="1">
      <c r="A127" s="17" t="s">
        <v>1601</v>
      </c>
      <c r="B127" s="18" t="s">
        <v>1602</v>
      </c>
      <c r="C127" s="93" t="s">
        <v>14</v>
      </c>
      <c r="D127" s="93"/>
      <c r="E127" s="93"/>
      <c r="F127" s="17" t="s">
        <v>33</v>
      </c>
      <c r="G127" s="19">
        <v>1.9300000000000001E-2</v>
      </c>
      <c r="H127" s="20">
        <v>40.69</v>
      </c>
      <c r="I127" s="20">
        <f t="shared" si="2"/>
        <v>0.79</v>
      </c>
    </row>
    <row r="128" spans="1:9" ht="29.1" customHeight="1">
      <c r="A128" s="17" t="s">
        <v>558</v>
      </c>
      <c r="B128" s="18" t="s">
        <v>559</v>
      </c>
      <c r="C128" s="93" t="s">
        <v>14</v>
      </c>
      <c r="D128" s="93"/>
      <c r="E128" s="93"/>
      <c r="F128" s="17" t="s">
        <v>33</v>
      </c>
      <c r="G128" s="19">
        <v>3.85E-2</v>
      </c>
      <c r="H128" s="20">
        <v>181.24</v>
      </c>
      <c r="I128" s="20">
        <f t="shared" si="2"/>
        <v>6.98</v>
      </c>
    </row>
    <row r="129" spans="1:9" ht="38.1" customHeight="1">
      <c r="A129" s="17" t="s">
        <v>1603</v>
      </c>
      <c r="B129" s="18" t="s">
        <v>1604</v>
      </c>
      <c r="C129" s="93" t="s">
        <v>14</v>
      </c>
      <c r="D129" s="93"/>
      <c r="E129" s="93"/>
      <c r="F129" s="17" t="s">
        <v>33</v>
      </c>
      <c r="G129" s="19">
        <v>1.9300000000000001E-2</v>
      </c>
      <c r="H129" s="20">
        <v>473.54</v>
      </c>
      <c r="I129" s="20">
        <f t="shared" si="2"/>
        <v>9.14</v>
      </c>
    </row>
    <row r="130" spans="1:9" ht="21" customHeight="1">
      <c r="A130" s="17" t="s">
        <v>1605</v>
      </c>
      <c r="B130" s="18" t="s">
        <v>1606</v>
      </c>
      <c r="C130" s="93" t="s">
        <v>14</v>
      </c>
      <c r="D130" s="93"/>
      <c r="E130" s="93"/>
      <c r="F130" s="17" t="s">
        <v>33</v>
      </c>
      <c r="G130" s="19">
        <v>0.1734</v>
      </c>
      <c r="H130" s="20">
        <v>16.399999999999999</v>
      </c>
      <c r="I130" s="20">
        <f t="shared" si="2"/>
        <v>2.84</v>
      </c>
    </row>
    <row r="131" spans="1:9" ht="29.1" customHeight="1">
      <c r="A131" s="17" t="s">
        <v>1607</v>
      </c>
      <c r="B131" s="18" t="s">
        <v>1608</v>
      </c>
      <c r="C131" s="93" t="s">
        <v>14</v>
      </c>
      <c r="D131" s="93"/>
      <c r="E131" s="93"/>
      <c r="F131" s="17" t="s">
        <v>33</v>
      </c>
      <c r="G131" s="19">
        <v>3.85E-2</v>
      </c>
      <c r="H131" s="20">
        <v>35.700000000000003</v>
      </c>
      <c r="I131" s="20">
        <f t="shared" si="2"/>
        <v>1.37</v>
      </c>
    </row>
    <row r="132" spans="1:9" ht="38.1" customHeight="1">
      <c r="A132" s="17" t="s">
        <v>1609</v>
      </c>
      <c r="B132" s="18" t="s">
        <v>1610</v>
      </c>
      <c r="C132" s="93" t="s">
        <v>14</v>
      </c>
      <c r="D132" s="93"/>
      <c r="E132" s="93"/>
      <c r="F132" s="17" t="s">
        <v>39</v>
      </c>
      <c r="G132" s="19">
        <v>0.20469999999999999</v>
      </c>
      <c r="H132" s="20">
        <v>10.16</v>
      </c>
      <c r="I132" s="20">
        <f t="shared" si="2"/>
        <v>2.08</v>
      </c>
    </row>
    <row r="133" spans="1:9" ht="38.1" customHeight="1">
      <c r="A133" s="17" t="s">
        <v>1611</v>
      </c>
      <c r="B133" s="18" t="s">
        <v>1612</v>
      </c>
      <c r="C133" s="93" t="s">
        <v>14</v>
      </c>
      <c r="D133" s="93"/>
      <c r="E133" s="93"/>
      <c r="F133" s="17" t="s">
        <v>88</v>
      </c>
      <c r="G133" s="19">
        <v>0.1002</v>
      </c>
      <c r="H133" s="20">
        <v>17.04</v>
      </c>
      <c r="I133" s="20">
        <f t="shared" si="2"/>
        <v>1.71</v>
      </c>
    </row>
    <row r="134" spans="1:9" ht="29.1" customHeight="1">
      <c r="A134" s="17" t="s">
        <v>1613</v>
      </c>
      <c r="B134" s="18" t="s">
        <v>1614</v>
      </c>
      <c r="C134" s="93" t="s">
        <v>14</v>
      </c>
      <c r="D134" s="93"/>
      <c r="E134" s="93"/>
      <c r="F134" s="17" t="s">
        <v>33</v>
      </c>
      <c r="G134" s="19">
        <v>0.28910000000000002</v>
      </c>
      <c r="H134" s="20">
        <v>22.85</v>
      </c>
      <c r="I134" s="20">
        <f t="shared" si="2"/>
        <v>6.61</v>
      </c>
    </row>
    <row r="135" spans="1:9" ht="29.1" customHeight="1">
      <c r="A135" s="17" t="s">
        <v>1615</v>
      </c>
      <c r="B135" s="18" t="s">
        <v>1616</v>
      </c>
      <c r="C135" s="93" t="s">
        <v>14</v>
      </c>
      <c r="D135" s="93"/>
      <c r="E135" s="93"/>
      <c r="F135" s="17" t="s">
        <v>33</v>
      </c>
      <c r="G135" s="19">
        <v>0.13489999999999999</v>
      </c>
      <c r="H135" s="20">
        <v>18.62</v>
      </c>
      <c r="I135" s="20">
        <f t="shared" si="2"/>
        <v>2.5099999999999998</v>
      </c>
    </row>
    <row r="136" spans="1:9" ht="29.1" customHeight="1">
      <c r="A136" s="17" t="s">
        <v>1617</v>
      </c>
      <c r="B136" s="18" t="s">
        <v>1618</v>
      </c>
      <c r="C136" s="93" t="s">
        <v>14</v>
      </c>
      <c r="D136" s="93"/>
      <c r="E136" s="93"/>
      <c r="F136" s="17" t="s">
        <v>33</v>
      </c>
      <c r="G136" s="19">
        <v>0.19270000000000001</v>
      </c>
      <c r="H136" s="20">
        <v>17.91</v>
      </c>
      <c r="I136" s="20">
        <f t="shared" si="2"/>
        <v>3.45</v>
      </c>
    </row>
    <row r="137" spans="1:9" ht="38.1" customHeight="1">
      <c r="A137" s="17" t="s">
        <v>907</v>
      </c>
      <c r="B137" s="18" t="s">
        <v>908</v>
      </c>
      <c r="C137" s="93" t="s">
        <v>14</v>
      </c>
      <c r="D137" s="93"/>
      <c r="E137" s="93"/>
      <c r="F137" s="17" t="s">
        <v>33</v>
      </c>
      <c r="G137" s="19">
        <v>5.7799999999999997E-2</v>
      </c>
      <c r="H137" s="20">
        <v>38.270000000000003</v>
      </c>
      <c r="I137" s="20">
        <f t="shared" si="2"/>
        <v>2.21</v>
      </c>
    </row>
    <row r="138" spans="1:9" ht="29.1" customHeight="1">
      <c r="A138" s="17" t="s">
        <v>1619</v>
      </c>
      <c r="B138" s="18" t="s">
        <v>1620</v>
      </c>
      <c r="C138" s="93" t="s">
        <v>14</v>
      </c>
      <c r="D138" s="93"/>
      <c r="E138" s="93"/>
      <c r="F138" s="17" t="s">
        <v>33</v>
      </c>
      <c r="G138" s="19">
        <v>0.1734</v>
      </c>
      <c r="H138" s="20">
        <v>27.59</v>
      </c>
      <c r="I138" s="20">
        <f t="shared" si="2"/>
        <v>4.78</v>
      </c>
    </row>
    <row r="139" spans="1:9" ht="29.1" customHeight="1">
      <c r="A139" s="17" t="s">
        <v>1621</v>
      </c>
      <c r="B139" s="18" t="s">
        <v>1622</v>
      </c>
      <c r="C139" s="93" t="s">
        <v>14</v>
      </c>
      <c r="D139" s="93"/>
      <c r="E139" s="93"/>
      <c r="F139" s="17" t="s">
        <v>88</v>
      </c>
      <c r="G139" s="19">
        <v>0.53</v>
      </c>
      <c r="H139" s="20">
        <v>9.68</v>
      </c>
      <c r="I139" s="20">
        <f t="shared" si="2"/>
        <v>5.13</v>
      </c>
    </row>
    <row r="140" spans="1:9" ht="29.1" customHeight="1">
      <c r="A140" s="17" t="s">
        <v>1623</v>
      </c>
      <c r="B140" s="18" t="s">
        <v>1624</v>
      </c>
      <c r="C140" s="93" t="s">
        <v>14</v>
      </c>
      <c r="D140" s="93"/>
      <c r="E140" s="93"/>
      <c r="F140" s="17" t="s">
        <v>88</v>
      </c>
      <c r="G140" s="19">
        <v>1.7343999999999999</v>
      </c>
      <c r="H140" s="20">
        <v>12.98</v>
      </c>
      <c r="I140" s="20">
        <f t="shared" si="2"/>
        <v>22.51</v>
      </c>
    </row>
    <row r="141" spans="1:9" ht="15" customHeight="1">
      <c r="A141" s="17" t="s">
        <v>1422</v>
      </c>
      <c r="B141" s="18" t="s">
        <v>1423</v>
      </c>
      <c r="C141" s="93" t="s">
        <v>14</v>
      </c>
      <c r="D141" s="93"/>
      <c r="E141" s="93"/>
      <c r="F141" s="17" t="s">
        <v>43</v>
      </c>
      <c r="G141" s="19">
        <v>2.3300000000000001E-2</v>
      </c>
      <c r="H141" s="20">
        <v>91.89</v>
      </c>
      <c r="I141" s="20">
        <f t="shared" si="2"/>
        <v>2.14</v>
      </c>
    </row>
    <row r="142" spans="1:9" ht="45.95" customHeight="1">
      <c r="A142" s="17" t="s">
        <v>1625</v>
      </c>
      <c r="B142" s="18" t="s">
        <v>1626</v>
      </c>
      <c r="C142" s="93" t="s">
        <v>14</v>
      </c>
      <c r="D142" s="93"/>
      <c r="E142" s="93"/>
      <c r="F142" s="17" t="s">
        <v>88</v>
      </c>
      <c r="G142" s="19">
        <v>0.53</v>
      </c>
      <c r="H142" s="20">
        <v>11.19</v>
      </c>
      <c r="I142" s="20">
        <f t="shared" si="2"/>
        <v>5.93</v>
      </c>
    </row>
    <row r="143" spans="1:9" ht="45.95" customHeight="1">
      <c r="A143" s="17" t="s">
        <v>1627</v>
      </c>
      <c r="B143" s="18" t="s">
        <v>1628</v>
      </c>
      <c r="C143" s="93" t="s">
        <v>14</v>
      </c>
      <c r="D143" s="93"/>
      <c r="E143" s="93"/>
      <c r="F143" s="17" t="s">
        <v>88</v>
      </c>
      <c r="G143" s="19">
        <v>1.7343999999999999</v>
      </c>
      <c r="H143" s="20">
        <v>4.17</v>
      </c>
      <c r="I143" s="20">
        <f t="shared" si="2"/>
        <v>7.23</v>
      </c>
    </row>
    <row r="144" spans="1:9" ht="21" customHeight="1">
      <c r="A144" s="17" t="s">
        <v>1374</v>
      </c>
      <c r="B144" s="18" t="s">
        <v>1375</v>
      </c>
      <c r="C144" s="93" t="s">
        <v>14</v>
      </c>
      <c r="D144" s="93"/>
      <c r="E144" s="93"/>
      <c r="F144" s="17" t="s">
        <v>33</v>
      </c>
      <c r="G144" s="19">
        <v>3.85E-2</v>
      </c>
      <c r="H144" s="20">
        <v>95.83</v>
      </c>
      <c r="I144" s="20">
        <f t="shared" si="2"/>
        <v>3.69</v>
      </c>
    </row>
    <row r="145" spans="1:9" ht="29.1" customHeight="1">
      <c r="A145" s="17" t="s">
        <v>524</v>
      </c>
      <c r="B145" s="18" t="s">
        <v>525</v>
      </c>
      <c r="C145" s="93" t="s">
        <v>14</v>
      </c>
      <c r="D145" s="93"/>
      <c r="E145" s="93"/>
      <c r="F145" s="17" t="s">
        <v>33</v>
      </c>
      <c r="G145" s="19">
        <v>0.13489999999999999</v>
      </c>
      <c r="H145" s="20">
        <v>48.44</v>
      </c>
      <c r="I145" s="20">
        <f t="shared" si="2"/>
        <v>6.53</v>
      </c>
    </row>
    <row r="146" spans="1:9" ht="45.95" customHeight="1">
      <c r="A146" s="17" t="s">
        <v>1629</v>
      </c>
      <c r="B146" s="18" t="s">
        <v>1630</v>
      </c>
      <c r="C146" s="93" t="s">
        <v>14</v>
      </c>
      <c r="D146" s="93"/>
      <c r="E146" s="93"/>
      <c r="F146" s="17" t="s">
        <v>39</v>
      </c>
      <c r="G146" s="19">
        <v>2.8899999999999999E-2</v>
      </c>
      <c r="H146" s="20">
        <v>701.91</v>
      </c>
      <c r="I146" s="20">
        <f t="shared" si="2"/>
        <v>20.29</v>
      </c>
    </row>
    <row r="147" spans="1:9" ht="54.95" customHeight="1">
      <c r="A147" s="17" t="s">
        <v>1631</v>
      </c>
      <c r="B147" s="18" t="s">
        <v>1632</v>
      </c>
      <c r="C147" s="93" t="s">
        <v>14</v>
      </c>
      <c r="D147" s="93"/>
      <c r="E147" s="93"/>
      <c r="F147" s="17" t="s">
        <v>39</v>
      </c>
      <c r="G147" s="19">
        <v>9.64E-2</v>
      </c>
      <c r="H147" s="20">
        <v>721.77</v>
      </c>
      <c r="I147" s="20">
        <f t="shared" si="2"/>
        <v>69.58</v>
      </c>
    </row>
    <row r="148" spans="1:9" ht="38.1" customHeight="1">
      <c r="A148" s="17" t="s">
        <v>910</v>
      </c>
      <c r="B148" s="18" t="s">
        <v>911</v>
      </c>
      <c r="C148" s="93" t="s">
        <v>14</v>
      </c>
      <c r="D148" s="93"/>
      <c r="E148" s="93"/>
      <c r="F148" s="17" t="s">
        <v>33</v>
      </c>
      <c r="G148" s="19">
        <v>5.7799999999999997E-2</v>
      </c>
      <c r="H148" s="20">
        <v>10.46</v>
      </c>
      <c r="I148" s="20">
        <f t="shared" si="2"/>
        <v>0.6</v>
      </c>
    </row>
    <row r="149" spans="1:9" ht="38.1" customHeight="1">
      <c r="A149" s="17" t="s">
        <v>922</v>
      </c>
      <c r="B149" s="18" t="s">
        <v>923</v>
      </c>
      <c r="C149" s="93" t="s">
        <v>14</v>
      </c>
      <c r="D149" s="93"/>
      <c r="E149" s="93"/>
      <c r="F149" s="17" t="s">
        <v>33</v>
      </c>
      <c r="G149" s="19">
        <v>7.7100000000000002E-2</v>
      </c>
      <c r="H149" s="20">
        <v>10.29</v>
      </c>
      <c r="I149" s="20">
        <f t="shared" si="2"/>
        <v>0.79</v>
      </c>
    </row>
    <row r="150" spans="1:9" ht="38.1" customHeight="1">
      <c r="A150" s="17" t="s">
        <v>928</v>
      </c>
      <c r="B150" s="18" t="s">
        <v>929</v>
      </c>
      <c r="C150" s="93" t="s">
        <v>14</v>
      </c>
      <c r="D150" s="93"/>
      <c r="E150" s="93"/>
      <c r="F150" s="17" t="s">
        <v>33</v>
      </c>
      <c r="G150" s="19">
        <v>1.9300000000000001E-2</v>
      </c>
      <c r="H150" s="20">
        <v>15.02</v>
      </c>
      <c r="I150" s="20">
        <f t="shared" si="2"/>
        <v>0.28999999999999998</v>
      </c>
    </row>
    <row r="151" spans="1:9" ht="29.1" customHeight="1">
      <c r="A151" s="17" t="s">
        <v>1633</v>
      </c>
      <c r="B151" s="18" t="s">
        <v>1634</v>
      </c>
      <c r="C151" s="93" t="s">
        <v>14</v>
      </c>
      <c r="D151" s="93"/>
      <c r="E151" s="93"/>
      <c r="F151" s="17" t="s">
        <v>39</v>
      </c>
      <c r="G151" s="19">
        <v>5.4000000000000003E-3</v>
      </c>
      <c r="H151" s="20">
        <v>21.18</v>
      </c>
      <c r="I151" s="20">
        <f t="shared" ref="I151:I178" si="3">ROUND(ROUND(G151,8)*H151,2)</f>
        <v>0.11</v>
      </c>
    </row>
    <row r="152" spans="1:9" ht="29.1" customHeight="1">
      <c r="A152" s="17" t="s">
        <v>1635</v>
      </c>
      <c r="B152" s="18" t="s">
        <v>1636</v>
      </c>
      <c r="C152" s="93" t="s">
        <v>14</v>
      </c>
      <c r="D152" s="93"/>
      <c r="E152" s="93"/>
      <c r="F152" s="17" t="s">
        <v>39</v>
      </c>
      <c r="G152" s="19">
        <v>1.3559000000000001</v>
      </c>
      <c r="H152" s="20">
        <v>40.630000000000003</v>
      </c>
      <c r="I152" s="20">
        <f t="shared" si="3"/>
        <v>55.09</v>
      </c>
    </row>
    <row r="153" spans="1:9" ht="45.95" customHeight="1">
      <c r="A153" s="17" t="s">
        <v>1637</v>
      </c>
      <c r="B153" s="18" t="s">
        <v>1638</v>
      </c>
      <c r="C153" s="93" t="s">
        <v>14</v>
      </c>
      <c r="D153" s="93"/>
      <c r="E153" s="93"/>
      <c r="F153" s="17" t="s">
        <v>33</v>
      </c>
      <c r="G153" s="19">
        <v>3.85E-2</v>
      </c>
      <c r="H153" s="20">
        <v>262.26</v>
      </c>
      <c r="I153" s="20">
        <f t="shared" si="3"/>
        <v>10.1</v>
      </c>
    </row>
    <row r="154" spans="1:9" ht="38.1" customHeight="1">
      <c r="A154" s="17" t="s">
        <v>1639</v>
      </c>
      <c r="B154" s="18" t="s">
        <v>1640</v>
      </c>
      <c r="C154" s="93" t="s">
        <v>14</v>
      </c>
      <c r="D154" s="93"/>
      <c r="E154" s="93"/>
      <c r="F154" s="17" t="s">
        <v>39</v>
      </c>
      <c r="G154" s="19">
        <v>3.85E-2</v>
      </c>
      <c r="H154" s="20">
        <v>32.270000000000003</v>
      </c>
      <c r="I154" s="20">
        <f t="shared" si="3"/>
        <v>1.24</v>
      </c>
    </row>
    <row r="155" spans="1:9" ht="29.1" customHeight="1">
      <c r="A155" s="17" t="s">
        <v>1641</v>
      </c>
      <c r="B155" s="18" t="s">
        <v>1642</v>
      </c>
      <c r="C155" s="93" t="s">
        <v>14</v>
      </c>
      <c r="D155" s="93"/>
      <c r="E155" s="93"/>
      <c r="F155" s="17" t="s">
        <v>39</v>
      </c>
      <c r="G155" s="19">
        <v>0.46539999999999998</v>
      </c>
      <c r="H155" s="20">
        <v>111.94</v>
      </c>
      <c r="I155" s="20">
        <f t="shared" si="3"/>
        <v>52.1</v>
      </c>
    </row>
    <row r="156" spans="1:9" ht="29.1" customHeight="1">
      <c r="A156" s="17" t="s">
        <v>1643</v>
      </c>
      <c r="B156" s="18" t="s">
        <v>1644</v>
      </c>
      <c r="C156" s="93" t="s">
        <v>14</v>
      </c>
      <c r="D156" s="93"/>
      <c r="E156" s="93"/>
      <c r="F156" s="17" t="s">
        <v>39</v>
      </c>
      <c r="G156" s="19">
        <v>0.3629</v>
      </c>
      <c r="H156" s="20">
        <v>145.57</v>
      </c>
      <c r="I156" s="20">
        <f t="shared" si="3"/>
        <v>52.83</v>
      </c>
    </row>
    <row r="157" spans="1:9" ht="29.1" customHeight="1">
      <c r="A157" s="17" t="s">
        <v>1645</v>
      </c>
      <c r="B157" s="18" t="s">
        <v>1646</v>
      </c>
      <c r="C157" s="93" t="s">
        <v>14</v>
      </c>
      <c r="D157" s="93"/>
      <c r="E157" s="93"/>
      <c r="F157" s="17" t="s">
        <v>39</v>
      </c>
      <c r="G157" s="19">
        <v>0.2979</v>
      </c>
      <c r="H157" s="20">
        <v>93.71</v>
      </c>
      <c r="I157" s="20">
        <f t="shared" si="3"/>
        <v>27.92</v>
      </c>
    </row>
    <row r="158" spans="1:9" ht="29.1" customHeight="1">
      <c r="A158" s="17" t="s">
        <v>1647</v>
      </c>
      <c r="B158" s="18" t="s">
        <v>1648</v>
      </c>
      <c r="C158" s="93" t="s">
        <v>14</v>
      </c>
      <c r="D158" s="93"/>
      <c r="E158" s="93"/>
      <c r="F158" s="17" t="s">
        <v>39</v>
      </c>
      <c r="G158" s="19">
        <v>0.247</v>
      </c>
      <c r="H158" s="20">
        <v>85.68</v>
      </c>
      <c r="I158" s="20">
        <f t="shared" si="3"/>
        <v>21.16</v>
      </c>
    </row>
    <row r="159" spans="1:9" ht="29.1" customHeight="1">
      <c r="A159" s="17" t="s">
        <v>1649</v>
      </c>
      <c r="B159" s="18" t="s">
        <v>1650</v>
      </c>
      <c r="C159" s="93" t="s">
        <v>14</v>
      </c>
      <c r="D159" s="93"/>
      <c r="E159" s="93"/>
      <c r="F159" s="17" t="s">
        <v>39</v>
      </c>
      <c r="G159" s="19">
        <v>0.19259999999999999</v>
      </c>
      <c r="H159" s="20">
        <v>112.77</v>
      </c>
      <c r="I159" s="20">
        <f t="shared" si="3"/>
        <v>21.72</v>
      </c>
    </row>
    <row r="160" spans="1:9" ht="29.1" customHeight="1">
      <c r="A160" s="17" t="s">
        <v>1651</v>
      </c>
      <c r="B160" s="18" t="s">
        <v>1652</v>
      </c>
      <c r="C160" s="93" t="s">
        <v>14</v>
      </c>
      <c r="D160" s="93"/>
      <c r="E160" s="93"/>
      <c r="F160" s="17" t="s">
        <v>39</v>
      </c>
      <c r="G160" s="19">
        <v>0.15809999999999999</v>
      </c>
      <c r="H160" s="20">
        <v>71.11</v>
      </c>
      <c r="I160" s="20">
        <f t="shared" si="3"/>
        <v>11.24</v>
      </c>
    </row>
    <row r="161" spans="1:9" ht="21" customHeight="1">
      <c r="A161" s="17" t="s">
        <v>1175</v>
      </c>
      <c r="B161" s="18" t="s">
        <v>1176</v>
      </c>
      <c r="C161" s="93" t="s">
        <v>14</v>
      </c>
      <c r="D161" s="93"/>
      <c r="E161" s="93"/>
      <c r="F161" s="17" t="s">
        <v>39</v>
      </c>
      <c r="G161" s="19">
        <v>4.4976000000000003</v>
      </c>
      <c r="H161" s="20">
        <v>13.42</v>
      </c>
      <c r="I161" s="20">
        <f t="shared" si="3"/>
        <v>60.36</v>
      </c>
    </row>
    <row r="162" spans="1:9" ht="38.1" customHeight="1">
      <c r="A162" s="17" t="s">
        <v>1653</v>
      </c>
      <c r="B162" s="18" t="s">
        <v>1654</v>
      </c>
      <c r="C162" s="93" t="s">
        <v>14</v>
      </c>
      <c r="D162" s="93"/>
      <c r="E162" s="93"/>
      <c r="F162" s="17" t="s">
        <v>33</v>
      </c>
      <c r="G162" s="19">
        <v>3.85E-2</v>
      </c>
      <c r="H162" s="20">
        <v>357.79</v>
      </c>
      <c r="I162" s="20">
        <f t="shared" si="3"/>
        <v>13.77</v>
      </c>
    </row>
    <row r="163" spans="1:9" ht="38.1" customHeight="1">
      <c r="A163" s="17" t="s">
        <v>1655</v>
      </c>
      <c r="B163" s="18" t="s">
        <v>1656</v>
      </c>
      <c r="C163" s="93" t="s">
        <v>14</v>
      </c>
      <c r="D163" s="93"/>
      <c r="E163" s="93"/>
      <c r="F163" s="17" t="s">
        <v>33</v>
      </c>
      <c r="G163" s="19">
        <v>5.7799999999999997E-2</v>
      </c>
      <c r="H163" s="20">
        <v>387.61</v>
      </c>
      <c r="I163" s="20">
        <f t="shared" si="3"/>
        <v>22.4</v>
      </c>
    </row>
    <row r="164" spans="1:9" ht="29.1" customHeight="1">
      <c r="A164" s="17" t="s">
        <v>1657</v>
      </c>
      <c r="B164" s="18" t="s">
        <v>1658</v>
      </c>
      <c r="C164" s="93" t="s">
        <v>14</v>
      </c>
      <c r="D164" s="93"/>
      <c r="E164" s="93"/>
      <c r="F164" s="17" t="s">
        <v>39</v>
      </c>
      <c r="G164" s="19">
        <v>3.2399999999999998E-2</v>
      </c>
      <c r="H164" s="20">
        <v>431.66</v>
      </c>
      <c r="I164" s="20">
        <f t="shared" si="3"/>
        <v>13.99</v>
      </c>
    </row>
    <row r="165" spans="1:9" ht="38.1" customHeight="1">
      <c r="A165" s="17" t="s">
        <v>1659</v>
      </c>
      <c r="B165" s="18" t="s">
        <v>1660</v>
      </c>
      <c r="C165" s="93" t="s">
        <v>14</v>
      </c>
      <c r="D165" s="93"/>
      <c r="E165" s="93"/>
      <c r="F165" s="17" t="s">
        <v>33</v>
      </c>
      <c r="G165" s="19">
        <v>1.9300000000000001E-2</v>
      </c>
      <c r="H165" s="20">
        <v>369.86</v>
      </c>
      <c r="I165" s="20">
        <f t="shared" si="3"/>
        <v>7.14</v>
      </c>
    </row>
    <row r="166" spans="1:9" ht="29.1" customHeight="1">
      <c r="A166" s="17" t="s">
        <v>1661</v>
      </c>
      <c r="B166" s="18" t="s">
        <v>1662</v>
      </c>
      <c r="C166" s="93" t="s">
        <v>14</v>
      </c>
      <c r="D166" s="93"/>
      <c r="E166" s="93"/>
      <c r="F166" s="17" t="s">
        <v>88</v>
      </c>
      <c r="G166" s="19">
        <v>0.1002</v>
      </c>
      <c r="H166" s="20">
        <v>8.93</v>
      </c>
      <c r="I166" s="20">
        <f t="shared" si="3"/>
        <v>0.89</v>
      </c>
    </row>
    <row r="167" spans="1:9" ht="21" customHeight="1">
      <c r="A167" s="17" t="s">
        <v>100</v>
      </c>
      <c r="B167" s="18" t="s">
        <v>101</v>
      </c>
      <c r="C167" s="93" t="s">
        <v>14</v>
      </c>
      <c r="D167" s="93"/>
      <c r="E167" s="93"/>
      <c r="F167" s="17" t="s">
        <v>43</v>
      </c>
      <c r="G167" s="19">
        <v>6.0000000000000001E-3</v>
      </c>
      <c r="H167" s="20">
        <v>29.29</v>
      </c>
      <c r="I167" s="20">
        <f t="shared" si="3"/>
        <v>0.18</v>
      </c>
    </row>
    <row r="168" spans="1:9" ht="29.1" customHeight="1">
      <c r="A168" s="17" t="s">
        <v>1663</v>
      </c>
      <c r="B168" s="18" t="s">
        <v>1664</v>
      </c>
      <c r="C168" s="93" t="s">
        <v>14</v>
      </c>
      <c r="D168" s="93"/>
      <c r="E168" s="93"/>
      <c r="F168" s="17" t="s">
        <v>33</v>
      </c>
      <c r="G168" s="19">
        <v>5.7799999999999997E-2</v>
      </c>
      <c r="H168" s="20">
        <v>13.77</v>
      </c>
      <c r="I168" s="20">
        <f t="shared" si="3"/>
        <v>0.8</v>
      </c>
    </row>
    <row r="169" spans="1:9" ht="38.1" customHeight="1">
      <c r="A169" s="17" t="s">
        <v>1665</v>
      </c>
      <c r="B169" s="18" t="s">
        <v>1666</v>
      </c>
      <c r="C169" s="93" t="s">
        <v>14</v>
      </c>
      <c r="D169" s="93"/>
      <c r="E169" s="93"/>
      <c r="F169" s="17" t="s">
        <v>33</v>
      </c>
      <c r="G169" s="19">
        <v>3.85E-2</v>
      </c>
      <c r="H169" s="20">
        <v>41.01</v>
      </c>
      <c r="I169" s="20">
        <f t="shared" si="3"/>
        <v>1.58</v>
      </c>
    </row>
    <row r="170" spans="1:9" ht="38.1" customHeight="1">
      <c r="A170" s="17" t="s">
        <v>962</v>
      </c>
      <c r="B170" s="18" t="s">
        <v>963</v>
      </c>
      <c r="C170" s="93" t="s">
        <v>14</v>
      </c>
      <c r="D170" s="93"/>
      <c r="E170" s="93"/>
      <c r="F170" s="17" t="s">
        <v>33</v>
      </c>
      <c r="G170" s="19">
        <v>5.7799999999999997E-2</v>
      </c>
      <c r="H170" s="20">
        <v>23.52</v>
      </c>
      <c r="I170" s="20">
        <f t="shared" si="3"/>
        <v>1.36</v>
      </c>
    </row>
    <row r="171" spans="1:9" ht="38.1" customHeight="1">
      <c r="A171" s="17" t="s">
        <v>1667</v>
      </c>
      <c r="B171" s="18" t="s">
        <v>1668</v>
      </c>
      <c r="C171" s="93" t="s">
        <v>14</v>
      </c>
      <c r="D171" s="93"/>
      <c r="E171" s="93"/>
      <c r="F171" s="17" t="s">
        <v>39</v>
      </c>
      <c r="G171" s="19">
        <v>1.3621000000000001</v>
      </c>
      <c r="H171" s="20">
        <v>52.86</v>
      </c>
      <c r="I171" s="20">
        <f t="shared" si="3"/>
        <v>72</v>
      </c>
    </row>
    <row r="172" spans="1:9" ht="29.1" customHeight="1">
      <c r="A172" s="17" t="s">
        <v>503</v>
      </c>
      <c r="B172" s="18" t="s">
        <v>504</v>
      </c>
      <c r="C172" s="93" t="s">
        <v>14</v>
      </c>
      <c r="D172" s="93"/>
      <c r="E172" s="93"/>
      <c r="F172" s="17" t="s">
        <v>33</v>
      </c>
      <c r="G172" s="19">
        <v>7.7100000000000002E-2</v>
      </c>
      <c r="H172" s="20">
        <v>29.7</v>
      </c>
      <c r="I172" s="20">
        <f t="shared" si="3"/>
        <v>2.29</v>
      </c>
    </row>
    <row r="173" spans="1:9" ht="29.1" customHeight="1">
      <c r="A173" s="17" t="s">
        <v>509</v>
      </c>
      <c r="B173" s="18" t="s">
        <v>510</v>
      </c>
      <c r="C173" s="93" t="s">
        <v>14</v>
      </c>
      <c r="D173" s="93"/>
      <c r="E173" s="93"/>
      <c r="F173" s="17" t="s">
        <v>33</v>
      </c>
      <c r="G173" s="19">
        <v>0.1542</v>
      </c>
      <c r="H173" s="20">
        <v>45.4</v>
      </c>
      <c r="I173" s="20">
        <f t="shared" si="3"/>
        <v>7</v>
      </c>
    </row>
    <row r="174" spans="1:9" ht="38.1" customHeight="1">
      <c r="A174" s="17" t="s">
        <v>372</v>
      </c>
      <c r="B174" s="18" t="s">
        <v>373</v>
      </c>
      <c r="C174" s="93" t="s">
        <v>14</v>
      </c>
      <c r="D174" s="93"/>
      <c r="E174" s="93"/>
      <c r="F174" s="17" t="s">
        <v>39</v>
      </c>
      <c r="G174" s="19">
        <v>1.3621000000000001</v>
      </c>
      <c r="H174" s="20">
        <v>24.03</v>
      </c>
      <c r="I174" s="20">
        <f t="shared" si="3"/>
        <v>32.729999999999997</v>
      </c>
    </row>
    <row r="175" spans="1:9" ht="29.1" customHeight="1">
      <c r="A175" s="17" t="s">
        <v>900</v>
      </c>
      <c r="B175" s="18" t="s">
        <v>901</v>
      </c>
      <c r="C175" s="93" t="s">
        <v>14</v>
      </c>
      <c r="D175" s="93"/>
      <c r="E175" s="93"/>
      <c r="F175" s="17" t="s">
        <v>88</v>
      </c>
      <c r="G175" s="19">
        <v>0.1472</v>
      </c>
      <c r="H175" s="20">
        <v>36.54</v>
      </c>
      <c r="I175" s="20">
        <f t="shared" si="3"/>
        <v>5.38</v>
      </c>
    </row>
    <row r="176" spans="1:9" ht="29.1" customHeight="1">
      <c r="A176" s="17" t="s">
        <v>888</v>
      </c>
      <c r="B176" s="18" t="s">
        <v>889</v>
      </c>
      <c r="C176" s="93" t="s">
        <v>14</v>
      </c>
      <c r="D176" s="93"/>
      <c r="E176" s="93"/>
      <c r="F176" s="17" t="s">
        <v>88</v>
      </c>
      <c r="G176" s="19">
        <v>0.13880000000000001</v>
      </c>
      <c r="H176" s="20">
        <v>21.38</v>
      </c>
      <c r="I176" s="20">
        <f t="shared" si="3"/>
        <v>2.97</v>
      </c>
    </row>
    <row r="177" spans="1:9" ht="29.1" customHeight="1">
      <c r="A177" s="17" t="s">
        <v>891</v>
      </c>
      <c r="B177" s="18" t="s">
        <v>892</v>
      </c>
      <c r="C177" s="93" t="s">
        <v>14</v>
      </c>
      <c r="D177" s="93"/>
      <c r="E177" s="93"/>
      <c r="F177" s="17" t="s">
        <v>88</v>
      </c>
      <c r="G177" s="19">
        <v>0.12529999999999999</v>
      </c>
      <c r="H177" s="20">
        <v>26.23</v>
      </c>
      <c r="I177" s="20">
        <f t="shared" si="3"/>
        <v>3.29</v>
      </c>
    </row>
    <row r="178" spans="1:9" ht="21" customHeight="1">
      <c r="A178" s="17" t="s">
        <v>1669</v>
      </c>
      <c r="B178" s="18" t="s">
        <v>1670</v>
      </c>
      <c r="C178" s="93" t="s">
        <v>14</v>
      </c>
      <c r="D178" s="93"/>
      <c r="E178" s="93"/>
      <c r="F178" s="17" t="s">
        <v>33</v>
      </c>
      <c r="G178" s="19">
        <v>3.85E-2</v>
      </c>
      <c r="H178" s="20">
        <v>500.62</v>
      </c>
      <c r="I178" s="20">
        <f t="shared" si="3"/>
        <v>19.27</v>
      </c>
    </row>
    <row r="179" spans="1:9" ht="15" customHeight="1">
      <c r="A179" s="2"/>
      <c r="B179" s="2"/>
      <c r="C179" s="2"/>
      <c r="D179" s="2"/>
      <c r="E179" s="2"/>
      <c r="F179" s="2"/>
      <c r="G179" s="87" t="s">
        <v>1490</v>
      </c>
      <c r="H179" s="87"/>
      <c r="I179" s="21">
        <f>SUM(I119:I178)</f>
        <v>794.4</v>
      </c>
    </row>
    <row r="180" spans="1:9" ht="15" customHeight="1">
      <c r="A180" s="88" t="s">
        <v>1671</v>
      </c>
      <c r="B180" s="88"/>
      <c r="C180" s="88"/>
      <c r="D180" s="2"/>
      <c r="E180" s="2"/>
      <c r="F180" s="2"/>
      <c r="G180" s="89" t="s">
        <v>1491</v>
      </c>
      <c r="H180" s="89"/>
      <c r="I180" s="5">
        <v>886.92</v>
      </c>
    </row>
    <row r="181" spans="1:9" ht="9.9499999999999993" customHeight="1">
      <c r="A181" s="2"/>
      <c r="B181" s="2"/>
      <c r="C181" s="2"/>
      <c r="D181" s="2"/>
      <c r="E181" s="2"/>
      <c r="F181" s="2"/>
      <c r="G181" s="90"/>
      <c r="H181" s="90"/>
      <c r="I181" s="90"/>
    </row>
    <row r="182" spans="1:9" ht="20.100000000000001" customHeight="1">
      <c r="A182" s="81" t="s">
        <v>1672</v>
      </c>
      <c r="B182" s="81"/>
      <c r="C182" s="81"/>
      <c r="D182" s="81"/>
      <c r="E182" s="81"/>
      <c r="F182" s="81"/>
      <c r="G182" s="81"/>
      <c r="H182" s="81"/>
      <c r="I182" s="81"/>
    </row>
    <row r="183" spans="1:9" ht="15" customHeight="1">
      <c r="A183" s="91" t="s">
        <v>1576</v>
      </c>
      <c r="B183" s="91"/>
      <c r="C183" s="92" t="s">
        <v>4</v>
      </c>
      <c r="D183" s="92"/>
      <c r="E183" s="92"/>
      <c r="F183" s="11" t="s">
        <v>1470</v>
      </c>
      <c r="G183" s="11" t="s">
        <v>1471</v>
      </c>
      <c r="H183" s="11" t="s">
        <v>1472</v>
      </c>
      <c r="I183" s="11" t="s">
        <v>1473</v>
      </c>
    </row>
    <row r="184" spans="1:9" ht="21" customHeight="1">
      <c r="A184" s="17" t="s">
        <v>1673</v>
      </c>
      <c r="B184" s="18" t="s">
        <v>1674</v>
      </c>
      <c r="C184" s="93" t="s">
        <v>14</v>
      </c>
      <c r="D184" s="93"/>
      <c r="E184" s="93"/>
      <c r="F184" s="17" t="s">
        <v>88</v>
      </c>
      <c r="G184" s="19">
        <v>3.4843999999999999</v>
      </c>
      <c r="H184" s="20">
        <v>6.68</v>
      </c>
      <c r="I184" s="20">
        <f t="shared" ref="I184:I189" si="4">ROUND(ROUND(G184,8)*H184,2)</f>
        <v>23.28</v>
      </c>
    </row>
    <row r="185" spans="1:9" ht="21" customHeight="1">
      <c r="A185" s="17" t="s">
        <v>1577</v>
      </c>
      <c r="B185" s="18" t="s">
        <v>1578</v>
      </c>
      <c r="C185" s="93" t="s">
        <v>14</v>
      </c>
      <c r="D185" s="93"/>
      <c r="E185" s="93"/>
      <c r="F185" s="17" t="s">
        <v>33</v>
      </c>
      <c r="G185" s="19">
        <v>2.52E-2</v>
      </c>
      <c r="H185" s="20">
        <v>210</v>
      </c>
      <c r="I185" s="20">
        <f t="shared" si="4"/>
        <v>5.29</v>
      </c>
    </row>
    <row r="186" spans="1:9" ht="21" customHeight="1">
      <c r="A186" s="17" t="s">
        <v>1579</v>
      </c>
      <c r="B186" s="18" t="s">
        <v>1580</v>
      </c>
      <c r="C186" s="93" t="s">
        <v>14</v>
      </c>
      <c r="D186" s="93"/>
      <c r="E186" s="93"/>
      <c r="F186" s="17" t="s">
        <v>33</v>
      </c>
      <c r="G186" s="19">
        <v>2.52E-2</v>
      </c>
      <c r="H186" s="20">
        <v>203.07</v>
      </c>
      <c r="I186" s="20">
        <f t="shared" si="4"/>
        <v>5.12</v>
      </c>
    </row>
    <row r="187" spans="1:9" ht="38.1" customHeight="1">
      <c r="A187" s="17" t="s">
        <v>1675</v>
      </c>
      <c r="B187" s="18" t="s">
        <v>1676</v>
      </c>
      <c r="C187" s="93" t="s">
        <v>14</v>
      </c>
      <c r="D187" s="93"/>
      <c r="E187" s="93"/>
      <c r="F187" s="17" t="s">
        <v>33</v>
      </c>
      <c r="G187" s="19">
        <v>2.52E-2</v>
      </c>
      <c r="H187" s="20">
        <v>17.11</v>
      </c>
      <c r="I187" s="20">
        <f t="shared" si="4"/>
        <v>0.43</v>
      </c>
    </row>
    <row r="188" spans="1:9" ht="29.1" customHeight="1">
      <c r="A188" s="17" t="s">
        <v>1586</v>
      </c>
      <c r="B188" s="18" t="s">
        <v>1587</v>
      </c>
      <c r="C188" s="93" t="s">
        <v>14</v>
      </c>
      <c r="D188" s="93"/>
      <c r="E188" s="93"/>
      <c r="F188" s="17" t="s">
        <v>39</v>
      </c>
      <c r="G188" s="19">
        <v>1</v>
      </c>
      <c r="H188" s="20">
        <v>77.400000000000006</v>
      </c>
      <c r="I188" s="20">
        <f t="shared" si="4"/>
        <v>77.400000000000006</v>
      </c>
    </row>
    <row r="189" spans="1:9" ht="29.1" customHeight="1">
      <c r="A189" s="17" t="s">
        <v>1677</v>
      </c>
      <c r="B189" s="18" t="s">
        <v>1678</v>
      </c>
      <c r="C189" s="93" t="s">
        <v>14</v>
      </c>
      <c r="D189" s="93"/>
      <c r="E189" s="93"/>
      <c r="F189" s="17" t="s">
        <v>88</v>
      </c>
      <c r="G189" s="19">
        <v>3.9174000000000002</v>
      </c>
      <c r="H189" s="20">
        <v>18.75</v>
      </c>
      <c r="I189" s="20">
        <f t="shared" si="4"/>
        <v>73.45</v>
      </c>
    </row>
    <row r="190" spans="1:9" ht="15" customHeight="1">
      <c r="A190" s="2"/>
      <c r="B190" s="2"/>
      <c r="C190" s="2"/>
      <c r="D190" s="2"/>
      <c r="E190" s="2"/>
      <c r="F190" s="2"/>
      <c r="G190" s="87" t="s">
        <v>1588</v>
      </c>
      <c r="H190" s="87"/>
      <c r="I190" s="21">
        <f>SUM(I184:I189)</f>
        <v>184.97000000000003</v>
      </c>
    </row>
    <row r="191" spans="1:9" ht="15" customHeight="1">
      <c r="A191" s="91" t="s">
        <v>1560</v>
      </c>
      <c r="B191" s="91"/>
      <c r="C191" s="92" t="s">
        <v>4</v>
      </c>
      <c r="D191" s="92"/>
      <c r="E191" s="92"/>
      <c r="F191" s="11" t="s">
        <v>1470</v>
      </c>
      <c r="G191" s="11" t="s">
        <v>1471</v>
      </c>
      <c r="H191" s="11" t="s">
        <v>1472</v>
      </c>
      <c r="I191" s="11" t="s">
        <v>1473</v>
      </c>
    </row>
    <row r="192" spans="1:9" ht="21" customHeight="1">
      <c r="A192" s="17" t="s">
        <v>1679</v>
      </c>
      <c r="B192" s="18" t="s">
        <v>1680</v>
      </c>
      <c r="C192" s="93" t="s">
        <v>14</v>
      </c>
      <c r="D192" s="93"/>
      <c r="E192" s="93"/>
      <c r="F192" s="17" t="s">
        <v>1563</v>
      </c>
      <c r="G192" s="19">
        <v>0.97940000000000005</v>
      </c>
      <c r="H192" s="20">
        <v>31.88</v>
      </c>
      <c r="I192" s="20">
        <f>ROUND(ROUND(G192,8)*H192,2)</f>
        <v>31.22</v>
      </c>
    </row>
    <row r="193" spans="1:9" ht="18" customHeight="1">
      <c r="A193" s="2"/>
      <c r="B193" s="2"/>
      <c r="C193" s="2"/>
      <c r="D193" s="2"/>
      <c r="E193" s="2"/>
      <c r="F193" s="2"/>
      <c r="G193" s="87" t="s">
        <v>1564</v>
      </c>
      <c r="H193" s="87"/>
      <c r="I193" s="21">
        <f>SUM(I192:I192)</f>
        <v>31.22</v>
      </c>
    </row>
    <row r="194" spans="1:9" ht="15" customHeight="1">
      <c r="A194" s="91" t="s">
        <v>1487</v>
      </c>
      <c r="B194" s="91"/>
      <c r="C194" s="92" t="s">
        <v>4</v>
      </c>
      <c r="D194" s="92"/>
      <c r="E194" s="92"/>
      <c r="F194" s="11" t="s">
        <v>1470</v>
      </c>
      <c r="G194" s="11" t="s">
        <v>1471</v>
      </c>
      <c r="H194" s="11" t="s">
        <v>1472</v>
      </c>
      <c r="I194" s="11" t="s">
        <v>1473</v>
      </c>
    </row>
    <row r="195" spans="1:9" ht="38.1" customHeight="1">
      <c r="A195" s="17" t="s">
        <v>1589</v>
      </c>
      <c r="B195" s="18" t="s">
        <v>1590</v>
      </c>
      <c r="C195" s="93" t="s">
        <v>14</v>
      </c>
      <c r="D195" s="93"/>
      <c r="E195" s="93"/>
      <c r="F195" s="17" t="s">
        <v>43</v>
      </c>
      <c r="G195" s="19">
        <v>2.69E-2</v>
      </c>
      <c r="H195" s="20">
        <v>952.29</v>
      </c>
      <c r="I195" s="20">
        <f t="shared" ref="I195:I224" si="5">ROUND(ROUND(G195,8)*H195,2)</f>
        <v>25.62</v>
      </c>
    </row>
    <row r="196" spans="1:9" ht="29.1" customHeight="1">
      <c r="A196" s="17" t="s">
        <v>1595</v>
      </c>
      <c r="B196" s="18" t="s">
        <v>1596</v>
      </c>
      <c r="C196" s="93" t="s">
        <v>14</v>
      </c>
      <c r="D196" s="93"/>
      <c r="E196" s="93"/>
      <c r="F196" s="17" t="s">
        <v>88</v>
      </c>
      <c r="G196" s="19">
        <v>0.62190000000000001</v>
      </c>
      <c r="H196" s="20">
        <v>3.09</v>
      </c>
      <c r="I196" s="20">
        <f t="shared" si="5"/>
        <v>1.92</v>
      </c>
    </row>
    <row r="197" spans="1:9" ht="29.1" customHeight="1">
      <c r="A197" s="17" t="s">
        <v>532</v>
      </c>
      <c r="B197" s="18" t="s">
        <v>533</v>
      </c>
      <c r="C197" s="93" t="s">
        <v>14</v>
      </c>
      <c r="D197" s="93"/>
      <c r="E197" s="93"/>
      <c r="F197" s="17" t="s">
        <v>88</v>
      </c>
      <c r="G197" s="19">
        <v>0.67979999999999996</v>
      </c>
      <c r="H197" s="20">
        <v>4.4400000000000004</v>
      </c>
      <c r="I197" s="20">
        <f t="shared" si="5"/>
        <v>3.02</v>
      </c>
    </row>
    <row r="198" spans="1:9" ht="21" customHeight="1">
      <c r="A198" s="17" t="s">
        <v>1605</v>
      </c>
      <c r="B198" s="18" t="s">
        <v>1606</v>
      </c>
      <c r="C198" s="93" t="s">
        <v>14</v>
      </c>
      <c r="D198" s="93"/>
      <c r="E198" s="93"/>
      <c r="F198" s="17" t="s">
        <v>33</v>
      </c>
      <c r="G198" s="19">
        <v>0.12590000000000001</v>
      </c>
      <c r="H198" s="20">
        <v>16.399999999999999</v>
      </c>
      <c r="I198" s="20">
        <f t="shared" si="5"/>
        <v>2.06</v>
      </c>
    </row>
    <row r="199" spans="1:9" ht="29.1" customHeight="1">
      <c r="A199" s="17" t="s">
        <v>1613</v>
      </c>
      <c r="B199" s="18" t="s">
        <v>1614</v>
      </c>
      <c r="C199" s="93" t="s">
        <v>14</v>
      </c>
      <c r="D199" s="93"/>
      <c r="E199" s="93"/>
      <c r="F199" s="17" t="s">
        <v>33</v>
      </c>
      <c r="G199" s="19">
        <v>5.04E-2</v>
      </c>
      <c r="H199" s="20">
        <v>22.85</v>
      </c>
      <c r="I199" s="20">
        <f t="shared" si="5"/>
        <v>1.1499999999999999</v>
      </c>
    </row>
    <row r="200" spans="1:9" ht="29.1" customHeight="1">
      <c r="A200" s="17" t="s">
        <v>1615</v>
      </c>
      <c r="B200" s="18" t="s">
        <v>1616</v>
      </c>
      <c r="C200" s="93" t="s">
        <v>14</v>
      </c>
      <c r="D200" s="93"/>
      <c r="E200" s="93"/>
      <c r="F200" s="17" t="s">
        <v>33</v>
      </c>
      <c r="G200" s="19">
        <v>2.52E-2</v>
      </c>
      <c r="H200" s="20">
        <v>18.62</v>
      </c>
      <c r="I200" s="20">
        <f t="shared" si="5"/>
        <v>0.47</v>
      </c>
    </row>
    <row r="201" spans="1:9" ht="29.1" customHeight="1">
      <c r="A201" s="17" t="s">
        <v>1617</v>
      </c>
      <c r="B201" s="18" t="s">
        <v>1618</v>
      </c>
      <c r="C201" s="93" t="s">
        <v>14</v>
      </c>
      <c r="D201" s="93"/>
      <c r="E201" s="93"/>
      <c r="F201" s="17" t="s">
        <v>33</v>
      </c>
      <c r="G201" s="19">
        <v>7.5499999999999998E-2</v>
      </c>
      <c r="H201" s="20">
        <v>17.91</v>
      </c>
      <c r="I201" s="20">
        <f t="shared" si="5"/>
        <v>1.35</v>
      </c>
    </row>
    <row r="202" spans="1:9" ht="29.1" customHeight="1">
      <c r="A202" s="17" t="s">
        <v>1619</v>
      </c>
      <c r="B202" s="18" t="s">
        <v>1620</v>
      </c>
      <c r="C202" s="93" t="s">
        <v>14</v>
      </c>
      <c r="D202" s="93"/>
      <c r="E202" s="93"/>
      <c r="F202" s="17" t="s">
        <v>33</v>
      </c>
      <c r="G202" s="19">
        <v>5.04E-2</v>
      </c>
      <c r="H202" s="20">
        <v>27.59</v>
      </c>
      <c r="I202" s="20">
        <f t="shared" si="5"/>
        <v>1.39</v>
      </c>
    </row>
    <row r="203" spans="1:9" ht="29.1" customHeight="1">
      <c r="A203" s="17" t="s">
        <v>1621</v>
      </c>
      <c r="B203" s="18" t="s">
        <v>1622</v>
      </c>
      <c r="C203" s="93" t="s">
        <v>14</v>
      </c>
      <c r="D203" s="93"/>
      <c r="E203" s="93"/>
      <c r="F203" s="17" t="s">
        <v>88</v>
      </c>
      <c r="G203" s="19">
        <v>0.25180000000000002</v>
      </c>
      <c r="H203" s="20">
        <v>9.68</v>
      </c>
      <c r="I203" s="20">
        <f t="shared" si="5"/>
        <v>2.44</v>
      </c>
    </row>
    <row r="204" spans="1:9" ht="29.1" customHeight="1">
      <c r="A204" s="17" t="s">
        <v>1623</v>
      </c>
      <c r="B204" s="18" t="s">
        <v>1624</v>
      </c>
      <c r="C204" s="93" t="s">
        <v>14</v>
      </c>
      <c r="D204" s="93"/>
      <c r="E204" s="93"/>
      <c r="F204" s="17" t="s">
        <v>88</v>
      </c>
      <c r="G204" s="19">
        <v>0.2266</v>
      </c>
      <c r="H204" s="20">
        <v>12.98</v>
      </c>
      <c r="I204" s="20">
        <f t="shared" si="5"/>
        <v>2.94</v>
      </c>
    </row>
    <row r="205" spans="1:9" ht="15" customHeight="1">
      <c r="A205" s="17" t="s">
        <v>1422</v>
      </c>
      <c r="B205" s="18" t="s">
        <v>1423</v>
      </c>
      <c r="C205" s="93" t="s">
        <v>14</v>
      </c>
      <c r="D205" s="93"/>
      <c r="E205" s="93"/>
      <c r="F205" s="17" t="s">
        <v>43</v>
      </c>
      <c r="G205" s="19">
        <v>2.6200000000000001E-2</v>
      </c>
      <c r="H205" s="20">
        <v>91.89</v>
      </c>
      <c r="I205" s="20">
        <f t="shared" si="5"/>
        <v>2.41</v>
      </c>
    </row>
    <row r="206" spans="1:9" ht="45.95" customHeight="1">
      <c r="A206" s="17" t="s">
        <v>1625</v>
      </c>
      <c r="B206" s="18" t="s">
        <v>1626</v>
      </c>
      <c r="C206" s="93" t="s">
        <v>14</v>
      </c>
      <c r="D206" s="93"/>
      <c r="E206" s="93"/>
      <c r="F206" s="17" t="s">
        <v>88</v>
      </c>
      <c r="G206" s="19">
        <v>0.25180000000000002</v>
      </c>
      <c r="H206" s="20">
        <v>11.19</v>
      </c>
      <c r="I206" s="20">
        <f t="shared" si="5"/>
        <v>2.82</v>
      </c>
    </row>
    <row r="207" spans="1:9" ht="45.95" customHeight="1">
      <c r="A207" s="17" t="s">
        <v>1627</v>
      </c>
      <c r="B207" s="18" t="s">
        <v>1628</v>
      </c>
      <c r="C207" s="93" t="s">
        <v>14</v>
      </c>
      <c r="D207" s="93"/>
      <c r="E207" s="93"/>
      <c r="F207" s="17" t="s">
        <v>88</v>
      </c>
      <c r="G207" s="19">
        <v>0.2266</v>
      </c>
      <c r="H207" s="20">
        <v>4.17</v>
      </c>
      <c r="I207" s="20">
        <f t="shared" si="5"/>
        <v>0.94</v>
      </c>
    </row>
    <row r="208" spans="1:9" ht="29.1" customHeight="1">
      <c r="A208" s="17" t="s">
        <v>1681</v>
      </c>
      <c r="B208" s="18" t="s">
        <v>1682</v>
      </c>
      <c r="C208" s="93" t="s">
        <v>14</v>
      </c>
      <c r="D208" s="93"/>
      <c r="E208" s="93"/>
      <c r="F208" s="17" t="s">
        <v>33</v>
      </c>
      <c r="G208" s="19">
        <v>2.52E-2</v>
      </c>
      <c r="H208" s="20">
        <v>68.489999999999995</v>
      </c>
      <c r="I208" s="20">
        <f t="shared" si="5"/>
        <v>1.73</v>
      </c>
    </row>
    <row r="209" spans="1:9" ht="45.95" customHeight="1">
      <c r="A209" s="17" t="s">
        <v>1629</v>
      </c>
      <c r="B209" s="18" t="s">
        <v>1630</v>
      </c>
      <c r="C209" s="93" t="s">
        <v>14</v>
      </c>
      <c r="D209" s="93"/>
      <c r="E209" s="93"/>
      <c r="F209" s="17" t="s">
        <v>39</v>
      </c>
      <c r="G209" s="19">
        <v>7.5499999999999998E-2</v>
      </c>
      <c r="H209" s="20">
        <v>701.91</v>
      </c>
      <c r="I209" s="20">
        <f t="shared" si="5"/>
        <v>52.99</v>
      </c>
    </row>
    <row r="210" spans="1:9" ht="29.1" customHeight="1">
      <c r="A210" s="17" t="s">
        <v>1633</v>
      </c>
      <c r="B210" s="18" t="s">
        <v>1634</v>
      </c>
      <c r="C210" s="93" t="s">
        <v>14</v>
      </c>
      <c r="D210" s="93"/>
      <c r="E210" s="93"/>
      <c r="F210" s="17" t="s">
        <v>39</v>
      </c>
      <c r="G210" s="19">
        <v>6.0000000000000001E-3</v>
      </c>
      <c r="H210" s="20">
        <v>21.18</v>
      </c>
      <c r="I210" s="20">
        <f t="shared" si="5"/>
        <v>0.13</v>
      </c>
    </row>
    <row r="211" spans="1:9" ht="29.1" customHeight="1">
      <c r="A211" s="17" t="s">
        <v>1635</v>
      </c>
      <c r="B211" s="18" t="s">
        <v>1636</v>
      </c>
      <c r="C211" s="93" t="s">
        <v>14</v>
      </c>
      <c r="D211" s="93"/>
      <c r="E211" s="93"/>
      <c r="F211" s="17" t="s">
        <v>39</v>
      </c>
      <c r="G211" s="19">
        <v>1.4396</v>
      </c>
      <c r="H211" s="20">
        <v>40.630000000000003</v>
      </c>
      <c r="I211" s="20">
        <f t="shared" si="5"/>
        <v>58.49</v>
      </c>
    </row>
    <row r="212" spans="1:9" ht="29.1" customHeight="1">
      <c r="A212" s="17" t="s">
        <v>1641</v>
      </c>
      <c r="B212" s="18" t="s">
        <v>1642</v>
      </c>
      <c r="C212" s="93" t="s">
        <v>14</v>
      </c>
      <c r="D212" s="93"/>
      <c r="E212" s="93"/>
      <c r="F212" s="17" t="s">
        <v>39</v>
      </c>
      <c r="G212" s="19">
        <v>0.54949999999999999</v>
      </c>
      <c r="H212" s="20">
        <v>111.94</v>
      </c>
      <c r="I212" s="20">
        <f t="shared" si="5"/>
        <v>61.51</v>
      </c>
    </row>
    <row r="213" spans="1:9" ht="29.1" customHeight="1">
      <c r="A213" s="17" t="s">
        <v>1643</v>
      </c>
      <c r="B213" s="18" t="s">
        <v>1644</v>
      </c>
      <c r="C213" s="93" t="s">
        <v>14</v>
      </c>
      <c r="D213" s="93"/>
      <c r="E213" s="93"/>
      <c r="F213" s="17" t="s">
        <v>39</v>
      </c>
      <c r="G213" s="19">
        <v>0.4284</v>
      </c>
      <c r="H213" s="20">
        <v>145.57</v>
      </c>
      <c r="I213" s="20">
        <f t="shared" si="5"/>
        <v>62.36</v>
      </c>
    </row>
    <row r="214" spans="1:9" ht="29.1" customHeight="1">
      <c r="A214" s="17" t="s">
        <v>1645</v>
      </c>
      <c r="B214" s="18" t="s">
        <v>1646</v>
      </c>
      <c r="C214" s="93" t="s">
        <v>14</v>
      </c>
      <c r="D214" s="93"/>
      <c r="E214" s="93"/>
      <c r="F214" s="17" t="s">
        <v>39</v>
      </c>
      <c r="G214" s="19">
        <v>0.35170000000000001</v>
      </c>
      <c r="H214" s="20">
        <v>93.71</v>
      </c>
      <c r="I214" s="20">
        <f t="shared" si="5"/>
        <v>32.96</v>
      </c>
    </row>
    <row r="215" spans="1:9" ht="29.1" customHeight="1">
      <c r="A215" s="17" t="s">
        <v>1647</v>
      </c>
      <c r="B215" s="18" t="s">
        <v>1648</v>
      </c>
      <c r="C215" s="93" t="s">
        <v>14</v>
      </c>
      <c r="D215" s="93"/>
      <c r="E215" s="93"/>
      <c r="F215" s="17" t="s">
        <v>39</v>
      </c>
      <c r="G215" s="19">
        <v>4.3900000000000002E-2</v>
      </c>
      <c r="H215" s="20">
        <v>85.68</v>
      </c>
      <c r="I215" s="20">
        <f t="shared" si="5"/>
        <v>3.76</v>
      </c>
    </row>
    <row r="216" spans="1:9" ht="29.1" customHeight="1">
      <c r="A216" s="17" t="s">
        <v>1649</v>
      </c>
      <c r="B216" s="18" t="s">
        <v>1650</v>
      </c>
      <c r="C216" s="93" t="s">
        <v>14</v>
      </c>
      <c r="D216" s="93"/>
      <c r="E216" s="93"/>
      <c r="F216" s="17" t="s">
        <v>39</v>
      </c>
      <c r="G216" s="19">
        <v>3.4200000000000001E-2</v>
      </c>
      <c r="H216" s="20">
        <v>112.77</v>
      </c>
      <c r="I216" s="20">
        <f t="shared" si="5"/>
        <v>3.86</v>
      </c>
    </row>
    <row r="217" spans="1:9" ht="29.1" customHeight="1">
      <c r="A217" s="17" t="s">
        <v>1651</v>
      </c>
      <c r="B217" s="18" t="s">
        <v>1652</v>
      </c>
      <c r="C217" s="93" t="s">
        <v>14</v>
      </c>
      <c r="D217" s="93"/>
      <c r="E217" s="93"/>
      <c r="F217" s="17" t="s">
        <v>39</v>
      </c>
      <c r="G217" s="19">
        <v>2.81E-2</v>
      </c>
      <c r="H217" s="20">
        <v>71.11</v>
      </c>
      <c r="I217" s="20">
        <f t="shared" si="5"/>
        <v>2</v>
      </c>
    </row>
    <row r="218" spans="1:9" ht="21" customHeight="1">
      <c r="A218" s="17" t="s">
        <v>1175</v>
      </c>
      <c r="B218" s="18" t="s">
        <v>1176</v>
      </c>
      <c r="C218" s="93" t="s">
        <v>14</v>
      </c>
      <c r="D218" s="93"/>
      <c r="E218" s="93"/>
      <c r="F218" s="17" t="s">
        <v>39</v>
      </c>
      <c r="G218" s="19">
        <v>3.7456999999999998</v>
      </c>
      <c r="H218" s="20">
        <v>13.42</v>
      </c>
      <c r="I218" s="20">
        <f t="shared" si="5"/>
        <v>50.27</v>
      </c>
    </row>
    <row r="219" spans="1:9" ht="29.1" customHeight="1">
      <c r="A219" s="17" t="s">
        <v>1657</v>
      </c>
      <c r="B219" s="18" t="s">
        <v>1658</v>
      </c>
      <c r="C219" s="93" t="s">
        <v>14</v>
      </c>
      <c r="D219" s="93"/>
      <c r="E219" s="93"/>
      <c r="F219" s="17" t="s">
        <v>39</v>
      </c>
      <c r="G219" s="19">
        <v>6.3399999999999998E-2</v>
      </c>
      <c r="H219" s="20">
        <v>431.66</v>
      </c>
      <c r="I219" s="20">
        <f t="shared" si="5"/>
        <v>27.37</v>
      </c>
    </row>
    <row r="220" spans="1:9" ht="29.1" customHeight="1">
      <c r="A220" s="17" t="s">
        <v>1683</v>
      </c>
      <c r="B220" s="18" t="s">
        <v>1684</v>
      </c>
      <c r="C220" s="93" t="s">
        <v>14</v>
      </c>
      <c r="D220" s="93"/>
      <c r="E220" s="93"/>
      <c r="F220" s="17" t="s">
        <v>33</v>
      </c>
      <c r="G220" s="19">
        <v>2.52E-2</v>
      </c>
      <c r="H220" s="20">
        <v>81.260000000000005</v>
      </c>
      <c r="I220" s="20">
        <f t="shared" si="5"/>
        <v>2.0499999999999998</v>
      </c>
    </row>
    <row r="221" spans="1:9" ht="21" customHeight="1">
      <c r="A221" s="17" t="s">
        <v>100</v>
      </c>
      <c r="B221" s="18" t="s">
        <v>101</v>
      </c>
      <c r="C221" s="93" t="s">
        <v>14</v>
      </c>
      <c r="D221" s="93"/>
      <c r="E221" s="93"/>
      <c r="F221" s="17" t="s">
        <v>43</v>
      </c>
      <c r="G221" s="19">
        <v>6.7000000000000002E-3</v>
      </c>
      <c r="H221" s="20">
        <v>29.29</v>
      </c>
      <c r="I221" s="20">
        <f t="shared" si="5"/>
        <v>0.2</v>
      </c>
    </row>
    <row r="222" spans="1:9" ht="38.1" customHeight="1">
      <c r="A222" s="17" t="s">
        <v>1667</v>
      </c>
      <c r="B222" s="18" t="s">
        <v>1668</v>
      </c>
      <c r="C222" s="93" t="s">
        <v>14</v>
      </c>
      <c r="D222" s="93"/>
      <c r="E222" s="93"/>
      <c r="F222" s="17" t="s">
        <v>39</v>
      </c>
      <c r="G222" s="19">
        <v>1.4396</v>
      </c>
      <c r="H222" s="20">
        <v>52.86</v>
      </c>
      <c r="I222" s="20">
        <f t="shared" si="5"/>
        <v>76.099999999999994</v>
      </c>
    </row>
    <row r="223" spans="1:9" ht="29.1" customHeight="1">
      <c r="A223" s="17" t="s">
        <v>503</v>
      </c>
      <c r="B223" s="18" t="s">
        <v>504</v>
      </c>
      <c r="C223" s="93" t="s">
        <v>14</v>
      </c>
      <c r="D223" s="93"/>
      <c r="E223" s="93"/>
      <c r="F223" s="17" t="s">
        <v>33</v>
      </c>
      <c r="G223" s="19">
        <v>5.04E-2</v>
      </c>
      <c r="H223" s="20">
        <v>29.7</v>
      </c>
      <c r="I223" s="20">
        <f t="shared" si="5"/>
        <v>1.5</v>
      </c>
    </row>
    <row r="224" spans="1:9" ht="38.1" customHeight="1">
      <c r="A224" s="17" t="s">
        <v>372</v>
      </c>
      <c r="B224" s="18" t="s">
        <v>373</v>
      </c>
      <c r="C224" s="93" t="s">
        <v>14</v>
      </c>
      <c r="D224" s="93"/>
      <c r="E224" s="93"/>
      <c r="F224" s="17" t="s">
        <v>39</v>
      </c>
      <c r="G224" s="19">
        <v>1.4396</v>
      </c>
      <c r="H224" s="20">
        <v>24.03</v>
      </c>
      <c r="I224" s="20">
        <f t="shared" si="5"/>
        <v>34.590000000000003</v>
      </c>
    </row>
    <row r="225" spans="1:9" ht="15" customHeight="1">
      <c r="A225" s="2"/>
      <c r="B225" s="2"/>
      <c r="C225" s="2"/>
      <c r="D225" s="2"/>
      <c r="E225" s="2"/>
      <c r="F225" s="2"/>
      <c r="G225" s="87" t="s">
        <v>1490</v>
      </c>
      <c r="H225" s="87"/>
      <c r="I225" s="21">
        <f>SUM(I195:I224)</f>
        <v>520.4</v>
      </c>
    </row>
    <row r="226" spans="1:9" ht="15" customHeight="1">
      <c r="A226" s="88" t="s">
        <v>1685</v>
      </c>
      <c r="B226" s="88"/>
      <c r="C226" s="88"/>
      <c r="D226" s="2"/>
      <c r="E226" s="2"/>
      <c r="F226" s="2"/>
      <c r="G226" s="89" t="s">
        <v>1491</v>
      </c>
      <c r="H226" s="89"/>
      <c r="I226" s="5">
        <v>736.59</v>
      </c>
    </row>
    <row r="227" spans="1:9" ht="9.9499999999999993" customHeight="1">
      <c r="A227" s="2"/>
      <c r="B227" s="2"/>
      <c r="C227" s="2"/>
      <c r="D227" s="2"/>
      <c r="E227" s="2"/>
      <c r="F227" s="2"/>
      <c r="G227" s="90"/>
      <c r="H227" s="90"/>
      <c r="I227" s="90"/>
    </row>
    <row r="228" spans="1:9" ht="20.100000000000001" customHeight="1">
      <c r="A228" s="81" t="s">
        <v>1686</v>
      </c>
      <c r="B228" s="81"/>
      <c r="C228" s="81"/>
      <c r="D228" s="81"/>
      <c r="E228" s="81"/>
      <c r="F228" s="81"/>
      <c r="G228" s="81"/>
      <c r="H228" s="81"/>
      <c r="I228" s="81"/>
    </row>
    <row r="229" spans="1:9" ht="15" customHeight="1">
      <c r="A229" s="91" t="s">
        <v>1576</v>
      </c>
      <c r="B229" s="91"/>
      <c r="C229" s="92" t="s">
        <v>4</v>
      </c>
      <c r="D229" s="92"/>
      <c r="E229" s="92"/>
      <c r="F229" s="11" t="s">
        <v>1470</v>
      </c>
      <c r="G229" s="11" t="s">
        <v>1471</v>
      </c>
      <c r="H229" s="11" t="s">
        <v>1472</v>
      </c>
      <c r="I229" s="11" t="s">
        <v>1473</v>
      </c>
    </row>
    <row r="230" spans="1:9" ht="21" customHeight="1">
      <c r="A230" s="17" t="s">
        <v>1577</v>
      </c>
      <c r="B230" s="18" t="s">
        <v>1578</v>
      </c>
      <c r="C230" s="93" t="s">
        <v>14</v>
      </c>
      <c r="D230" s="93"/>
      <c r="E230" s="93"/>
      <c r="F230" s="17" t="s">
        <v>33</v>
      </c>
      <c r="G230" s="19">
        <v>2.6800000000000001E-2</v>
      </c>
      <c r="H230" s="20">
        <v>210</v>
      </c>
      <c r="I230" s="20">
        <f>ROUND(ROUND(G230,8)*H230,2)</f>
        <v>5.63</v>
      </c>
    </row>
    <row r="231" spans="1:9" ht="21" customHeight="1">
      <c r="A231" s="17" t="s">
        <v>1579</v>
      </c>
      <c r="B231" s="18" t="s">
        <v>1580</v>
      </c>
      <c r="C231" s="93" t="s">
        <v>14</v>
      </c>
      <c r="D231" s="93"/>
      <c r="E231" s="93"/>
      <c r="F231" s="17" t="s">
        <v>33</v>
      </c>
      <c r="G231" s="19">
        <v>2.6800000000000001E-2</v>
      </c>
      <c r="H231" s="20">
        <v>203.07</v>
      </c>
      <c r="I231" s="20">
        <f>ROUND(ROUND(G231,8)*H231,2)</f>
        <v>5.44</v>
      </c>
    </row>
    <row r="232" spans="1:9" ht="45.95" customHeight="1">
      <c r="A232" s="17" t="s">
        <v>1581</v>
      </c>
      <c r="B232" s="18" t="s">
        <v>1582</v>
      </c>
      <c r="C232" s="93" t="s">
        <v>14</v>
      </c>
      <c r="D232" s="93"/>
      <c r="E232" s="93"/>
      <c r="F232" s="17" t="s">
        <v>1583</v>
      </c>
      <c r="G232" s="19">
        <v>2.6800000000000001E-2</v>
      </c>
      <c r="H232" s="20">
        <v>75.58</v>
      </c>
      <c r="I232" s="20">
        <f>ROUND(ROUND(G232,8)*H232,2)</f>
        <v>2.0299999999999998</v>
      </c>
    </row>
    <row r="233" spans="1:9" ht="29.1" customHeight="1">
      <c r="A233" s="17" t="s">
        <v>1586</v>
      </c>
      <c r="B233" s="18" t="s">
        <v>1587</v>
      </c>
      <c r="C233" s="93" t="s">
        <v>14</v>
      </c>
      <c r="D233" s="93"/>
      <c r="E233" s="93"/>
      <c r="F233" s="17" t="s">
        <v>39</v>
      </c>
      <c r="G233" s="19">
        <v>1</v>
      </c>
      <c r="H233" s="20">
        <v>77.400000000000006</v>
      </c>
      <c r="I233" s="20">
        <f>ROUND(ROUND(G233,8)*H233,2)</f>
        <v>77.400000000000006</v>
      </c>
    </row>
    <row r="234" spans="1:9" ht="29.1" customHeight="1">
      <c r="A234" s="17" t="s">
        <v>1687</v>
      </c>
      <c r="B234" s="18" t="s">
        <v>1688</v>
      </c>
      <c r="C234" s="93" t="s">
        <v>14</v>
      </c>
      <c r="D234" s="93"/>
      <c r="E234" s="93"/>
      <c r="F234" s="17" t="s">
        <v>88</v>
      </c>
      <c r="G234" s="19">
        <v>1.2782</v>
      </c>
      <c r="H234" s="20">
        <v>2.99</v>
      </c>
      <c r="I234" s="20">
        <f>ROUND(ROUND(G234,8)*H234,2)</f>
        <v>3.82</v>
      </c>
    </row>
    <row r="235" spans="1:9" ht="15" customHeight="1">
      <c r="A235" s="2"/>
      <c r="B235" s="2"/>
      <c r="C235" s="2"/>
      <c r="D235" s="2"/>
      <c r="E235" s="2"/>
      <c r="F235" s="2"/>
      <c r="G235" s="87" t="s">
        <v>1588</v>
      </c>
      <c r="H235" s="87"/>
      <c r="I235" s="21">
        <f>SUM(I230:I234)</f>
        <v>94.32</v>
      </c>
    </row>
    <row r="236" spans="1:9" ht="15" customHeight="1">
      <c r="A236" s="91" t="s">
        <v>1560</v>
      </c>
      <c r="B236" s="91"/>
      <c r="C236" s="92" t="s">
        <v>4</v>
      </c>
      <c r="D236" s="92"/>
      <c r="E236" s="92"/>
      <c r="F236" s="11" t="s">
        <v>1470</v>
      </c>
      <c r="G236" s="11" t="s">
        <v>1471</v>
      </c>
      <c r="H236" s="11" t="s">
        <v>1472</v>
      </c>
      <c r="I236" s="11" t="s">
        <v>1473</v>
      </c>
    </row>
    <row r="237" spans="1:9" ht="21" customHeight="1">
      <c r="A237" s="17" t="s">
        <v>1679</v>
      </c>
      <c r="B237" s="18" t="s">
        <v>1680</v>
      </c>
      <c r="C237" s="93" t="s">
        <v>14</v>
      </c>
      <c r="D237" s="93"/>
      <c r="E237" s="93"/>
      <c r="F237" s="17" t="s">
        <v>1563</v>
      </c>
      <c r="G237" s="19">
        <v>1.1154999999999999</v>
      </c>
      <c r="H237" s="20">
        <v>31.88</v>
      </c>
      <c r="I237" s="20">
        <f>ROUND(ROUND(G237,8)*H237,2)</f>
        <v>35.56</v>
      </c>
    </row>
    <row r="238" spans="1:9" ht="18" customHeight="1">
      <c r="A238" s="2"/>
      <c r="B238" s="2"/>
      <c r="C238" s="2"/>
      <c r="D238" s="2"/>
      <c r="E238" s="2"/>
      <c r="F238" s="2"/>
      <c r="G238" s="87" t="s">
        <v>1564</v>
      </c>
      <c r="H238" s="87"/>
      <c r="I238" s="21">
        <f>SUM(I237:I237)</f>
        <v>35.56</v>
      </c>
    </row>
    <row r="239" spans="1:9" ht="15" customHeight="1">
      <c r="A239" s="91" t="s">
        <v>1487</v>
      </c>
      <c r="B239" s="91"/>
      <c r="C239" s="92" t="s">
        <v>4</v>
      </c>
      <c r="D239" s="92"/>
      <c r="E239" s="92"/>
      <c r="F239" s="11" t="s">
        <v>1470</v>
      </c>
      <c r="G239" s="11" t="s">
        <v>1471</v>
      </c>
      <c r="H239" s="11" t="s">
        <v>1472</v>
      </c>
      <c r="I239" s="11" t="s">
        <v>1473</v>
      </c>
    </row>
    <row r="240" spans="1:9" ht="38.1" customHeight="1">
      <c r="A240" s="17" t="s">
        <v>1589</v>
      </c>
      <c r="B240" s="18" t="s">
        <v>1590</v>
      </c>
      <c r="C240" s="93" t="s">
        <v>14</v>
      </c>
      <c r="D240" s="93"/>
      <c r="E240" s="93"/>
      <c r="F240" s="17" t="s">
        <v>43</v>
      </c>
      <c r="G240" s="19">
        <v>0.04</v>
      </c>
      <c r="H240" s="20">
        <v>952.29</v>
      </c>
      <c r="I240" s="20">
        <f t="shared" ref="I240:I273" si="6">ROUND(ROUND(G240,8)*H240,2)</f>
        <v>38.090000000000003</v>
      </c>
    </row>
    <row r="241" spans="1:9" ht="45.95" customHeight="1">
      <c r="A241" s="17" t="s">
        <v>1593</v>
      </c>
      <c r="B241" s="18" t="s">
        <v>1594</v>
      </c>
      <c r="C241" s="93" t="s">
        <v>14</v>
      </c>
      <c r="D241" s="93"/>
      <c r="E241" s="93"/>
      <c r="F241" s="17" t="s">
        <v>33</v>
      </c>
      <c r="G241" s="19">
        <v>2.6800000000000001E-2</v>
      </c>
      <c r="H241" s="20">
        <v>421.46</v>
      </c>
      <c r="I241" s="20">
        <f t="shared" si="6"/>
        <v>11.3</v>
      </c>
    </row>
    <row r="242" spans="1:9" ht="29.1" customHeight="1">
      <c r="A242" s="17" t="s">
        <v>1595</v>
      </c>
      <c r="B242" s="18" t="s">
        <v>1596</v>
      </c>
      <c r="C242" s="93" t="s">
        <v>14</v>
      </c>
      <c r="D242" s="93"/>
      <c r="E242" s="93"/>
      <c r="F242" s="17" t="s">
        <v>88</v>
      </c>
      <c r="G242" s="19">
        <v>0.85909999999999997</v>
      </c>
      <c r="H242" s="20">
        <v>3.09</v>
      </c>
      <c r="I242" s="20">
        <f t="shared" si="6"/>
        <v>2.65</v>
      </c>
    </row>
    <row r="243" spans="1:9" ht="29.1" customHeight="1">
      <c r="A243" s="17" t="s">
        <v>532</v>
      </c>
      <c r="B243" s="18" t="s">
        <v>533</v>
      </c>
      <c r="C243" s="93" t="s">
        <v>14</v>
      </c>
      <c r="D243" s="93"/>
      <c r="E243" s="93"/>
      <c r="F243" s="17" t="s">
        <v>88</v>
      </c>
      <c r="G243" s="19">
        <v>2.5503</v>
      </c>
      <c r="H243" s="20">
        <v>4.4400000000000004</v>
      </c>
      <c r="I243" s="20">
        <f t="shared" si="6"/>
        <v>11.32</v>
      </c>
    </row>
    <row r="244" spans="1:9" ht="29.1" customHeight="1">
      <c r="A244" s="17" t="s">
        <v>1689</v>
      </c>
      <c r="B244" s="18" t="s">
        <v>1690</v>
      </c>
      <c r="C244" s="93" t="s">
        <v>14</v>
      </c>
      <c r="D244" s="93"/>
      <c r="E244" s="93"/>
      <c r="F244" s="17" t="s">
        <v>33</v>
      </c>
      <c r="G244" s="19">
        <v>2.6800000000000001E-2</v>
      </c>
      <c r="H244" s="20">
        <v>180.73</v>
      </c>
      <c r="I244" s="20">
        <f t="shared" si="6"/>
        <v>4.84</v>
      </c>
    </row>
    <row r="245" spans="1:9" ht="38.1" customHeight="1">
      <c r="A245" s="17" t="s">
        <v>1603</v>
      </c>
      <c r="B245" s="18" t="s">
        <v>1604</v>
      </c>
      <c r="C245" s="93" t="s">
        <v>14</v>
      </c>
      <c r="D245" s="93"/>
      <c r="E245" s="93"/>
      <c r="F245" s="17" t="s">
        <v>33</v>
      </c>
      <c r="G245" s="19">
        <v>2.6800000000000001E-2</v>
      </c>
      <c r="H245" s="20">
        <v>473.54</v>
      </c>
      <c r="I245" s="20">
        <f t="shared" si="6"/>
        <v>12.69</v>
      </c>
    </row>
    <row r="246" spans="1:9" ht="21" customHeight="1">
      <c r="A246" s="17" t="s">
        <v>1605</v>
      </c>
      <c r="B246" s="18" t="s">
        <v>1606</v>
      </c>
      <c r="C246" s="93" t="s">
        <v>14</v>
      </c>
      <c r="D246" s="93"/>
      <c r="E246" s="93"/>
      <c r="F246" s="17" t="s">
        <v>33</v>
      </c>
      <c r="G246" s="19">
        <v>0.16109999999999999</v>
      </c>
      <c r="H246" s="20">
        <v>16.399999999999999</v>
      </c>
      <c r="I246" s="20">
        <f t="shared" si="6"/>
        <v>2.64</v>
      </c>
    </row>
    <row r="247" spans="1:9" ht="29.1" customHeight="1">
      <c r="A247" s="17" t="s">
        <v>1613</v>
      </c>
      <c r="B247" s="18" t="s">
        <v>1614</v>
      </c>
      <c r="C247" s="93" t="s">
        <v>14</v>
      </c>
      <c r="D247" s="93"/>
      <c r="E247" s="93"/>
      <c r="F247" s="17" t="s">
        <v>33</v>
      </c>
      <c r="G247" s="19">
        <v>0.18790000000000001</v>
      </c>
      <c r="H247" s="20">
        <v>22.85</v>
      </c>
      <c r="I247" s="20">
        <f t="shared" si="6"/>
        <v>4.29</v>
      </c>
    </row>
    <row r="248" spans="1:9" ht="29.1" customHeight="1">
      <c r="A248" s="17" t="s">
        <v>1615</v>
      </c>
      <c r="B248" s="18" t="s">
        <v>1616</v>
      </c>
      <c r="C248" s="93" t="s">
        <v>14</v>
      </c>
      <c r="D248" s="93"/>
      <c r="E248" s="93"/>
      <c r="F248" s="17" t="s">
        <v>33</v>
      </c>
      <c r="G248" s="19">
        <v>2.6800000000000001E-2</v>
      </c>
      <c r="H248" s="20">
        <v>18.62</v>
      </c>
      <c r="I248" s="20">
        <f t="shared" si="6"/>
        <v>0.5</v>
      </c>
    </row>
    <row r="249" spans="1:9" ht="29.1" customHeight="1">
      <c r="A249" s="17" t="s">
        <v>1617</v>
      </c>
      <c r="B249" s="18" t="s">
        <v>1618</v>
      </c>
      <c r="C249" s="93" t="s">
        <v>14</v>
      </c>
      <c r="D249" s="93"/>
      <c r="E249" s="93"/>
      <c r="F249" s="17" t="s">
        <v>33</v>
      </c>
      <c r="G249" s="19">
        <v>0.1074</v>
      </c>
      <c r="H249" s="20">
        <v>17.91</v>
      </c>
      <c r="I249" s="20">
        <f t="shared" si="6"/>
        <v>1.92</v>
      </c>
    </row>
    <row r="250" spans="1:9" ht="29.1" customHeight="1">
      <c r="A250" s="17" t="s">
        <v>1619</v>
      </c>
      <c r="B250" s="18" t="s">
        <v>1620</v>
      </c>
      <c r="C250" s="93" t="s">
        <v>14</v>
      </c>
      <c r="D250" s="93"/>
      <c r="E250" s="93"/>
      <c r="F250" s="17" t="s">
        <v>33</v>
      </c>
      <c r="G250" s="19">
        <v>0.1074</v>
      </c>
      <c r="H250" s="20">
        <v>27.59</v>
      </c>
      <c r="I250" s="20">
        <f t="shared" si="6"/>
        <v>2.96</v>
      </c>
    </row>
    <row r="251" spans="1:9" ht="29.1" customHeight="1">
      <c r="A251" s="17" t="s">
        <v>1621</v>
      </c>
      <c r="B251" s="18" t="s">
        <v>1622</v>
      </c>
      <c r="C251" s="93" t="s">
        <v>14</v>
      </c>
      <c r="D251" s="93"/>
      <c r="E251" s="93"/>
      <c r="F251" s="17" t="s">
        <v>88</v>
      </c>
      <c r="G251" s="19">
        <v>0.3221</v>
      </c>
      <c r="H251" s="20">
        <v>9.68</v>
      </c>
      <c r="I251" s="20">
        <f t="shared" si="6"/>
        <v>3.12</v>
      </c>
    </row>
    <row r="252" spans="1:9" ht="29.1" customHeight="1">
      <c r="A252" s="17" t="s">
        <v>1623</v>
      </c>
      <c r="B252" s="18" t="s">
        <v>1624</v>
      </c>
      <c r="C252" s="93" t="s">
        <v>14</v>
      </c>
      <c r="D252" s="93"/>
      <c r="E252" s="93"/>
      <c r="F252" s="17" t="s">
        <v>88</v>
      </c>
      <c r="G252" s="19">
        <v>0.53690000000000004</v>
      </c>
      <c r="H252" s="20">
        <v>12.98</v>
      </c>
      <c r="I252" s="20">
        <f t="shared" si="6"/>
        <v>6.97</v>
      </c>
    </row>
    <row r="253" spans="1:9" ht="15" customHeight="1">
      <c r="A253" s="17" t="s">
        <v>1422</v>
      </c>
      <c r="B253" s="18" t="s">
        <v>1423</v>
      </c>
      <c r="C253" s="93" t="s">
        <v>14</v>
      </c>
      <c r="D253" s="93"/>
      <c r="E253" s="93"/>
      <c r="F253" s="17" t="s">
        <v>43</v>
      </c>
      <c r="G253" s="19">
        <v>3.9E-2</v>
      </c>
      <c r="H253" s="20">
        <v>91.89</v>
      </c>
      <c r="I253" s="20">
        <f t="shared" si="6"/>
        <v>3.58</v>
      </c>
    </row>
    <row r="254" spans="1:9" ht="45.95" customHeight="1">
      <c r="A254" s="17" t="s">
        <v>1625</v>
      </c>
      <c r="B254" s="18" t="s">
        <v>1626</v>
      </c>
      <c r="C254" s="93" t="s">
        <v>14</v>
      </c>
      <c r="D254" s="93"/>
      <c r="E254" s="93"/>
      <c r="F254" s="17" t="s">
        <v>88</v>
      </c>
      <c r="G254" s="19">
        <v>0.3221</v>
      </c>
      <c r="H254" s="20">
        <v>11.19</v>
      </c>
      <c r="I254" s="20">
        <f t="shared" si="6"/>
        <v>3.6</v>
      </c>
    </row>
    <row r="255" spans="1:9" ht="45.95" customHeight="1">
      <c r="A255" s="17" t="s">
        <v>1627</v>
      </c>
      <c r="B255" s="18" t="s">
        <v>1628</v>
      </c>
      <c r="C255" s="93" t="s">
        <v>14</v>
      </c>
      <c r="D255" s="93"/>
      <c r="E255" s="93"/>
      <c r="F255" s="17" t="s">
        <v>88</v>
      </c>
      <c r="G255" s="19">
        <v>0.53690000000000004</v>
      </c>
      <c r="H255" s="20">
        <v>4.17</v>
      </c>
      <c r="I255" s="20">
        <f t="shared" si="6"/>
        <v>2.2400000000000002</v>
      </c>
    </row>
    <row r="256" spans="1:9" ht="29.1" customHeight="1">
      <c r="A256" s="17" t="s">
        <v>524</v>
      </c>
      <c r="B256" s="18" t="s">
        <v>525</v>
      </c>
      <c r="C256" s="93" t="s">
        <v>14</v>
      </c>
      <c r="D256" s="93"/>
      <c r="E256" s="93"/>
      <c r="F256" s="17" t="s">
        <v>33</v>
      </c>
      <c r="G256" s="19">
        <v>2.6800000000000001E-2</v>
      </c>
      <c r="H256" s="20">
        <v>48.44</v>
      </c>
      <c r="I256" s="20">
        <f t="shared" si="6"/>
        <v>1.3</v>
      </c>
    </row>
    <row r="257" spans="1:9" ht="38.1" customHeight="1">
      <c r="A257" s="17" t="s">
        <v>922</v>
      </c>
      <c r="B257" s="18" t="s">
        <v>923</v>
      </c>
      <c r="C257" s="93" t="s">
        <v>14</v>
      </c>
      <c r="D257" s="93"/>
      <c r="E257" s="93"/>
      <c r="F257" s="17" t="s">
        <v>33</v>
      </c>
      <c r="G257" s="19">
        <v>5.3699999999999998E-2</v>
      </c>
      <c r="H257" s="20">
        <v>10.29</v>
      </c>
      <c r="I257" s="20">
        <f t="shared" si="6"/>
        <v>0.55000000000000004</v>
      </c>
    </row>
    <row r="258" spans="1:9" ht="29.1" customHeight="1">
      <c r="A258" s="17" t="s">
        <v>1633</v>
      </c>
      <c r="B258" s="18" t="s">
        <v>1634</v>
      </c>
      <c r="C258" s="93" t="s">
        <v>14</v>
      </c>
      <c r="D258" s="93"/>
      <c r="E258" s="93"/>
      <c r="F258" s="17" t="s">
        <v>39</v>
      </c>
      <c r="G258" s="19">
        <v>8.9999999999999993E-3</v>
      </c>
      <c r="H258" s="20">
        <v>21.18</v>
      </c>
      <c r="I258" s="20">
        <f t="shared" si="6"/>
        <v>0.19</v>
      </c>
    </row>
    <row r="259" spans="1:9" ht="29.1" customHeight="1">
      <c r="A259" s="17" t="s">
        <v>1635</v>
      </c>
      <c r="B259" s="18" t="s">
        <v>1636</v>
      </c>
      <c r="C259" s="93" t="s">
        <v>14</v>
      </c>
      <c r="D259" s="93"/>
      <c r="E259" s="93"/>
      <c r="F259" s="17" t="s">
        <v>39</v>
      </c>
      <c r="G259" s="19">
        <v>1.4510000000000001</v>
      </c>
      <c r="H259" s="20">
        <v>40.630000000000003</v>
      </c>
      <c r="I259" s="20">
        <f t="shared" si="6"/>
        <v>58.95</v>
      </c>
    </row>
    <row r="260" spans="1:9" ht="45.95" customHeight="1">
      <c r="A260" s="17" t="s">
        <v>1637</v>
      </c>
      <c r="B260" s="18" t="s">
        <v>1638</v>
      </c>
      <c r="C260" s="93" t="s">
        <v>14</v>
      </c>
      <c r="D260" s="93"/>
      <c r="E260" s="93"/>
      <c r="F260" s="17" t="s">
        <v>33</v>
      </c>
      <c r="G260" s="19">
        <v>2.6800000000000001E-2</v>
      </c>
      <c r="H260" s="20">
        <v>262.26</v>
      </c>
      <c r="I260" s="20">
        <f t="shared" si="6"/>
        <v>7.03</v>
      </c>
    </row>
    <row r="261" spans="1:9" ht="29.1" customHeight="1">
      <c r="A261" s="17" t="s">
        <v>1641</v>
      </c>
      <c r="B261" s="18" t="s">
        <v>1642</v>
      </c>
      <c r="C261" s="93" t="s">
        <v>14</v>
      </c>
      <c r="D261" s="93"/>
      <c r="E261" s="93"/>
      <c r="F261" s="17" t="s">
        <v>39</v>
      </c>
      <c r="G261" s="19">
        <v>0.22639999999999999</v>
      </c>
      <c r="H261" s="20">
        <v>111.94</v>
      </c>
      <c r="I261" s="20">
        <f t="shared" si="6"/>
        <v>25.34</v>
      </c>
    </row>
    <row r="262" spans="1:9" ht="29.1" customHeight="1">
      <c r="A262" s="17" t="s">
        <v>1643</v>
      </c>
      <c r="B262" s="18" t="s">
        <v>1644</v>
      </c>
      <c r="C262" s="93" t="s">
        <v>14</v>
      </c>
      <c r="D262" s="93"/>
      <c r="E262" s="93"/>
      <c r="F262" s="17" t="s">
        <v>39</v>
      </c>
      <c r="G262" s="19">
        <v>0.17649999999999999</v>
      </c>
      <c r="H262" s="20">
        <v>145.57</v>
      </c>
      <c r="I262" s="20">
        <f t="shared" si="6"/>
        <v>25.69</v>
      </c>
    </row>
    <row r="263" spans="1:9" ht="29.1" customHeight="1">
      <c r="A263" s="17" t="s">
        <v>1645</v>
      </c>
      <c r="B263" s="18" t="s">
        <v>1646</v>
      </c>
      <c r="C263" s="93" t="s">
        <v>14</v>
      </c>
      <c r="D263" s="93"/>
      <c r="E263" s="93"/>
      <c r="F263" s="17" t="s">
        <v>39</v>
      </c>
      <c r="G263" s="19">
        <v>0.1449</v>
      </c>
      <c r="H263" s="20">
        <v>93.71</v>
      </c>
      <c r="I263" s="20">
        <f t="shared" si="6"/>
        <v>13.58</v>
      </c>
    </row>
    <row r="264" spans="1:9" ht="21" customHeight="1">
      <c r="A264" s="17" t="s">
        <v>1175</v>
      </c>
      <c r="B264" s="18" t="s">
        <v>1176</v>
      </c>
      <c r="C264" s="93" t="s">
        <v>14</v>
      </c>
      <c r="D264" s="93"/>
      <c r="E264" s="93"/>
      <c r="F264" s="17" t="s">
        <v>39</v>
      </c>
      <c r="G264" s="19">
        <v>1.4293</v>
      </c>
      <c r="H264" s="20">
        <v>13.42</v>
      </c>
      <c r="I264" s="20">
        <f t="shared" si="6"/>
        <v>19.18</v>
      </c>
    </row>
    <row r="265" spans="1:9" ht="38.1" customHeight="1">
      <c r="A265" s="17" t="s">
        <v>1655</v>
      </c>
      <c r="B265" s="18" t="s">
        <v>1656</v>
      </c>
      <c r="C265" s="93" t="s">
        <v>14</v>
      </c>
      <c r="D265" s="93"/>
      <c r="E265" s="93"/>
      <c r="F265" s="17" t="s">
        <v>33</v>
      </c>
      <c r="G265" s="19">
        <v>2.6800000000000001E-2</v>
      </c>
      <c r="H265" s="20">
        <v>387.61</v>
      </c>
      <c r="I265" s="20">
        <f t="shared" si="6"/>
        <v>10.39</v>
      </c>
    </row>
    <row r="266" spans="1:9" ht="29.1" customHeight="1">
      <c r="A266" s="17" t="s">
        <v>1683</v>
      </c>
      <c r="B266" s="18" t="s">
        <v>1684</v>
      </c>
      <c r="C266" s="93" t="s">
        <v>14</v>
      </c>
      <c r="D266" s="93"/>
      <c r="E266" s="93"/>
      <c r="F266" s="17" t="s">
        <v>33</v>
      </c>
      <c r="G266" s="19">
        <v>2.6800000000000001E-2</v>
      </c>
      <c r="H266" s="20">
        <v>81.260000000000005</v>
      </c>
      <c r="I266" s="20">
        <f t="shared" si="6"/>
        <v>2.1800000000000002</v>
      </c>
    </row>
    <row r="267" spans="1:9" ht="21" customHeight="1">
      <c r="A267" s="17" t="s">
        <v>100</v>
      </c>
      <c r="B267" s="18" t="s">
        <v>101</v>
      </c>
      <c r="C267" s="93" t="s">
        <v>14</v>
      </c>
      <c r="D267" s="93"/>
      <c r="E267" s="93"/>
      <c r="F267" s="17" t="s">
        <v>43</v>
      </c>
      <c r="G267" s="19">
        <v>0.01</v>
      </c>
      <c r="H267" s="20">
        <v>29.29</v>
      </c>
      <c r="I267" s="20">
        <f t="shared" si="6"/>
        <v>0.28999999999999998</v>
      </c>
    </row>
    <row r="268" spans="1:9" ht="38.1" customHeight="1">
      <c r="A268" s="17" t="s">
        <v>1667</v>
      </c>
      <c r="B268" s="18" t="s">
        <v>1668</v>
      </c>
      <c r="C268" s="93" t="s">
        <v>14</v>
      </c>
      <c r="D268" s="93"/>
      <c r="E268" s="93"/>
      <c r="F268" s="17" t="s">
        <v>39</v>
      </c>
      <c r="G268" s="19">
        <v>1.4510000000000001</v>
      </c>
      <c r="H268" s="20">
        <v>52.86</v>
      </c>
      <c r="I268" s="20">
        <f t="shared" si="6"/>
        <v>76.7</v>
      </c>
    </row>
    <row r="269" spans="1:9" ht="29.1" customHeight="1">
      <c r="A269" s="17" t="s">
        <v>503</v>
      </c>
      <c r="B269" s="18" t="s">
        <v>504</v>
      </c>
      <c r="C269" s="93" t="s">
        <v>14</v>
      </c>
      <c r="D269" s="93"/>
      <c r="E269" s="93"/>
      <c r="F269" s="17" t="s">
        <v>33</v>
      </c>
      <c r="G269" s="19">
        <v>2.6800000000000001E-2</v>
      </c>
      <c r="H269" s="20">
        <v>29.7</v>
      </c>
      <c r="I269" s="20">
        <f t="shared" si="6"/>
        <v>0.8</v>
      </c>
    </row>
    <row r="270" spans="1:9" ht="29.1" customHeight="1">
      <c r="A270" s="17" t="s">
        <v>509</v>
      </c>
      <c r="B270" s="18" t="s">
        <v>510</v>
      </c>
      <c r="C270" s="93" t="s">
        <v>14</v>
      </c>
      <c r="D270" s="93"/>
      <c r="E270" s="93"/>
      <c r="F270" s="17" t="s">
        <v>33</v>
      </c>
      <c r="G270" s="19">
        <v>0.13420000000000001</v>
      </c>
      <c r="H270" s="20">
        <v>45.4</v>
      </c>
      <c r="I270" s="20">
        <f t="shared" si="6"/>
        <v>6.09</v>
      </c>
    </row>
    <row r="271" spans="1:9" ht="38.1" customHeight="1">
      <c r="A271" s="17" t="s">
        <v>372</v>
      </c>
      <c r="B271" s="18" t="s">
        <v>373</v>
      </c>
      <c r="C271" s="93" t="s">
        <v>14</v>
      </c>
      <c r="D271" s="93"/>
      <c r="E271" s="93"/>
      <c r="F271" s="17" t="s">
        <v>39</v>
      </c>
      <c r="G271" s="19">
        <v>1.4510000000000001</v>
      </c>
      <c r="H271" s="20">
        <v>24.03</v>
      </c>
      <c r="I271" s="20">
        <f t="shared" si="6"/>
        <v>34.869999999999997</v>
      </c>
    </row>
    <row r="272" spans="1:9" ht="29.1" customHeight="1">
      <c r="A272" s="17" t="s">
        <v>900</v>
      </c>
      <c r="B272" s="18" t="s">
        <v>901</v>
      </c>
      <c r="C272" s="93" t="s">
        <v>14</v>
      </c>
      <c r="D272" s="93"/>
      <c r="E272" s="93"/>
      <c r="F272" s="17" t="s">
        <v>88</v>
      </c>
      <c r="G272" s="19">
        <v>0.14230000000000001</v>
      </c>
      <c r="H272" s="20">
        <v>36.54</v>
      </c>
      <c r="I272" s="20">
        <f t="shared" si="6"/>
        <v>5.2</v>
      </c>
    </row>
    <row r="273" spans="1:9" ht="29.1" customHeight="1">
      <c r="A273" s="17" t="s">
        <v>888</v>
      </c>
      <c r="B273" s="18" t="s">
        <v>889</v>
      </c>
      <c r="C273" s="93" t="s">
        <v>14</v>
      </c>
      <c r="D273" s="93"/>
      <c r="E273" s="93"/>
      <c r="F273" s="17" t="s">
        <v>88</v>
      </c>
      <c r="G273" s="19">
        <v>8.8599999999999998E-2</v>
      </c>
      <c r="H273" s="20">
        <v>21.38</v>
      </c>
      <c r="I273" s="20">
        <f t="shared" si="6"/>
        <v>1.89</v>
      </c>
    </row>
    <row r="274" spans="1:9" ht="15" customHeight="1">
      <c r="A274" s="2"/>
      <c r="B274" s="2"/>
      <c r="C274" s="2"/>
      <c r="D274" s="2"/>
      <c r="E274" s="2"/>
      <c r="F274" s="2"/>
      <c r="G274" s="87" t="s">
        <v>1490</v>
      </c>
      <c r="H274" s="87"/>
      <c r="I274" s="21">
        <f>SUM(I240:I273)</f>
        <v>402.92999999999995</v>
      </c>
    </row>
    <row r="275" spans="1:9" ht="15" customHeight="1">
      <c r="A275" s="88" t="s">
        <v>1691</v>
      </c>
      <c r="B275" s="88"/>
      <c r="C275" s="88"/>
      <c r="D275" s="2"/>
      <c r="E275" s="2"/>
      <c r="F275" s="2"/>
      <c r="G275" s="89" t="s">
        <v>1491</v>
      </c>
      <c r="H275" s="89"/>
      <c r="I275" s="5">
        <v>532.80999999999995</v>
      </c>
    </row>
    <row r="276" spans="1:9" ht="9.9499999999999993" customHeight="1">
      <c r="A276" s="2"/>
      <c r="B276" s="2"/>
      <c r="C276" s="2"/>
      <c r="D276" s="2"/>
      <c r="E276" s="2"/>
      <c r="F276" s="2"/>
      <c r="G276" s="90"/>
      <c r="H276" s="90"/>
      <c r="I276" s="90"/>
    </row>
    <row r="277" spans="1:9" ht="20.100000000000001" customHeight="1">
      <c r="A277" s="81" t="s">
        <v>1692</v>
      </c>
      <c r="B277" s="81"/>
      <c r="C277" s="81"/>
      <c r="D277" s="81"/>
      <c r="E277" s="81"/>
      <c r="F277" s="81"/>
      <c r="G277" s="81"/>
      <c r="H277" s="81"/>
      <c r="I277" s="81"/>
    </row>
    <row r="278" spans="1:9" ht="15" customHeight="1">
      <c r="A278" s="91" t="s">
        <v>1576</v>
      </c>
      <c r="B278" s="91"/>
      <c r="C278" s="92" t="s">
        <v>4</v>
      </c>
      <c r="D278" s="92"/>
      <c r="E278" s="92"/>
      <c r="F278" s="11" t="s">
        <v>1470</v>
      </c>
      <c r="G278" s="11" t="s">
        <v>1471</v>
      </c>
      <c r="H278" s="11" t="s">
        <v>1472</v>
      </c>
      <c r="I278" s="11" t="s">
        <v>1473</v>
      </c>
    </row>
    <row r="279" spans="1:9" ht="21" customHeight="1">
      <c r="A279" s="17" t="s">
        <v>1693</v>
      </c>
      <c r="B279" s="18" t="s">
        <v>1694</v>
      </c>
      <c r="C279" s="93" t="s">
        <v>14</v>
      </c>
      <c r="D279" s="93"/>
      <c r="E279" s="93"/>
      <c r="F279" s="17" t="s">
        <v>33</v>
      </c>
      <c r="G279" s="19">
        <v>3.4799999999999998E-2</v>
      </c>
      <c r="H279" s="20">
        <v>35.14</v>
      </c>
      <c r="I279" s="20">
        <f t="shared" ref="I279:I286" si="7">ROUND(ROUND(G279,8)*H279,2)</f>
        <v>1.22</v>
      </c>
    </row>
    <row r="280" spans="1:9" ht="45.95" customHeight="1">
      <c r="A280" s="17" t="s">
        <v>1581</v>
      </c>
      <c r="B280" s="18" t="s">
        <v>1582</v>
      </c>
      <c r="C280" s="93" t="s">
        <v>14</v>
      </c>
      <c r="D280" s="93"/>
      <c r="E280" s="93"/>
      <c r="F280" s="17" t="s">
        <v>1583</v>
      </c>
      <c r="G280" s="19">
        <v>3.4799999999999998E-2</v>
      </c>
      <c r="H280" s="20">
        <v>75.58</v>
      </c>
      <c r="I280" s="20">
        <f t="shared" si="7"/>
        <v>2.63</v>
      </c>
    </row>
    <row r="281" spans="1:9" ht="29.1" customHeight="1">
      <c r="A281" s="17" t="s">
        <v>1586</v>
      </c>
      <c r="B281" s="18" t="s">
        <v>1587</v>
      </c>
      <c r="C281" s="93" t="s">
        <v>14</v>
      </c>
      <c r="D281" s="93"/>
      <c r="E281" s="93"/>
      <c r="F281" s="17" t="s">
        <v>39</v>
      </c>
      <c r="G281" s="19">
        <v>0.97619999999999996</v>
      </c>
      <c r="H281" s="20">
        <v>77.400000000000006</v>
      </c>
      <c r="I281" s="20">
        <f t="shared" si="7"/>
        <v>75.56</v>
      </c>
    </row>
    <row r="282" spans="1:9" ht="21" customHeight="1">
      <c r="A282" s="17" t="s">
        <v>1695</v>
      </c>
      <c r="B282" s="18" t="s">
        <v>1696</v>
      </c>
      <c r="C282" s="93" t="s">
        <v>14</v>
      </c>
      <c r="D282" s="93"/>
      <c r="E282" s="93"/>
      <c r="F282" s="17" t="s">
        <v>33</v>
      </c>
      <c r="G282" s="19">
        <v>1.7399999999999999E-2</v>
      </c>
      <c r="H282" s="20">
        <v>14.42</v>
      </c>
      <c r="I282" s="20">
        <f t="shared" si="7"/>
        <v>0.25</v>
      </c>
    </row>
    <row r="283" spans="1:9" ht="21" customHeight="1">
      <c r="A283" s="17" t="s">
        <v>1697</v>
      </c>
      <c r="B283" s="18" t="s">
        <v>1698</v>
      </c>
      <c r="C283" s="93" t="s">
        <v>14</v>
      </c>
      <c r="D283" s="93"/>
      <c r="E283" s="93"/>
      <c r="F283" s="17" t="s">
        <v>33</v>
      </c>
      <c r="G283" s="19">
        <v>3.4799999999999998E-2</v>
      </c>
      <c r="H283" s="20">
        <v>18.52</v>
      </c>
      <c r="I283" s="20">
        <f t="shared" si="7"/>
        <v>0.64</v>
      </c>
    </row>
    <row r="284" spans="1:9" ht="21" customHeight="1">
      <c r="A284" s="17" t="s">
        <v>1699</v>
      </c>
      <c r="B284" s="18" t="s">
        <v>1700</v>
      </c>
      <c r="C284" s="93" t="s">
        <v>14</v>
      </c>
      <c r="D284" s="93"/>
      <c r="E284" s="93"/>
      <c r="F284" s="17" t="s">
        <v>33</v>
      </c>
      <c r="G284" s="19">
        <v>1.7399999999999999E-2</v>
      </c>
      <c r="H284" s="20">
        <v>599.17999999999995</v>
      </c>
      <c r="I284" s="20">
        <f t="shared" si="7"/>
        <v>10.43</v>
      </c>
    </row>
    <row r="285" spans="1:9" ht="29.1" customHeight="1">
      <c r="A285" s="17" t="s">
        <v>1701</v>
      </c>
      <c r="B285" s="18" t="s">
        <v>1702</v>
      </c>
      <c r="C285" s="93" t="s">
        <v>14</v>
      </c>
      <c r="D285" s="93"/>
      <c r="E285" s="93"/>
      <c r="F285" s="17" t="s">
        <v>33</v>
      </c>
      <c r="G285" s="19">
        <v>4.4761799999999997E-2</v>
      </c>
      <c r="H285" s="20">
        <v>220.41</v>
      </c>
      <c r="I285" s="20">
        <f t="shared" si="7"/>
        <v>9.8699999999999992</v>
      </c>
    </row>
    <row r="286" spans="1:9" ht="29.1" customHeight="1">
      <c r="A286" s="17" t="s">
        <v>1703</v>
      </c>
      <c r="B286" s="18" t="s">
        <v>1704</v>
      </c>
      <c r="C286" s="93" t="s">
        <v>14</v>
      </c>
      <c r="D286" s="93"/>
      <c r="E286" s="93"/>
      <c r="F286" s="17" t="s">
        <v>33</v>
      </c>
      <c r="G286" s="19">
        <v>1.7399999999999999E-2</v>
      </c>
      <c r="H286" s="20">
        <v>291.61</v>
      </c>
      <c r="I286" s="20">
        <f t="shared" si="7"/>
        <v>5.07</v>
      </c>
    </row>
    <row r="287" spans="1:9" ht="15" customHeight="1">
      <c r="A287" s="2"/>
      <c r="B287" s="2"/>
      <c r="C287" s="2"/>
      <c r="D287" s="2"/>
      <c r="E287" s="2"/>
      <c r="F287" s="2"/>
      <c r="G287" s="87" t="s">
        <v>1588</v>
      </c>
      <c r="H287" s="87"/>
      <c r="I287" s="21">
        <f>SUM(I279:I286)</f>
        <v>105.66999999999999</v>
      </c>
    </row>
    <row r="288" spans="1:9" ht="15" customHeight="1">
      <c r="A288" s="91" t="s">
        <v>1487</v>
      </c>
      <c r="B288" s="91"/>
      <c r="C288" s="92" t="s">
        <v>4</v>
      </c>
      <c r="D288" s="92"/>
      <c r="E288" s="92"/>
      <c r="F288" s="11" t="s">
        <v>1470</v>
      </c>
      <c r="G288" s="11" t="s">
        <v>1471</v>
      </c>
      <c r="H288" s="11" t="s">
        <v>1472</v>
      </c>
      <c r="I288" s="11" t="s">
        <v>1473</v>
      </c>
    </row>
    <row r="289" spans="1:9" ht="38.1" customHeight="1">
      <c r="A289" s="17" t="s">
        <v>1589</v>
      </c>
      <c r="B289" s="18" t="s">
        <v>1590</v>
      </c>
      <c r="C289" s="93" t="s">
        <v>14</v>
      </c>
      <c r="D289" s="93"/>
      <c r="E289" s="93"/>
      <c r="F289" s="17" t="s">
        <v>43</v>
      </c>
      <c r="G289" s="19">
        <v>2.86E-2</v>
      </c>
      <c r="H289" s="20">
        <v>952.29</v>
      </c>
      <c r="I289" s="20">
        <f t="shared" ref="I289:I320" si="8">ROUND(ROUND(G289,8)*H289,2)</f>
        <v>27.24</v>
      </c>
    </row>
    <row r="290" spans="1:9" ht="38.1" customHeight="1">
      <c r="A290" s="17" t="s">
        <v>1591</v>
      </c>
      <c r="B290" s="18" t="s">
        <v>1592</v>
      </c>
      <c r="C290" s="93" t="s">
        <v>14</v>
      </c>
      <c r="D290" s="93"/>
      <c r="E290" s="93"/>
      <c r="F290" s="17" t="s">
        <v>39</v>
      </c>
      <c r="G290" s="19">
        <v>0.46750000000000003</v>
      </c>
      <c r="H290" s="20">
        <v>99.89</v>
      </c>
      <c r="I290" s="20">
        <f t="shared" si="8"/>
        <v>46.7</v>
      </c>
    </row>
    <row r="291" spans="1:9" ht="29.1" customHeight="1">
      <c r="A291" s="17" t="s">
        <v>1595</v>
      </c>
      <c r="B291" s="18" t="s">
        <v>1596</v>
      </c>
      <c r="C291" s="93" t="s">
        <v>14</v>
      </c>
      <c r="D291" s="93"/>
      <c r="E291" s="93"/>
      <c r="F291" s="17" t="s">
        <v>88</v>
      </c>
      <c r="G291" s="19">
        <v>1.2529999999999999</v>
      </c>
      <c r="H291" s="20">
        <v>3.09</v>
      </c>
      <c r="I291" s="20">
        <f t="shared" si="8"/>
        <v>3.87</v>
      </c>
    </row>
    <row r="292" spans="1:9" ht="29.1" customHeight="1">
      <c r="A292" s="17" t="s">
        <v>1597</v>
      </c>
      <c r="B292" s="18" t="s">
        <v>1598</v>
      </c>
      <c r="C292" s="93" t="s">
        <v>14</v>
      </c>
      <c r="D292" s="93"/>
      <c r="E292" s="93"/>
      <c r="F292" s="17" t="s">
        <v>88</v>
      </c>
      <c r="G292" s="19">
        <v>0.2611</v>
      </c>
      <c r="H292" s="20">
        <v>15.68</v>
      </c>
      <c r="I292" s="20">
        <f t="shared" si="8"/>
        <v>4.09</v>
      </c>
    </row>
    <row r="293" spans="1:9" ht="29.1" customHeight="1">
      <c r="A293" s="17" t="s">
        <v>532</v>
      </c>
      <c r="B293" s="18" t="s">
        <v>533</v>
      </c>
      <c r="C293" s="93" t="s">
        <v>14</v>
      </c>
      <c r="D293" s="93"/>
      <c r="E293" s="93"/>
      <c r="F293" s="17" t="s">
        <v>88</v>
      </c>
      <c r="G293" s="19">
        <v>0.46989999999999998</v>
      </c>
      <c r="H293" s="20">
        <v>4.4400000000000004</v>
      </c>
      <c r="I293" s="20">
        <f t="shared" si="8"/>
        <v>2.09</v>
      </c>
    </row>
    <row r="294" spans="1:9" ht="29.1" customHeight="1">
      <c r="A294" s="17" t="s">
        <v>535</v>
      </c>
      <c r="B294" s="18" t="s">
        <v>536</v>
      </c>
      <c r="C294" s="93" t="s">
        <v>14</v>
      </c>
      <c r="D294" s="93"/>
      <c r="E294" s="93"/>
      <c r="F294" s="17" t="s">
        <v>88</v>
      </c>
      <c r="G294" s="19">
        <v>1.0442</v>
      </c>
      <c r="H294" s="20">
        <v>6.85</v>
      </c>
      <c r="I294" s="20">
        <f t="shared" si="8"/>
        <v>7.15</v>
      </c>
    </row>
    <row r="295" spans="1:9" ht="29.1" customHeight="1">
      <c r="A295" s="17" t="s">
        <v>558</v>
      </c>
      <c r="B295" s="18" t="s">
        <v>559</v>
      </c>
      <c r="C295" s="93" t="s">
        <v>14</v>
      </c>
      <c r="D295" s="93"/>
      <c r="E295" s="93"/>
      <c r="F295" s="17" t="s">
        <v>33</v>
      </c>
      <c r="G295" s="19">
        <v>5.2200000000000003E-2</v>
      </c>
      <c r="H295" s="20">
        <v>181.24</v>
      </c>
      <c r="I295" s="20">
        <f t="shared" si="8"/>
        <v>9.4600000000000009</v>
      </c>
    </row>
    <row r="296" spans="1:9" ht="38.1" customHeight="1">
      <c r="A296" s="17" t="s">
        <v>1603</v>
      </c>
      <c r="B296" s="18" t="s">
        <v>1604</v>
      </c>
      <c r="C296" s="93" t="s">
        <v>14</v>
      </c>
      <c r="D296" s="93"/>
      <c r="E296" s="93"/>
      <c r="F296" s="17" t="s">
        <v>33</v>
      </c>
      <c r="G296" s="19">
        <v>3.4799999999999998E-2</v>
      </c>
      <c r="H296" s="20">
        <v>473.54</v>
      </c>
      <c r="I296" s="20">
        <f t="shared" si="8"/>
        <v>16.48</v>
      </c>
    </row>
    <row r="297" spans="1:9" ht="21" customHeight="1">
      <c r="A297" s="17" t="s">
        <v>1605</v>
      </c>
      <c r="B297" s="18" t="s">
        <v>1606</v>
      </c>
      <c r="C297" s="93" t="s">
        <v>14</v>
      </c>
      <c r="D297" s="93"/>
      <c r="E297" s="93"/>
      <c r="F297" s="17" t="s">
        <v>33</v>
      </c>
      <c r="G297" s="19">
        <v>0.13919999999999999</v>
      </c>
      <c r="H297" s="20">
        <v>16.399999999999999</v>
      </c>
      <c r="I297" s="20">
        <f t="shared" si="8"/>
        <v>2.2799999999999998</v>
      </c>
    </row>
    <row r="298" spans="1:9" ht="45.95" customHeight="1">
      <c r="A298" s="17" t="s">
        <v>1705</v>
      </c>
      <c r="B298" s="18" t="s">
        <v>1706</v>
      </c>
      <c r="C298" s="93" t="s">
        <v>14</v>
      </c>
      <c r="D298" s="93"/>
      <c r="E298" s="93"/>
      <c r="F298" s="17" t="s">
        <v>39</v>
      </c>
      <c r="G298" s="19">
        <v>0.1681</v>
      </c>
      <c r="H298" s="20">
        <v>12.87</v>
      </c>
      <c r="I298" s="20">
        <f t="shared" si="8"/>
        <v>2.16</v>
      </c>
    </row>
    <row r="299" spans="1:9" ht="38.1" customHeight="1">
      <c r="A299" s="17" t="s">
        <v>1609</v>
      </c>
      <c r="B299" s="18" t="s">
        <v>1610</v>
      </c>
      <c r="C299" s="93" t="s">
        <v>14</v>
      </c>
      <c r="D299" s="93"/>
      <c r="E299" s="93"/>
      <c r="F299" s="17" t="s">
        <v>39</v>
      </c>
      <c r="G299" s="19">
        <v>0.76790000000000003</v>
      </c>
      <c r="H299" s="20">
        <v>10.16</v>
      </c>
      <c r="I299" s="20">
        <f t="shared" si="8"/>
        <v>7.8</v>
      </c>
    </row>
    <row r="300" spans="1:9" ht="38.1" customHeight="1">
      <c r="A300" s="17" t="s">
        <v>1611</v>
      </c>
      <c r="B300" s="18" t="s">
        <v>1612</v>
      </c>
      <c r="C300" s="93" t="s">
        <v>14</v>
      </c>
      <c r="D300" s="93"/>
      <c r="E300" s="93"/>
      <c r="F300" s="17" t="s">
        <v>88</v>
      </c>
      <c r="G300" s="19">
        <v>7.22E-2</v>
      </c>
      <c r="H300" s="20">
        <v>17.04</v>
      </c>
      <c r="I300" s="20">
        <f t="shared" si="8"/>
        <v>1.23</v>
      </c>
    </row>
    <row r="301" spans="1:9" ht="21" customHeight="1">
      <c r="A301" s="17" t="s">
        <v>1131</v>
      </c>
      <c r="B301" s="18" t="s">
        <v>1132</v>
      </c>
      <c r="C301" s="93" t="s">
        <v>14</v>
      </c>
      <c r="D301" s="93"/>
      <c r="E301" s="93"/>
      <c r="F301" s="17" t="s">
        <v>33</v>
      </c>
      <c r="G301" s="19">
        <v>6.9599999999999995E-2</v>
      </c>
      <c r="H301" s="20">
        <v>105.59</v>
      </c>
      <c r="I301" s="20">
        <f t="shared" si="8"/>
        <v>7.35</v>
      </c>
    </row>
    <row r="302" spans="1:9" ht="29.1" customHeight="1">
      <c r="A302" s="17" t="s">
        <v>1613</v>
      </c>
      <c r="B302" s="18" t="s">
        <v>1614</v>
      </c>
      <c r="C302" s="93" t="s">
        <v>14</v>
      </c>
      <c r="D302" s="93"/>
      <c r="E302" s="93"/>
      <c r="F302" s="17" t="s">
        <v>33</v>
      </c>
      <c r="G302" s="19">
        <v>1.7399999999999999E-2</v>
      </c>
      <c r="H302" s="20">
        <v>22.85</v>
      </c>
      <c r="I302" s="20">
        <f t="shared" si="8"/>
        <v>0.4</v>
      </c>
    </row>
    <row r="303" spans="1:9" ht="29.1" customHeight="1">
      <c r="A303" s="17" t="s">
        <v>1615</v>
      </c>
      <c r="B303" s="18" t="s">
        <v>1616</v>
      </c>
      <c r="C303" s="93" t="s">
        <v>14</v>
      </c>
      <c r="D303" s="93"/>
      <c r="E303" s="93"/>
      <c r="F303" s="17" t="s">
        <v>33</v>
      </c>
      <c r="G303" s="19">
        <v>5.2200000000000003E-2</v>
      </c>
      <c r="H303" s="20">
        <v>18.62</v>
      </c>
      <c r="I303" s="20">
        <f t="shared" si="8"/>
        <v>0.97</v>
      </c>
    </row>
    <row r="304" spans="1:9" ht="29.1" customHeight="1">
      <c r="A304" s="17" t="s">
        <v>1617</v>
      </c>
      <c r="B304" s="18" t="s">
        <v>1618</v>
      </c>
      <c r="C304" s="93" t="s">
        <v>14</v>
      </c>
      <c r="D304" s="93"/>
      <c r="E304" s="93"/>
      <c r="F304" s="17" t="s">
        <v>33</v>
      </c>
      <c r="G304" s="19">
        <v>6.9599999999999995E-2</v>
      </c>
      <c r="H304" s="20">
        <v>17.91</v>
      </c>
      <c r="I304" s="20">
        <f t="shared" si="8"/>
        <v>1.25</v>
      </c>
    </row>
    <row r="305" spans="1:9" ht="29.1" customHeight="1">
      <c r="A305" s="17" t="s">
        <v>432</v>
      </c>
      <c r="B305" s="18" t="s">
        <v>433</v>
      </c>
      <c r="C305" s="93" t="s">
        <v>14</v>
      </c>
      <c r="D305" s="93"/>
      <c r="E305" s="93"/>
      <c r="F305" s="17" t="s">
        <v>33</v>
      </c>
      <c r="G305" s="19">
        <v>1.7399999999999999E-2</v>
      </c>
      <c r="H305" s="20">
        <v>14.17</v>
      </c>
      <c r="I305" s="20">
        <f t="shared" si="8"/>
        <v>0.25</v>
      </c>
    </row>
    <row r="306" spans="1:9" ht="38.1" customHeight="1">
      <c r="A306" s="17" t="s">
        <v>907</v>
      </c>
      <c r="B306" s="18" t="s">
        <v>908</v>
      </c>
      <c r="C306" s="93" t="s">
        <v>14</v>
      </c>
      <c r="D306" s="93"/>
      <c r="E306" s="93"/>
      <c r="F306" s="17" t="s">
        <v>33</v>
      </c>
      <c r="G306" s="19">
        <v>5.2200000000000003E-2</v>
      </c>
      <c r="H306" s="20">
        <v>38.270000000000003</v>
      </c>
      <c r="I306" s="20">
        <f t="shared" si="8"/>
        <v>2</v>
      </c>
    </row>
    <row r="307" spans="1:9" ht="29.1" customHeight="1">
      <c r="A307" s="17" t="s">
        <v>1619</v>
      </c>
      <c r="B307" s="18" t="s">
        <v>1620</v>
      </c>
      <c r="C307" s="93" t="s">
        <v>14</v>
      </c>
      <c r="D307" s="93"/>
      <c r="E307" s="93"/>
      <c r="F307" s="17" t="s">
        <v>33</v>
      </c>
      <c r="G307" s="19">
        <v>0.10440000000000001</v>
      </c>
      <c r="H307" s="20">
        <v>27.59</v>
      </c>
      <c r="I307" s="20">
        <f t="shared" si="8"/>
        <v>2.88</v>
      </c>
    </row>
    <row r="308" spans="1:9" ht="29.1" customHeight="1">
      <c r="A308" s="17" t="s">
        <v>1621</v>
      </c>
      <c r="B308" s="18" t="s">
        <v>1622</v>
      </c>
      <c r="C308" s="93" t="s">
        <v>14</v>
      </c>
      <c r="D308" s="93"/>
      <c r="E308" s="93"/>
      <c r="F308" s="17" t="s">
        <v>88</v>
      </c>
      <c r="G308" s="19">
        <v>0.33069999999999999</v>
      </c>
      <c r="H308" s="20">
        <v>9.68</v>
      </c>
      <c r="I308" s="20">
        <f t="shared" si="8"/>
        <v>3.2</v>
      </c>
    </row>
    <row r="309" spans="1:9" ht="29.1" customHeight="1">
      <c r="A309" s="17" t="s">
        <v>1623</v>
      </c>
      <c r="B309" s="18" t="s">
        <v>1624</v>
      </c>
      <c r="C309" s="93" t="s">
        <v>14</v>
      </c>
      <c r="D309" s="93"/>
      <c r="E309" s="93"/>
      <c r="F309" s="17" t="s">
        <v>88</v>
      </c>
      <c r="G309" s="19">
        <v>0.15659999999999999</v>
      </c>
      <c r="H309" s="20">
        <v>12.98</v>
      </c>
      <c r="I309" s="20">
        <f t="shared" si="8"/>
        <v>2.0299999999999998</v>
      </c>
    </row>
    <row r="310" spans="1:9" ht="29.1" customHeight="1">
      <c r="A310" s="17" t="s">
        <v>1707</v>
      </c>
      <c r="B310" s="18" t="s">
        <v>1708</v>
      </c>
      <c r="C310" s="93" t="s">
        <v>14</v>
      </c>
      <c r="D310" s="93"/>
      <c r="E310" s="93"/>
      <c r="F310" s="17" t="s">
        <v>88</v>
      </c>
      <c r="G310" s="19">
        <v>0.1305</v>
      </c>
      <c r="H310" s="20">
        <v>11.38</v>
      </c>
      <c r="I310" s="20">
        <f t="shared" si="8"/>
        <v>1.49</v>
      </c>
    </row>
    <row r="311" spans="1:9" ht="29.1" customHeight="1">
      <c r="A311" s="17" t="s">
        <v>385</v>
      </c>
      <c r="B311" s="18" t="s">
        <v>386</v>
      </c>
      <c r="C311" s="93" t="s">
        <v>14</v>
      </c>
      <c r="D311" s="93"/>
      <c r="E311" s="93"/>
      <c r="F311" s="17" t="s">
        <v>88</v>
      </c>
      <c r="G311" s="19">
        <v>2.6100000000000002E-2</v>
      </c>
      <c r="H311" s="20">
        <v>14.68</v>
      </c>
      <c r="I311" s="20">
        <f t="shared" si="8"/>
        <v>0.38</v>
      </c>
    </row>
    <row r="312" spans="1:9" ht="38.1" customHeight="1">
      <c r="A312" s="17" t="s">
        <v>1084</v>
      </c>
      <c r="B312" s="18" t="s">
        <v>1085</v>
      </c>
      <c r="C312" s="93" t="s">
        <v>14</v>
      </c>
      <c r="D312" s="93"/>
      <c r="E312" s="93"/>
      <c r="F312" s="17" t="s">
        <v>39</v>
      </c>
      <c r="G312" s="19">
        <v>0.1681</v>
      </c>
      <c r="H312" s="20">
        <v>65.44</v>
      </c>
      <c r="I312" s="20">
        <f t="shared" si="8"/>
        <v>11</v>
      </c>
    </row>
    <row r="313" spans="1:9" ht="38.1" customHeight="1">
      <c r="A313" s="17" t="s">
        <v>1709</v>
      </c>
      <c r="B313" s="18" t="s">
        <v>1710</v>
      </c>
      <c r="C313" s="93" t="s">
        <v>14</v>
      </c>
      <c r="D313" s="93"/>
      <c r="E313" s="93"/>
      <c r="F313" s="17" t="s">
        <v>39</v>
      </c>
      <c r="G313" s="19">
        <v>0.46279999999999999</v>
      </c>
      <c r="H313" s="20">
        <v>35.74</v>
      </c>
      <c r="I313" s="20">
        <f t="shared" si="8"/>
        <v>16.54</v>
      </c>
    </row>
    <row r="314" spans="1:9" ht="15" customHeight="1">
      <c r="A314" s="17" t="s">
        <v>1422</v>
      </c>
      <c r="B314" s="18" t="s">
        <v>1423</v>
      </c>
      <c r="C314" s="93" t="s">
        <v>14</v>
      </c>
      <c r="D314" s="93"/>
      <c r="E314" s="93"/>
      <c r="F314" s="17" t="s">
        <v>43</v>
      </c>
      <c r="G314" s="19">
        <v>2.7900000000000001E-2</v>
      </c>
      <c r="H314" s="20">
        <v>91.89</v>
      </c>
      <c r="I314" s="20">
        <f t="shared" si="8"/>
        <v>2.56</v>
      </c>
    </row>
    <row r="315" spans="1:9" ht="38.1" customHeight="1">
      <c r="A315" s="17" t="s">
        <v>1711</v>
      </c>
      <c r="B315" s="18" t="s">
        <v>1712</v>
      </c>
      <c r="C315" s="93" t="s">
        <v>14</v>
      </c>
      <c r="D315" s="93"/>
      <c r="E315" s="93"/>
      <c r="F315" s="17" t="s">
        <v>33</v>
      </c>
      <c r="G315" s="19">
        <v>5.2200000000000003E-2</v>
      </c>
      <c r="H315" s="20">
        <v>117.19</v>
      </c>
      <c r="I315" s="20">
        <f t="shared" si="8"/>
        <v>6.12</v>
      </c>
    </row>
    <row r="316" spans="1:9" ht="45.95" customHeight="1">
      <c r="A316" s="17" t="s">
        <v>1625</v>
      </c>
      <c r="B316" s="18" t="s">
        <v>1626</v>
      </c>
      <c r="C316" s="93" t="s">
        <v>14</v>
      </c>
      <c r="D316" s="93"/>
      <c r="E316" s="93"/>
      <c r="F316" s="17" t="s">
        <v>88</v>
      </c>
      <c r="G316" s="19">
        <v>0.4612</v>
      </c>
      <c r="H316" s="20">
        <v>11.19</v>
      </c>
      <c r="I316" s="20">
        <f t="shared" si="8"/>
        <v>5.16</v>
      </c>
    </row>
    <row r="317" spans="1:9" ht="45.95" customHeight="1">
      <c r="A317" s="17" t="s">
        <v>1627</v>
      </c>
      <c r="B317" s="18" t="s">
        <v>1628</v>
      </c>
      <c r="C317" s="93" t="s">
        <v>14</v>
      </c>
      <c r="D317" s="93"/>
      <c r="E317" s="93"/>
      <c r="F317" s="17" t="s">
        <v>88</v>
      </c>
      <c r="G317" s="19">
        <v>0.1827</v>
      </c>
      <c r="H317" s="20">
        <v>4.17</v>
      </c>
      <c r="I317" s="20">
        <f t="shared" si="8"/>
        <v>0.76</v>
      </c>
    </row>
    <row r="318" spans="1:9" ht="21" customHeight="1">
      <c r="A318" s="17" t="s">
        <v>1374</v>
      </c>
      <c r="B318" s="18" t="s">
        <v>1375</v>
      </c>
      <c r="C318" s="93" t="s">
        <v>14</v>
      </c>
      <c r="D318" s="93"/>
      <c r="E318" s="93"/>
      <c r="F318" s="17" t="s">
        <v>33</v>
      </c>
      <c r="G318" s="19">
        <v>5.2200000000000003E-2</v>
      </c>
      <c r="H318" s="20">
        <v>95.83</v>
      </c>
      <c r="I318" s="20">
        <f t="shared" si="8"/>
        <v>5</v>
      </c>
    </row>
    <row r="319" spans="1:9" ht="29.1" customHeight="1">
      <c r="A319" s="17" t="s">
        <v>1713</v>
      </c>
      <c r="B319" s="18" t="s">
        <v>1714</v>
      </c>
      <c r="C319" s="93" t="s">
        <v>14</v>
      </c>
      <c r="D319" s="93"/>
      <c r="E319" s="93"/>
      <c r="F319" s="17" t="s">
        <v>33</v>
      </c>
      <c r="G319" s="19">
        <v>1.7399999999999999E-2</v>
      </c>
      <c r="H319" s="20">
        <v>42.98</v>
      </c>
      <c r="I319" s="20">
        <f t="shared" si="8"/>
        <v>0.75</v>
      </c>
    </row>
    <row r="320" spans="1:9" ht="29.1" customHeight="1">
      <c r="A320" s="17" t="s">
        <v>1715</v>
      </c>
      <c r="B320" s="18" t="s">
        <v>1716</v>
      </c>
      <c r="C320" s="93" t="s">
        <v>14</v>
      </c>
      <c r="D320" s="93"/>
      <c r="E320" s="93"/>
      <c r="F320" s="17" t="s">
        <v>33</v>
      </c>
      <c r="G320" s="19">
        <v>1.7399999999999999E-2</v>
      </c>
      <c r="H320" s="20">
        <v>57.5</v>
      </c>
      <c r="I320" s="20">
        <f t="shared" si="8"/>
        <v>1</v>
      </c>
    </row>
    <row r="321" spans="1:9" ht="45.95" customHeight="1">
      <c r="A321" s="17" t="s">
        <v>1629</v>
      </c>
      <c r="B321" s="18" t="s">
        <v>1630</v>
      </c>
      <c r="C321" s="93" t="s">
        <v>14</v>
      </c>
      <c r="D321" s="93"/>
      <c r="E321" s="93"/>
      <c r="F321" s="17" t="s">
        <v>39</v>
      </c>
      <c r="G321" s="19">
        <v>9.0499999999999997E-2</v>
      </c>
      <c r="H321" s="20">
        <v>701.91</v>
      </c>
      <c r="I321" s="20">
        <f t="shared" ref="I321:I352" si="9">ROUND(ROUND(G321,8)*H321,2)</f>
        <v>63.52</v>
      </c>
    </row>
    <row r="322" spans="1:9" ht="38.1" customHeight="1">
      <c r="A322" s="17" t="s">
        <v>922</v>
      </c>
      <c r="B322" s="18" t="s">
        <v>923</v>
      </c>
      <c r="C322" s="93" t="s">
        <v>14</v>
      </c>
      <c r="D322" s="93"/>
      <c r="E322" s="93"/>
      <c r="F322" s="17" t="s">
        <v>33</v>
      </c>
      <c r="G322" s="19">
        <v>0.17399999999999999</v>
      </c>
      <c r="H322" s="20">
        <v>10.29</v>
      </c>
      <c r="I322" s="20">
        <f t="shared" si="9"/>
        <v>1.79</v>
      </c>
    </row>
    <row r="323" spans="1:9" ht="38.1" customHeight="1">
      <c r="A323" s="17" t="s">
        <v>928</v>
      </c>
      <c r="B323" s="18" t="s">
        <v>929</v>
      </c>
      <c r="C323" s="93" t="s">
        <v>14</v>
      </c>
      <c r="D323" s="93"/>
      <c r="E323" s="93"/>
      <c r="F323" s="17" t="s">
        <v>33</v>
      </c>
      <c r="G323" s="19">
        <v>1.7399999999999999E-2</v>
      </c>
      <c r="H323" s="20">
        <v>15.02</v>
      </c>
      <c r="I323" s="20">
        <f t="shared" si="9"/>
        <v>0.26</v>
      </c>
    </row>
    <row r="324" spans="1:9" ht="29.1" customHeight="1">
      <c r="A324" s="17" t="s">
        <v>1633</v>
      </c>
      <c r="B324" s="18" t="s">
        <v>1634</v>
      </c>
      <c r="C324" s="93" t="s">
        <v>14</v>
      </c>
      <c r="D324" s="93"/>
      <c r="E324" s="93"/>
      <c r="F324" s="17" t="s">
        <v>39</v>
      </c>
      <c r="G324" s="19">
        <v>6.4000000000000003E-3</v>
      </c>
      <c r="H324" s="20">
        <v>21.18</v>
      </c>
      <c r="I324" s="20">
        <f t="shared" si="9"/>
        <v>0.14000000000000001</v>
      </c>
    </row>
    <row r="325" spans="1:9" ht="29.1" customHeight="1">
      <c r="A325" s="17" t="s">
        <v>1635</v>
      </c>
      <c r="B325" s="18" t="s">
        <v>1636</v>
      </c>
      <c r="C325" s="93" t="s">
        <v>14</v>
      </c>
      <c r="D325" s="93"/>
      <c r="E325" s="93"/>
      <c r="F325" s="17" t="s">
        <v>39</v>
      </c>
      <c r="G325" s="19">
        <v>1.3328</v>
      </c>
      <c r="H325" s="20">
        <v>40.630000000000003</v>
      </c>
      <c r="I325" s="20">
        <f t="shared" si="9"/>
        <v>54.15</v>
      </c>
    </row>
    <row r="326" spans="1:9" ht="45.95" customHeight="1">
      <c r="A326" s="17" t="s">
        <v>1637</v>
      </c>
      <c r="B326" s="18" t="s">
        <v>1638</v>
      </c>
      <c r="C326" s="93" t="s">
        <v>14</v>
      </c>
      <c r="D326" s="93"/>
      <c r="E326" s="93"/>
      <c r="F326" s="17" t="s">
        <v>33</v>
      </c>
      <c r="G326" s="19">
        <v>5.2200000000000003E-2</v>
      </c>
      <c r="H326" s="20">
        <v>262.26</v>
      </c>
      <c r="I326" s="20">
        <f t="shared" si="9"/>
        <v>13.69</v>
      </c>
    </row>
    <row r="327" spans="1:9" ht="29.1" customHeight="1">
      <c r="A327" s="17" t="s">
        <v>1717</v>
      </c>
      <c r="B327" s="18" t="s">
        <v>1718</v>
      </c>
      <c r="C327" s="93" t="s">
        <v>14</v>
      </c>
      <c r="D327" s="93"/>
      <c r="E327" s="93"/>
      <c r="F327" s="17" t="s">
        <v>33</v>
      </c>
      <c r="G327" s="19">
        <v>3.4799999999999998E-2</v>
      </c>
      <c r="H327" s="20">
        <v>11.03</v>
      </c>
      <c r="I327" s="20">
        <f t="shared" si="9"/>
        <v>0.38</v>
      </c>
    </row>
    <row r="328" spans="1:9" ht="29.1" customHeight="1">
      <c r="A328" s="17" t="s">
        <v>645</v>
      </c>
      <c r="B328" s="18" t="s">
        <v>646</v>
      </c>
      <c r="C328" s="93" t="s">
        <v>14</v>
      </c>
      <c r="D328" s="93"/>
      <c r="E328" s="93"/>
      <c r="F328" s="17" t="s">
        <v>33</v>
      </c>
      <c r="G328" s="19">
        <v>3.4799999999999998E-2</v>
      </c>
      <c r="H328" s="20">
        <v>8.86</v>
      </c>
      <c r="I328" s="20">
        <f t="shared" si="9"/>
        <v>0.31</v>
      </c>
    </row>
    <row r="329" spans="1:9" ht="38.1" customHeight="1">
      <c r="A329" s="17" t="s">
        <v>1639</v>
      </c>
      <c r="B329" s="18" t="s">
        <v>1640</v>
      </c>
      <c r="C329" s="93" t="s">
        <v>14</v>
      </c>
      <c r="D329" s="93"/>
      <c r="E329" s="93"/>
      <c r="F329" s="17" t="s">
        <v>39</v>
      </c>
      <c r="G329" s="19">
        <v>0.18940000000000001</v>
      </c>
      <c r="H329" s="20">
        <v>32.270000000000003</v>
      </c>
      <c r="I329" s="20">
        <f t="shared" si="9"/>
        <v>6.11</v>
      </c>
    </row>
    <row r="330" spans="1:9" ht="29.1" customHeight="1">
      <c r="A330" s="17" t="s">
        <v>1719</v>
      </c>
      <c r="B330" s="18" t="s">
        <v>1720</v>
      </c>
      <c r="C330" s="93" t="s">
        <v>14</v>
      </c>
      <c r="D330" s="93"/>
      <c r="E330" s="93"/>
      <c r="F330" s="17" t="s">
        <v>39</v>
      </c>
      <c r="G330" s="19">
        <v>0.30070000000000002</v>
      </c>
      <c r="H330" s="20">
        <v>125.05</v>
      </c>
      <c r="I330" s="20">
        <f t="shared" si="9"/>
        <v>37.6</v>
      </c>
    </row>
    <row r="331" spans="1:9" ht="29.1" customHeight="1">
      <c r="A331" s="17" t="s">
        <v>1641</v>
      </c>
      <c r="B331" s="18" t="s">
        <v>1642</v>
      </c>
      <c r="C331" s="93" t="s">
        <v>14</v>
      </c>
      <c r="D331" s="93"/>
      <c r="E331" s="93"/>
      <c r="F331" s="17" t="s">
        <v>39</v>
      </c>
      <c r="G331" s="19">
        <v>0.40810000000000002</v>
      </c>
      <c r="H331" s="20">
        <v>111.94</v>
      </c>
      <c r="I331" s="20">
        <f t="shared" si="9"/>
        <v>45.68</v>
      </c>
    </row>
    <row r="332" spans="1:9" ht="29.1" customHeight="1">
      <c r="A332" s="17" t="s">
        <v>1643</v>
      </c>
      <c r="B332" s="18" t="s">
        <v>1644</v>
      </c>
      <c r="C332" s="93" t="s">
        <v>14</v>
      </c>
      <c r="D332" s="93"/>
      <c r="E332" s="93"/>
      <c r="F332" s="17" t="s">
        <v>39</v>
      </c>
      <c r="G332" s="19">
        <v>0.31819999999999998</v>
      </c>
      <c r="H332" s="20">
        <v>145.57</v>
      </c>
      <c r="I332" s="20">
        <f t="shared" si="9"/>
        <v>46.32</v>
      </c>
    </row>
    <row r="333" spans="1:9" ht="29.1" customHeight="1">
      <c r="A333" s="17" t="s">
        <v>1645</v>
      </c>
      <c r="B333" s="18" t="s">
        <v>1646</v>
      </c>
      <c r="C333" s="93" t="s">
        <v>14</v>
      </c>
      <c r="D333" s="93"/>
      <c r="E333" s="93"/>
      <c r="F333" s="17" t="s">
        <v>39</v>
      </c>
      <c r="G333" s="19">
        <v>0.26119999999999999</v>
      </c>
      <c r="H333" s="20">
        <v>93.71</v>
      </c>
      <c r="I333" s="20">
        <f t="shared" si="9"/>
        <v>24.48</v>
      </c>
    </row>
    <row r="334" spans="1:9" ht="29.1" customHeight="1">
      <c r="A334" s="17" t="s">
        <v>1647</v>
      </c>
      <c r="B334" s="18" t="s">
        <v>1648</v>
      </c>
      <c r="C334" s="93" t="s">
        <v>14</v>
      </c>
      <c r="D334" s="93"/>
      <c r="E334" s="93"/>
      <c r="F334" s="17" t="s">
        <v>39</v>
      </c>
      <c r="G334" s="19">
        <v>0.12970000000000001</v>
      </c>
      <c r="H334" s="20">
        <v>85.68</v>
      </c>
      <c r="I334" s="20">
        <f t="shared" si="9"/>
        <v>11.11</v>
      </c>
    </row>
    <row r="335" spans="1:9" ht="29.1" customHeight="1">
      <c r="A335" s="17" t="s">
        <v>1649</v>
      </c>
      <c r="B335" s="18" t="s">
        <v>1650</v>
      </c>
      <c r="C335" s="93" t="s">
        <v>14</v>
      </c>
      <c r="D335" s="93"/>
      <c r="E335" s="93"/>
      <c r="F335" s="17" t="s">
        <v>39</v>
      </c>
      <c r="G335" s="19">
        <v>0.1011</v>
      </c>
      <c r="H335" s="20">
        <v>112.77</v>
      </c>
      <c r="I335" s="20">
        <f t="shared" si="9"/>
        <v>11.4</v>
      </c>
    </row>
    <row r="336" spans="1:9" ht="29.1" customHeight="1">
      <c r="A336" s="17" t="s">
        <v>1651</v>
      </c>
      <c r="B336" s="18" t="s">
        <v>1652</v>
      </c>
      <c r="C336" s="93" t="s">
        <v>14</v>
      </c>
      <c r="D336" s="93"/>
      <c r="E336" s="93"/>
      <c r="F336" s="17" t="s">
        <v>39</v>
      </c>
      <c r="G336" s="19">
        <v>8.3000000000000004E-2</v>
      </c>
      <c r="H336" s="20">
        <v>71.11</v>
      </c>
      <c r="I336" s="20">
        <f t="shared" si="9"/>
        <v>5.9</v>
      </c>
    </row>
    <row r="337" spans="1:9" ht="21" customHeight="1">
      <c r="A337" s="17" t="s">
        <v>1175</v>
      </c>
      <c r="B337" s="18" t="s">
        <v>1176</v>
      </c>
      <c r="C337" s="93" t="s">
        <v>14</v>
      </c>
      <c r="D337" s="93"/>
      <c r="E337" s="93"/>
      <c r="F337" s="17" t="s">
        <v>39</v>
      </c>
      <c r="G337" s="19">
        <v>2.4441999999999999</v>
      </c>
      <c r="H337" s="20">
        <v>13.42</v>
      </c>
      <c r="I337" s="20">
        <f t="shared" si="9"/>
        <v>32.799999999999997</v>
      </c>
    </row>
    <row r="338" spans="1:9" ht="29.1" customHeight="1">
      <c r="A338" s="17" t="s">
        <v>1721</v>
      </c>
      <c r="B338" s="18" t="s">
        <v>1722</v>
      </c>
      <c r="C338" s="93" t="s">
        <v>14</v>
      </c>
      <c r="D338" s="93"/>
      <c r="E338" s="93"/>
      <c r="F338" s="17" t="s">
        <v>39</v>
      </c>
      <c r="G338" s="19">
        <v>0.51339999999999997</v>
      </c>
      <c r="H338" s="20">
        <v>44.39</v>
      </c>
      <c r="I338" s="20">
        <f t="shared" si="9"/>
        <v>22.79</v>
      </c>
    </row>
    <row r="339" spans="1:9" ht="38.1" customHeight="1">
      <c r="A339" s="17" t="s">
        <v>1655</v>
      </c>
      <c r="B339" s="18" t="s">
        <v>1656</v>
      </c>
      <c r="C339" s="93" t="s">
        <v>14</v>
      </c>
      <c r="D339" s="93"/>
      <c r="E339" s="93"/>
      <c r="F339" s="17" t="s">
        <v>33</v>
      </c>
      <c r="G339" s="19">
        <v>3.4799999999999998E-2</v>
      </c>
      <c r="H339" s="20">
        <v>387.61</v>
      </c>
      <c r="I339" s="20">
        <f t="shared" si="9"/>
        <v>13.49</v>
      </c>
    </row>
    <row r="340" spans="1:9" ht="29.1" customHeight="1">
      <c r="A340" s="17" t="s">
        <v>1683</v>
      </c>
      <c r="B340" s="18" t="s">
        <v>1684</v>
      </c>
      <c r="C340" s="93" t="s">
        <v>14</v>
      </c>
      <c r="D340" s="93"/>
      <c r="E340" s="93"/>
      <c r="F340" s="17" t="s">
        <v>33</v>
      </c>
      <c r="G340" s="19">
        <v>1.7399999999999999E-2</v>
      </c>
      <c r="H340" s="20">
        <v>81.260000000000005</v>
      </c>
      <c r="I340" s="20">
        <f t="shared" si="9"/>
        <v>1.41</v>
      </c>
    </row>
    <row r="341" spans="1:9" ht="29.1" customHeight="1">
      <c r="A341" s="17" t="s">
        <v>1723</v>
      </c>
      <c r="B341" s="18" t="s">
        <v>1724</v>
      </c>
      <c r="C341" s="93" t="s">
        <v>14</v>
      </c>
      <c r="D341" s="93"/>
      <c r="E341" s="93"/>
      <c r="F341" s="17" t="s">
        <v>33</v>
      </c>
      <c r="G341" s="19">
        <v>6.9599999999999995E-2</v>
      </c>
      <c r="H341" s="20">
        <v>19.39</v>
      </c>
      <c r="I341" s="20">
        <f t="shared" si="9"/>
        <v>1.35</v>
      </c>
    </row>
    <row r="342" spans="1:9" ht="29.1" customHeight="1">
      <c r="A342" s="17" t="s">
        <v>1661</v>
      </c>
      <c r="B342" s="18" t="s">
        <v>1662</v>
      </c>
      <c r="C342" s="93" t="s">
        <v>14</v>
      </c>
      <c r="D342" s="93"/>
      <c r="E342" s="93"/>
      <c r="F342" s="17" t="s">
        <v>88</v>
      </c>
      <c r="G342" s="19">
        <v>7.22E-2</v>
      </c>
      <c r="H342" s="20">
        <v>8.93</v>
      </c>
      <c r="I342" s="20">
        <f t="shared" si="9"/>
        <v>0.64</v>
      </c>
    </row>
    <row r="343" spans="1:9" ht="21" customHeight="1">
      <c r="A343" s="17" t="s">
        <v>100</v>
      </c>
      <c r="B343" s="18" t="s">
        <v>101</v>
      </c>
      <c r="C343" s="93" t="s">
        <v>14</v>
      </c>
      <c r="D343" s="93"/>
      <c r="E343" s="93"/>
      <c r="F343" s="17" t="s">
        <v>43</v>
      </c>
      <c r="G343" s="19">
        <v>7.1999999999999998E-3</v>
      </c>
      <c r="H343" s="20">
        <v>29.29</v>
      </c>
      <c r="I343" s="20">
        <f t="shared" si="9"/>
        <v>0.21</v>
      </c>
    </row>
    <row r="344" spans="1:9" ht="29.1" customHeight="1">
      <c r="A344" s="17" t="s">
        <v>1725</v>
      </c>
      <c r="B344" s="18" t="s">
        <v>1726</v>
      </c>
      <c r="C344" s="93" t="s">
        <v>14</v>
      </c>
      <c r="D344" s="93"/>
      <c r="E344" s="93"/>
      <c r="F344" s="17" t="s">
        <v>33</v>
      </c>
      <c r="G344" s="19">
        <v>6.9599999999999995E-2</v>
      </c>
      <c r="H344" s="20">
        <v>92.96</v>
      </c>
      <c r="I344" s="20">
        <f t="shared" si="9"/>
        <v>6.47</v>
      </c>
    </row>
    <row r="345" spans="1:9" ht="29.1" customHeight="1">
      <c r="A345" s="17" t="s">
        <v>1727</v>
      </c>
      <c r="B345" s="18" t="s">
        <v>1728</v>
      </c>
      <c r="C345" s="93" t="s">
        <v>14</v>
      </c>
      <c r="D345" s="93"/>
      <c r="E345" s="93"/>
      <c r="F345" s="17" t="s">
        <v>39</v>
      </c>
      <c r="G345" s="19">
        <v>0.46279999999999999</v>
      </c>
      <c r="H345" s="20">
        <v>59.01</v>
      </c>
      <c r="I345" s="20">
        <f t="shared" si="9"/>
        <v>27.31</v>
      </c>
    </row>
    <row r="346" spans="1:9" ht="38.1" customHeight="1">
      <c r="A346" s="17" t="s">
        <v>962</v>
      </c>
      <c r="B346" s="18" t="s">
        <v>963</v>
      </c>
      <c r="C346" s="93" t="s">
        <v>14</v>
      </c>
      <c r="D346" s="93"/>
      <c r="E346" s="93"/>
      <c r="F346" s="17" t="s">
        <v>33</v>
      </c>
      <c r="G346" s="19">
        <v>1.7399999999999999E-2</v>
      </c>
      <c r="H346" s="20">
        <v>23.52</v>
      </c>
      <c r="I346" s="20">
        <f t="shared" si="9"/>
        <v>0.41</v>
      </c>
    </row>
    <row r="347" spans="1:9" ht="38.1" customHeight="1">
      <c r="A347" s="17" t="s">
        <v>1667</v>
      </c>
      <c r="B347" s="18" t="s">
        <v>1668</v>
      </c>
      <c r="C347" s="93" t="s">
        <v>14</v>
      </c>
      <c r="D347" s="93"/>
      <c r="E347" s="93"/>
      <c r="F347" s="17" t="s">
        <v>39</v>
      </c>
      <c r="G347" s="19">
        <v>1.3566</v>
      </c>
      <c r="H347" s="20">
        <v>52.86</v>
      </c>
      <c r="I347" s="20">
        <f t="shared" si="9"/>
        <v>71.709999999999994</v>
      </c>
    </row>
    <row r="348" spans="1:9" ht="29.1" customHeight="1">
      <c r="A348" s="17" t="s">
        <v>503</v>
      </c>
      <c r="B348" s="18" t="s">
        <v>504</v>
      </c>
      <c r="C348" s="93" t="s">
        <v>14</v>
      </c>
      <c r="D348" s="93"/>
      <c r="E348" s="93"/>
      <c r="F348" s="17" t="s">
        <v>33</v>
      </c>
      <c r="G348" s="19">
        <v>3.4799999999999998E-2</v>
      </c>
      <c r="H348" s="20">
        <v>29.7</v>
      </c>
      <c r="I348" s="20">
        <f t="shared" si="9"/>
        <v>1.03</v>
      </c>
    </row>
    <row r="349" spans="1:9" ht="38.1" customHeight="1">
      <c r="A349" s="17" t="s">
        <v>372</v>
      </c>
      <c r="B349" s="18" t="s">
        <v>373</v>
      </c>
      <c r="C349" s="93" t="s">
        <v>14</v>
      </c>
      <c r="D349" s="93"/>
      <c r="E349" s="93"/>
      <c r="F349" s="17" t="s">
        <v>39</v>
      </c>
      <c r="G349" s="19">
        <v>1.3566</v>
      </c>
      <c r="H349" s="20">
        <v>24.03</v>
      </c>
      <c r="I349" s="20">
        <f t="shared" si="9"/>
        <v>32.6</v>
      </c>
    </row>
    <row r="350" spans="1:9" ht="29.1" customHeight="1">
      <c r="A350" s="17" t="s">
        <v>900</v>
      </c>
      <c r="B350" s="18" t="s">
        <v>901</v>
      </c>
      <c r="C350" s="93" t="s">
        <v>14</v>
      </c>
      <c r="D350" s="93"/>
      <c r="E350" s="93"/>
      <c r="F350" s="17" t="s">
        <v>88</v>
      </c>
      <c r="G350" s="19">
        <v>4.7E-2</v>
      </c>
      <c r="H350" s="20">
        <v>36.54</v>
      </c>
      <c r="I350" s="20">
        <f t="shared" si="9"/>
        <v>1.72</v>
      </c>
    </row>
    <row r="351" spans="1:9" ht="29.1" customHeight="1">
      <c r="A351" s="17" t="s">
        <v>888</v>
      </c>
      <c r="B351" s="18" t="s">
        <v>889</v>
      </c>
      <c r="C351" s="93" t="s">
        <v>14</v>
      </c>
      <c r="D351" s="93"/>
      <c r="E351" s="93"/>
      <c r="F351" s="17" t="s">
        <v>88</v>
      </c>
      <c r="G351" s="19">
        <v>0.16309999999999999</v>
      </c>
      <c r="H351" s="20">
        <v>21.38</v>
      </c>
      <c r="I351" s="20">
        <f t="shared" si="9"/>
        <v>3.49</v>
      </c>
    </row>
    <row r="352" spans="1:9" ht="29.1" customHeight="1">
      <c r="A352" s="17" t="s">
        <v>891</v>
      </c>
      <c r="B352" s="18" t="s">
        <v>892</v>
      </c>
      <c r="C352" s="93" t="s">
        <v>14</v>
      </c>
      <c r="D352" s="93"/>
      <c r="E352" s="93"/>
      <c r="F352" s="17" t="s">
        <v>88</v>
      </c>
      <c r="G352" s="19">
        <v>0.2235</v>
      </c>
      <c r="H352" s="20">
        <v>26.23</v>
      </c>
      <c r="I352" s="20">
        <f t="shared" si="9"/>
        <v>5.86</v>
      </c>
    </row>
    <row r="353" spans="1:9" ht="21" customHeight="1">
      <c r="A353" s="17" t="s">
        <v>1669</v>
      </c>
      <c r="B353" s="18" t="s">
        <v>1670</v>
      </c>
      <c r="C353" s="93" t="s">
        <v>14</v>
      </c>
      <c r="D353" s="93"/>
      <c r="E353" s="93"/>
      <c r="F353" s="17" t="s">
        <v>33</v>
      </c>
      <c r="G353" s="19">
        <v>5.2200000000000003E-2</v>
      </c>
      <c r="H353" s="20">
        <v>500.62</v>
      </c>
      <c r="I353" s="20">
        <f t="shared" ref="I353" si="10">ROUND(ROUND(G353,8)*H353,2)</f>
        <v>26.13</v>
      </c>
    </row>
    <row r="354" spans="1:9" ht="15" customHeight="1">
      <c r="A354" s="2"/>
      <c r="B354" s="2"/>
      <c r="C354" s="2"/>
      <c r="D354" s="2"/>
      <c r="E354" s="2"/>
      <c r="F354" s="2"/>
      <c r="G354" s="87" t="s">
        <v>1490</v>
      </c>
      <c r="H354" s="87"/>
      <c r="I354" s="21">
        <f>SUM(I289:I353)</f>
        <v>773.9</v>
      </c>
    </row>
    <row r="355" spans="1:9" ht="15" customHeight="1">
      <c r="A355" s="88" t="s">
        <v>1729</v>
      </c>
      <c r="B355" s="88"/>
      <c r="C355" s="88"/>
      <c r="D355" s="2"/>
      <c r="E355" s="2"/>
      <c r="F355" s="2"/>
      <c r="G355" s="89" t="s">
        <v>1491</v>
      </c>
      <c r="H355" s="89"/>
      <c r="I355" s="5">
        <v>879.57</v>
      </c>
    </row>
    <row r="356" spans="1:9" ht="9.9499999999999993" customHeight="1">
      <c r="A356" s="2"/>
      <c r="B356" s="2"/>
      <c r="C356" s="2"/>
      <c r="D356" s="2"/>
      <c r="E356" s="2"/>
      <c r="F356" s="2"/>
      <c r="G356" s="90"/>
      <c r="H356" s="90"/>
      <c r="I356" s="90"/>
    </row>
    <row r="357" spans="1:9" ht="20.100000000000001" customHeight="1">
      <c r="A357" s="81" t="s">
        <v>1730</v>
      </c>
      <c r="B357" s="81"/>
      <c r="C357" s="81"/>
      <c r="D357" s="81"/>
      <c r="E357" s="81"/>
      <c r="F357" s="81"/>
      <c r="G357" s="81"/>
      <c r="H357" s="81"/>
      <c r="I357" s="81"/>
    </row>
    <row r="358" spans="1:9" ht="15" customHeight="1">
      <c r="A358" s="91" t="s">
        <v>1576</v>
      </c>
      <c r="B358" s="91"/>
      <c r="C358" s="92" t="s">
        <v>4</v>
      </c>
      <c r="D358" s="92"/>
      <c r="E358" s="92"/>
      <c r="F358" s="11" t="s">
        <v>1470</v>
      </c>
      <c r="G358" s="11" t="s">
        <v>1471</v>
      </c>
      <c r="H358" s="11" t="s">
        <v>1472</v>
      </c>
      <c r="I358" s="11" t="s">
        <v>1473</v>
      </c>
    </row>
    <row r="359" spans="1:9" ht="21" customHeight="1">
      <c r="A359" s="17" t="s">
        <v>1577</v>
      </c>
      <c r="B359" s="18" t="s">
        <v>1578</v>
      </c>
      <c r="C359" s="93" t="s">
        <v>14</v>
      </c>
      <c r="D359" s="93"/>
      <c r="E359" s="93"/>
      <c r="F359" s="17" t="s">
        <v>33</v>
      </c>
      <c r="G359" s="19">
        <v>1.66E-2</v>
      </c>
      <c r="H359" s="20">
        <v>210</v>
      </c>
      <c r="I359" s="20">
        <f>ROUND(ROUND(G359,8)*H359,2)</f>
        <v>3.49</v>
      </c>
    </row>
    <row r="360" spans="1:9" ht="21" customHeight="1">
      <c r="A360" s="17" t="s">
        <v>1579</v>
      </c>
      <c r="B360" s="18" t="s">
        <v>1580</v>
      </c>
      <c r="C360" s="93" t="s">
        <v>14</v>
      </c>
      <c r="D360" s="93"/>
      <c r="E360" s="93"/>
      <c r="F360" s="17" t="s">
        <v>33</v>
      </c>
      <c r="G360" s="19">
        <v>1.66E-2</v>
      </c>
      <c r="H360" s="20">
        <v>203.07</v>
      </c>
      <c r="I360" s="20">
        <f>ROUND(ROUND(G360,8)*H360,2)</f>
        <v>3.37</v>
      </c>
    </row>
    <row r="361" spans="1:9" ht="15" customHeight="1">
      <c r="A361" s="2"/>
      <c r="B361" s="2"/>
      <c r="C361" s="2"/>
      <c r="D361" s="2"/>
      <c r="E361" s="2"/>
      <c r="F361" s="2"/>
      <c r="G361" s="87" t="s">
        <v>1588</v>
      </c>
      <c r="H361" s="87"/>
      <c r="I361" s="21">
        <f>SUM(I359:I360)</f>
        <v>6.86</v>
      </c>
    </row>
    <row r="362" spans="1:9" ht="15" customHeight="1">
      <c r="A362" s="91" t="s">
        <v>1487</v>
      </c>
      <c r="B362" s="91"/>
      <c r="C362" s="92" t="s">
        <v>4</v>
      </c>
      <c r="D362" s="92"/>
      <c r="E362" s="92"/>
      <c r="F362" s="11" t="s">
        <v>1470</v>
      </c>
      <c r="G362" s="11" t="s">
        <v>1471</v>
      </c>
      <c r="H362" s="11" t="s">
        <v>1472</v>
      </c>
      <c r="I362" s="11" t="s">
        <v>1473</v>
      </c>
    </row>
    <row r="363" spans="1:9" ht="29.1" customHeight="1">
      <c r="A363" s="17" t="s">
        <v>1595</v>
      </c>
      <c r="B363" s="18" t="s">
        <v>1596</v>
      </c>
      <c r="C363" s="93" t="s">
        <v>14</v>
      </c>
      <c r="D363" s="93"/>
      <c r="E363" s="93"/>
      <c r="F363" s="17" t="s">
        <v>88</v>
      </c>
      <c r="G363" s="19">
        <v>0.93340000000000001</v>
      </c>
      <c r="H363" s="20">
        <v>3.09</v>
      </c>
      <c r="I363" s="20">
        <f t="shared" ref="I363:I384" si="11">ROUND(ROUND(G363,8)*H363,2)</f>
        <v>2.88</v>
      </c>
    </row>
    <row r="364" spans="1:9" ht="29.1" customHeight="1">
      <c r="A364" s="17" t="s">
        <v>1597</v>
      </c>
      <c r="B364" s="18" t="s">
        <v>1598</v>
      </c>
      <c r="C364" s="93" t="s">
        <v>14</v>
      </c>
      <c r="D364" s="93"/>
      <c r="E364" s="93"/>
      <c r="F364" s="17" t="s">
        <v>88</v>
      </c>
      <c r="G364" s="19">
        <v>0.1656</v>
      </c>
      <c r="H364" s="20">
        <v>15.68</v>
      </c>
      <c r="I364" s="20">
        <f t="shared" si="11"/>
        <v>2.6</v>
      </c>
    </row>
    <row r="365" spans="1:9" ht="29.1" customHeight="1">
      <c r="A365" s="17" t="s">
        <v>532</v>
      </c>
      <c r="B365" s="18" t="s">
        <v>533</v>
      </c>
      <c r="C365" s="93" t="s">
        <v>14</v>
      </c>
      <c r="D365" s="93"/>
      <c r="E365" s="93"/>
      <c r="F365" s="17" t="s">
        <v>88</v>
      </c>
      <c r="G365" s="19">
        <v>0.94720000000000004</v>
      </c>
      <c r="H365" s="20">
        <v>4.4400000000000004</v>
      </c>
      <c r="I365" s="20">
        <f t="shared" si="11"/>
        <v>4.21</v>
      </c>
    </row>
    <row r="366" spans="1:9" ht="29.1" customHeight="1">
      <c r="A366" s="17" t="s">
        <v>558</v>
      </c>
      <c r="B366" s="18" t="s">
        <v>559</v>
      </c>
      <c r="C366" s="93" t="s">
        <v>14</v>
      </c>
      <c r="D366" s="93"/>
      <c r="E366" s="93"/>
      <c r="F366" s="17" t="s">
        <v>33</v>
      </c>
      <c r="G366" s="19">
        <v>3.3099999999999997E-2</v>
      </c>
      <c r="H366" s="20">
        <v>181.24</v>
      </c>
      <c r="I366" s="20">
        <f t="shared" si="11"/>
        <v>6</v>
      </c>
    </row>
    <row r="367" spans="1:9" ht="29.1" customHeight="1">
      <c r="A367" s="17" t="s">
        <v>1613</v>
      </c>
      <c r="B367" s="18" t="s">
        <v>1614</v>
      </c>
      <c r="C367" s="93" t="s">
        <v>14</v>
      </c>
      <c r="D367" s="93"/>
      <c r="E367" s="93"/>
      <c r="F367" s="17" t="s">
        <v>33</v>
      </c>
      <c r="G367" s="19">
        <v>6.6199999999999995E-2</v>
      </c>
      <c r="H367" s="20">
        <v>22.85</v>
      </c>
      <c r="I367" s="20">
        <f t="shared" si="11"/>
        <v>1.51</v>
      </c>
    </row>
    <row r="368" spans="1:9" ht="29.1" customHeight="1">
      <c r="A368" s="17" t="s">
        <v>1619</v>
      </c>
      <c r="B368" s="18" t="s">
        <v>1620</v>
      </c>
      <c r="C368" s="93" t="s">
        <v>14</v>
      </c>
      <c r="D368" s="93"/>
      <c r="E368" s="93"/>
      <c r="F368" s="17" t="s">
        <v>33</v>
      </c>
      <c r="G368" s="19">
        <v>8.2799999999999999E-2</v>
      </c>
      <c r="H368" s="20">
        <v>27.59</v>
      </c>
      <c r="I368" s="20">
        <f t="shared" si="11"/>
        <v>2.2799999999999998</v>
      </c>
    </row>
    <row r="369" spans="1:9" ht="29.1" customHeight="1">
      <c r="A369" s="17" t="s">
        <v>1621</v>
      </c>
      <c r="B369" s="18" t="s">
        <v>1622</v>
      </c>
      <c r="C369" s="93" t="s">
        <v>14</v>
      </c>
      <c r="D369" s="93"/>
      <c r="E369" s="93"/>
      <c r="F369" s="17" t="s">
        <v>88</v>
      </c>
      <c r="G369" s="19">
        <v>0.3397</v>
      </c>
      <c r="H369" s="20">
        <v>9.68</v>
      </c>
      <c r="I369" s="20">
        <f t="shared" si="11"/>
        <v>3.29</v>
      </c>
    </row>
    <row r="370" spans="1:9" ht="29.1" customHeight="1">
      <c r="A370" s="17" t="s">
        <v>1623</v>
      </c>
      <c r="B370" s="18" t="s">
        <v>1624</v>
      </c>
      <c r="C370" s="93" t="s">
        <v>14</v>
      </c>
      <c r="D370" s="93"/>
      <c r="E370" s="93"/>
      <c r="F370" s="17" t="s">
        <v>88</v>
      </c>
      <c r="G370" s="19">
        <v>0.22189999999999999</v>
      </c>
      <c r="H370" s="20">
        <v>12.98</v>
      </c>
      <c r="I370" s="20">
        <f t="shared" si="11"/>
        <v>2.88</v>
      </c>
    </row>
    <row r="371" spans="1:9" ht="15" customHeight="1">
      <c r="A371" s="17" t="s">
        <v>1422</v>
      </c>
      <c r="B371" s="18" t="s">
        <v>1423</v>
      </c>
      <c r="C371" s="93" t="s">
        <v>14</v>
      </c>
      <c r="D371" s="93"/>
      <c r="E371" s="93"/>
      <c r="F371" s="17" t="s">
        <v>43</v>
      </c>
      <c r="G371" s="19">
        <v>1.2999999999999999E-3</v>
      </c>
      <c r="H371" s="20">
        <v>91.89</v>
      </c>
      <c r="I371" s="20">
        <f t="shared" si="11"/>
        <v>0.12</v>
      </c>
    </row>
    <row r="372" spans="1:9" ht="45.95" customHeight="1">
      <c r="A372" s="17" t="s">
        <v>1625</v>
      </c>
      <c r="B372" s="18" t="s">
        <v>1626</v>
      </c>
      <c r="C372" s="93" t="s">
        <v>14</v>
      </c>
      <c r="D372" s="93"/>
      <c r="E372" s="93"/>
      <c r="F372" s="17" t="s">
        <v>88</v>
      </c>
      <c r="G372" s="19">
        <v>0.22189999999999999</v>
      </c>
      <c r="H372" s="20">
        <v>11.19</v>
      </c>
      <c r="I372" s="20">
        <f t="shared" si="11"/>
        <v>2.48</v>
      </c>
    </row>
    <row r="373" spans="1:9" ht="21" customHeight="1">
      <c r="A373" s="17" t="s">
        <v>1374</v>
      </c>
      <c r="B373" s="18" t="s">
        <v>1375</v>
      </c>
      <c r="C373" s="93" t="s">
        <v>14</v>
      </c>
      <c r="D373" s="93"/>
      <c r="E373" s="93"/>
      <c r="F373" s="17" t="s">
        <v>33</v>
      </c>
      <c r="G373" s="19">
        <v>3.3099999999999997E-2</v>
      </c>
      <c r="H373" s="20">
        <v>95.83</v>
      </c>
      <c r="I373" s="20">
        <f t="shared" si="11"/>
        <v>3.17</v>
      </c>
    </row>
    <row r="374" spans="1:9" ht="29.1" customHeight="1">
      <c r="A374" s="17" t="s">
        <v>1713</v>
      </c>
      <c r="B374" s="18" t="s">
        <v>1714</v>
      </c>
      <c r="C374" s="93" t="s">
        <v>14</v>
      </c>
      <c r="D374" s="93"/>
      <c r="E374" s="93"/>
      <c r="F374" s="17" t="s">
        <v>33</v>
      </c>
      <c r="G374" s="19">
        <v>1.66E-2</v>
      </c>
      <c r="H374" s="20">
        <v>42.98</v>
      </c>
      <c r="I374" s="20">
        <f t="shared" si="11"/>
        <v>0.71</v>
      </c>
    </row>
    <row r="375" spans="1:9" ht="29.1" customHeight="1">
      <c r="A375" s="17" t="s">
        <v>1635</v>
      </c>
      <c r="B375" s="18" t="s">
        <v>1636</v>
      </c>
      <c r="C375" s="93" t="s">
        <v>14</v>
      </c>
      <c r="D375" s="93"/>
      <c r="E375" s="93"/>
      <c r="F375" s="17" t="s">
        <v>39</v>
      </c>
      <c r="G375" s="19">
        <v>1.2466999999999999</v>
      </c>
      <c r="H375" s="20">
        <v>40.630000000000003</v>
      </c>
      <c r="I375" s="20">
        <f t="shared" si="11"/>
        <v>50.65</v>
      </c>
    </row>
    <row r="376" spans="1:9" ht="29.1" customHeight="1">
      <c r="A376" s="17" t="s">
        <v>1641</v>
      </c>
      <c r="B376" s="18" t="s">
        <v>1642</v>
      </c>
      <c r="C376" s="93" t="s">
        <v>14</v>
      </c>
      <c r="D376" s="93"/>
      <c r="E376" s="93"/>
      <c r="F376" s="17" t="s">
        <v>39</v>
      </c>
      <c r="G376" s="19">
        <v>0.1532</v>
      </c>
      <c r="H376" s="20">
        <v>111.94</v>
      </c>
      <c r="I376" s="20">
        <f t="shared" si="11"/>
        <v>17.149999999999999</v>
      </c>
    </row>
    <row r="377" spans="1:9" ht="29.1" customHeight="1">
      <c r="A377" s="17" t="s">
        <v>1643</v>
      </c>
      <c r="B377" s="18" t="s">
        <v>1644</v>
      </c>
      <c r="C377" s="93" t="s">
        <v>14</v>
      </c>
      <c r="D377" s="93"/>
      <c r="E377" s="93"/>
      <c r="F377" s="17" t="s">
        <v>39</v>
      </c>
      <c r="G377" s="19">
        <v>0.1195</v>
      </c>
      <c r="H377" s="20">
        <v>145.57</v>
      </c>
      <c r="I377" s="20">
        <f t="shared" si="11"/>
        <v>17.399999999999999</v>
      </c>
    </row>
    <row r="378" spans="1:9" ht="29.1" customHeight="1">
      <c r="A378" s="17" t="s">
        <v>1645</v>
      </c>
      <c r="B378" s="18" t="s">
        <v>1646</v>
      </c>
      <c r="C378" s="93" t="s">
        <v>14</v>
      </c>
      <c r="D378" s="93"/>
      <c r="E378" s="93"/>
      <c r="F378" s="17" t="s">
        <v>39</v>
      </c>
      <c r="G378" s="19">
        <v>9.8100000000000007E-2</v>
      </c>
      <c r="H378" s="20">
        <v>93.71</v>
      </c>
      <c r="I378" s="20">
        <f t="shared" si="11"/>
        <v>9.19</v>
      </c>
    </row>
    <row r="379" spans="1:9" ht="21" customHeight="1">
      <c r="A379" s="17" t="s">
        <v>1175</v>
      </c>
      <c r="B379" s="18" t="s">
        <v>1176</v>
      </c>
      <c r="C379" s="93" t="s">
        <v>14</v>
      </c>
      <c r="D379" s="93"/>
      <c r="E379" s="93"/>
      <c r="F379" s="17" t="s">
        <v>39</v>
      </c>
      <c r="G379" s="19">
        <v>0.48370000000000002</v>
      </c>
      <c r="H379" s="20">
        <v>13.42</v>
      </c>
      <c r="I379" s="20">
        <f t="shared" si="11"/>
        <v>6.49</v>
      </c>
    </row>
    <row r="380" spans="1:9" ht="29.1" customHeight="1">
      <c r="A380" s="17" t="s">
        <v>1683</v>
      </c>
      <c r="B380" s="18" t="s">
        <v>1684</v>
      </c>
      <c r="C380" s="93" t="s">
        <v>14</v>
      </c>
      <c r="D380" s="93"/>
      <c r="E380" s="93"/>
      <c r="F380" s="17" t="s">
        <v>33</v>
      </c>
      <c r="G380" s="19">
        <v>1.66E-2</v>
      </c>
      <c r="H380" s="20">
        <v>81.260000000000005</v>
      </c>
      <c r="I380" s="20">
        <f t="shared" si="11"/>
        <v>1.35</v>
      </c>
    </row>
    <row r="381" spans="1:9" ht="38.1" customHeight="1">
      <c r="A381" s="17" t="s">
        <v>1667</v>
      </c>
      <c r="B381" s="18" t="s">
        <v>1668</v>
      </c>
      <c r="C381" s="93" t="s">
        <v>14</v>
      </c>
      <c r="D381" s="93"/>
      <c r="E381" s="93"/>
      <c r="F381" s="17" t="s">
        <v>39</v>
      </c>
      <c r="G381" s="19">
        <v>1.2466999999999999</v>
      </c>
      <c r="H381" s="20">
        <v>52.86</v>
      </c>
      <c r="I381" s="20">
        <f t="shared" si="11"/>
        <v>65.900000000000006</v>
      </c>
    </row>
    <row r="382" spans="1:9" ht="29.1" customHeight="1">
      <c r="A382" s="17" t="s">
        <v>503</v>
      </c>
      <c r="B382" s="18" t="s">
        <v>504</v>
      </c>
      <c r="C382" s="93" t="s">
        <v>14</v>
      </c>
      <c r="D382" s="93"/>
      <c r="E382" s="93"/>
      <c r="F382" s="17" t="s">
        <v>33</v>
      </c>
      <c r="G382" s="19">
        <v>3.3099999999999997E-2</v>
      </c>
      <c r="H382" s="20">
        <v>29.7</v>
      </c>
      <c r="I382" s="20">
        <f t="shared" si="11"/>
        <v>0.98</v>
      </c>
    </row>
    <row r="383" spans="1:9" ht="29.1" customHeight="1">
      <c r="A383" s="17" t="s">
        <v>506</v>
      </c>
      <c r="B383" s="18" t="s">
        <v>507</v>
      </c>
      <c r="C383" s="93" t="s">
        <v>14</v>
      </c>
      <c r="D383" s="93"/>
      <c r="E383" s="93"/>
      <c r="F383" s="17" t="s">
        <v>33</v>
      </c>
      <c r="G383" s="19">
        <v>3.3099999999999997E-2</v>
      </c>
      <c r="H383" s="20">
        <v>31.23</v>
      </c>
      <c r="I383" s="20">
        <f t="shared" si="11"/>
        <v>1.03</v>
      </c>
    </row>
    <row r="384" spans="1:9" ht="38.1" customHeight="1">
      <c r="A384" s="17" t="s">
        <v>372</v>
      </c>
      <c r="B384" s="18" t="s">
        <v>373</v>
      </c>
      <c r="C384" s="93" t="s">
        <v>14</v>
      </c>
      <c r="D384" s="93"/>
      <c r="E384" s="93"/>
      <c r="F384" s="17" t="s">
        <v>39</v>
      </c>
      <c r="G384" s="19">
        <v>1.2466999999999999</v>
      </c>
      <c r="H384" s="20">
        <v>24.03</v>
      </c>
      <c r="I384" s="20">
        <f t="shared" si="11"/>
        <v>29.96</v>
      </c>
    </row>
    <row r="385" spans="1:9" ht="15" customHeight="1">
      <c r="A385" s="2"/>
      <c r="B385" s="2"/>
      <c r="C385" s="2"/>
      <c r="D385" s="2"/>
      <c r="E385" s="2"/>
      <c r="F385" s="2"/>
      <c r="G385" s="87" t="s">
        <v>1490</v>
      </c>
      <c r="H385" s="87"/>
      <c r="I385" s="21">
        <f>SUM(I363:I384)</f>
        <v>232.23000000000002</v>
      </c>
    </row>
    <row r="386" spans="1:9" ht="15" customHeight="1">
      <c r="A386" s="88" t="s">
        <v>1731</v>
      </c>
      <c r="B386" s="88"/>
      <c r="C386" s="88"/>
      <c r="D386" s="2"/>
      <c r="E386" s="2"/>
      <c r="F386" s="2"/>
      <c r="G386" s="89" t="s">
        <v>1491</v>
      </c>
      <c r="H386" s="89"/>
      <c r="I386" s="5">
        <v>239.09</v>
      </c>
    </row>
    <row r="387" spans="1:9" ht="23.1" customHeight="1">
      <c r="A387" s="88"/>
      <c r="B387" s="88"/>
      <c r="C387" s="88"/>
      <c r="D387" s="2"/>
      <c r="E387" s="2"/>
      <c r="F387" s="2"/>
      <c r="G387" s="2"/>
      <c r="H387" s="2"/>
      <c r="I387" s="2"/>
    </row>
    <row r="388" spans="1:9" ht="9.9499999999999993" customHeight="1">
      <c r="A388" s="2"/>
      <c r="B388" s="2"/>
      <c r="C388" s="2"/>
      <c r="D388" s="2"/>
      <c r="E388" s="2"/>
      <c r="F388" s="2"/>
      <c r="G388" s="90"/>
      <c r="H388" s="90"/>
      <c r="I388" s="90"/>
    </row>
    <row r="389" spans="1:9" ht="20.100000000000001" customHeight="1">
      <c r="A389" s="81" t="s">
        <v>1732</v>
      </c>
      <c r="B389" s="81"/>
      <c r="C389" s="81"/>
      <c r="D389" s="81"/>
      <c r="E389" s="81"/>
      <c r="F389" s="81"/>
      <c r="G389" s="81"/>
      <c r="H389" s="81"/>
      <c r="I389" s="81"/>
    </row>
    <row r="390" spans="1:9" ht="15" customHeight="1">
      <c r="A390" s="91" t="s">
        <v>1576</v>
      </c>
      <c r="B390" s="91"/>
      <c r="C390" s="92" t="s">
        <v>4</v>
      </c>
      <c r="D390" s="92"/>
      <c r="E390" s="92"/>
      <c r="F390" s="11" t="s">
        <v>1470</v>
      </c>
      <c r="G390" s="11" t="s">
        <v>1471</v>
      </c>
      <c r="H390" s="11" t="s">
        <v>1472</v>
      </c>
      <c r="I390" s="11" t="s">
        <v>1473</v>
      </c>
    </row>
    <row r="391" spans="1:9" ht="21" customHeight="1">
      <c r="A391" s="17" t="s">
        <v>1577</v>
      </c>
      <c r="B391" s="18" t="s">
        <v>1578</v>
      </c>
      <c r="C391" s="93" t="s">
        <v>14</v>
      </c>
      <c r="D391" s="93"/>
      <c r="E391" s="93"/>
      <c r="F391" s="17" t="s">
        <v>33</v>
      </c>
      <c r="G391" s="19">
        <v>9.6600000000000005E-2</v>
      </c>
      <c r="H391" s="20">
        <v>210</v>
      </c>
      <c r="I391" s="20">
        <f>ROUND(ROUND(G391,8)*H391,2)</f>
        <v>20.29</v>
      </c>
    </row>
    <row r="392" spans="1:9" ht="21" customHeight="1">
      <c r="A392" s="17" t="s">
        <v>1579</v>
      </c>
      <c r="B392" s="18" t="s">
        <v>1580</v>
      </c>
      <c r="C392" s="93" t="s">
        <v>14</v>
      </c>
      <c r="D392" s="93"/>
      <c r="E392" s="93"/>
      <c r="F392" s="17" t="s">
        <v>33</v>
      </c>
      <c r="G392" s="19">
        <v>9.6600000000000005E-2</v>
      </c>
      <c r="H392" s="20">
        <v>203.07</v>
      </c>
      <c r="I392" s="20">
        <f>ROUND(ROUND(G392,8)*H392,2)</f>
        <v>19.62</v>
      </c>
    </row>
    <row r="393" spans="1:9" ht="15" customHeight="1">
      <c r="A393" s="2"/>
      <c r="B393" s="2"/>
      <c r="C393" s="2"/>
      <c r="D393" s="2"/>
      <c r="E393" s="2"/>
      <c r="F393" s="2"/>
      <c r="G393" s="87" t="s">
        <v>1588</v>
      </c>
      <c r="H393" s="87"/>
      <c r="I393" s="21">
        <f>SUM(I391:I392)</f>
        <v>39.909999999999997</v>
      </c>
    </row>
    <row r="394" spans="1:9" ht="15" customHeight="1">
      <c r="A394" s="91" t="s">
        <v>1487</v>
      </c>
      <c r="B394" s="91"/>
      <c r="C394" s="92" t="s">
        <v>4</v>
      </c>
      <c r="D394" s="92"/>
      <c r="E394" s="92"/>
      <c r="F394" s="11" t="s">
        <v>1470</v>
      </c>
      <c r="G394" s="11" t="s">
        <v>1471</v>
      </c>
      <c r="H394" s="11" t="s">
        <v>1472</v>
      </c>
      <c r="I394" s="11" t="s">
        <v>1473</v>
      </c>
    </row>
    <row r="395" spans="1:9" ht="29.1" customHeight="1">
      <c r="A395" s="17" t="s">
        <v>1595</v>
      </c>
      <c r="B395" s="18" t="s">
        <v>1596</v>
      </c>
      <c r="C395" s="93" t="s">
        <v>14</v>
      </c>
      <c r="D395" s="93"/>
      <c r="E395" s="93"/>
      <c r="F395" s="17" t="s">
        <v>88</v>
      </c>
      <c r="G395" s="19">
        <v>1.0821000000000001</v>
      </c>
      <c r="H395" s="20">
        <v>3.09</v>
      </c>
      <c r="I395" s="20">
        <f t="shared" ref="I395:I416" si="12">ROUND(ROUND(G395,8)*H395,2)</f>
        <v>3.34</v>
      </c>
    </row>
    <row r="396" spans="1:9" ht="29.1" customHeight="1">
      <c r="A396" s="17" t="s">
        <v>1597</v>
      </c>
      <c r="B396" s="18" t="s">
        <v>1598</v>
      </c>
      <c r="C396" s="93" t="s">
        <v>14</v>
      </c>
      <c r="D396" s="93"/>
      <c r="E396" s="93"/>
      <c r="F396" s="17" t="s">
        <v>88</v>
      </c>
      <c r="G396" s="19">
        <v>0.48309999999999997</v>
      </c>
      <c r="H396" s="20">
        <v>15.68</v>
      </c>
      <c r="I396" s="20">
        <f t="shared" si="12"/>
        <v>7.58</v>
      </c>
    </row>
    <row r="397" spans="1:9" ht="29.1" customHeight="1">
      <c r="A397" s="17" t="s">
        <v>532</v>
      </c>
      <c r="B397" s="18" t="s">
        <v>533</v>
      </c>
      <c r="C397" s="93" t="s">
        <v>14</v>
      </c>
      <c r="D397" s="93"/>
      <c r="E397" s="93"/>
      <c r="F397" s="17" t="s">
        <v>88</v>
      </c>
      <c r="G397" s="19">
        <v>2.0870000000000002</v>
      </c>
      <c r="H397" s="20">
        <v>4.4400000000000004</v>
      </c>
      <c r="I397" s="20">
        <f t="shared" si="12"/>
        <v>9.27</v>
      </c>
    </row>
    <row r="398" spans="1:9" ht="29.1" customHeight="1">
      <c r="A398" s="17" t="s">
        <v>558</v>
      </c>
      <c r="B398" s="18" t="s">
        <v>559</v>
      </c>
      <c r="C398" s="93" t="s">
        <v>14</v>
      </c>
      <c r="D398" s="93"/>
      <c r="E398" s="93"/>
      <c r="F398" s="17" t="s">
        <v>33</v>
      </c>
      <c r="G398" s="19">
        <v>9.6600000000000005E-2</v>
      </c>
      <c r="H398" s="20">
        <v>181.24</v>
      </c>
      <c r="I398" s="20">
        <f t="shared" si="12"/>
        <v>17.510000000000002</v>
      </c>
    </row>
    <row r="399" spans="1:9" ht="29.1" customHeight="1">
      <c r="A399" s="17" t="s">
        <v>1613</v>
      </c>
      <c r="B399" s="18" t="s">
        <v>1614</v>
      </c>
      <c r="C399" s="93" t="s">
        <v>14</v>
      </c>
      <c r="D399" s="93"/>
      <c r="E399" s="93"/>
      <c r="F399" s="17" t="s">
        <v>33</v>
      </c>
      <c r="G399" s="19">
        <v>0.38650000000000001</v>
      </c>
      <c r="H399" s="20">
        <v>22.85</v>
      </c>
      <c r="I399" s="20">
        <f t="shared" si="12"/>
        <v>8.83</v>
      </c>
    </row>
    <row r="400" spans="1:9" ht="29.1" customHeight="1">
      <c r="A400" s="17" t="s">
        <v>1619</v>
      </c>
      <c r="B400" s="18" t="s">
        <v>1620</v>
      </c>
      <c r="C400" s="93" t="s">
        <v>14</v>
      </c>
      <c r="D400" s="93"/>
      <c r="E400" s="93"/>
      <c r="F400" s="17" t="s">
        <v>33</v>
      </c>
      <c r="G400" s="19">
        <v>0.28989999999999999</v>
      </c>
      <c r="H400" s="20">
        <v>27.59</v>
      </c>
      <c r="I400" s="20">
        <f t="shared" si="12"/>
        <v>8</v>
      </c>
    </row>
    <row r="401" spans="1:9" ht="29.1" customHeight="1">
      <c r="A401" s="17" t="s">
        <v>1621</v>
      </c>
      <c r="B401" s="18" t="s">
        <v>1622</v>
      </c>
      <c r="C401" s="93" t="s">
        <v>14</v>
      </c>
      <c r="D401" s="93"/>
      <c r="E401" s="93"/>
      <c r="F401" s="17" t="s">
        <v>88</v>
      </c>
      <c r="G401" s="19">
        <v>0.42509999999999998</v>
      </c>
      <c r="H401" s="20">
        <v>9.68</v>
      </c>
      <c r="I401" s="20">
        <f t="shared" si="12"/>
        <v>4.1100000000000003</v>
      </c>
    </row>
    <row r="402" spans="1:9" ht="29.1" customHeight="1">
      <c r="A402" s="17" t="s">
        <v>1623</v>
      </c>
      <c r="B402" s="18" t="s">
        <v>1624</v>
      </c>
      <c r="C402" s="93" t="s">
        <v>14</v>
      </c>
      <c r="D402" s="93"/>
      <c r="E402" s="93"/>
      <c r="F402" s="17" t="s">
        <v>88</v>
      </c>
      <c r="G402" s="19">
        <v>0.46379999999999999</v>
      </c>
      <c r="H402" s="20">
        <v>12.98</v>
      </c>
      <c r="I402" s="20">
        <f t="shared" si="12"/>
        <v>6.02</v>
      </c>
    </row>
    <row r="403" spans="1:9" ht="15" customHeight="1">
      <c r="A403" s="17" t="s">
        <v>1422</v>
      </c>
      <c r="B403" s="18" t="s">
        <v>1423</v>
      </c>
      <c r="C403" s="93" t="s">
        <v>14</v>
      </c>
      <c r="D403" s="93"/>
      <c r="E403" s="93"/>
      <c r="F403" s="17" t="s">
        <v>43</v>
      </c>
      <c r="G403" s="19">
        <v>7.7999999999999996E-3</v>
      </c>
      <c r="H403" s="20">
        <v>91.89</v>
      </c>
      <c r="I403" s="20">
        <f t="shared" si="12"/>
        <v>0.72</v>
      </c>
    </row>
    <row r="404" spans="1:9" ht="45.95" customHeight="1">
      <c r="A404" s="17" t="s">
        <v>1625</v>
      </c>
      <c r="B404" s="18" t="s">
        <v>1626</v>
      </c>
      <c r="C404" s="93" t="s">
        <v>14</v>
      </c>
      <c r="D404" s="93"/>
      <c r="E404" s="93"/>
      <c r="F404" s="17" t="s">
        <v>88</v>
      </c>
      <c r="G404" s="19">
        <v>0.42509999999999998</v>
      </c>
      <c r="H404" s="20">
        <v>11.19</v>
      </c>
      <c r="I404" s="20">
        <f t="shared" si="12"/>
        <v>4.76</v>
      </c>
    </row>
    <row r="405" spans="1:9" ht="45.95" customHeight="1">
      <c r="A405" s="17" t="s">
        <v>1627</v>
      </c>
      <c r="B405" s="18" t="s">
        <v>1628</v>
      </c>
      <c r="C405" s="93" t="s">
        <v>14</v>
      </c>
      <c r="D405" s="93"/>
      <c r="E405" s="93"/>
      <c r="F405" s="17" t="s">
        <v>88</v>
      </c>
      <c r="G405" s="19">
        <v>0.46379999999999999</v>
      </c>
      <c r="H405" s="20">
        <v>4.17</v>
      </c>
      <c r="I405" s="20">
        <f t="shared" si="12"/>
        <v>1.93</v>
      </c>
    </row>
    <row r="406" spans="1:9" ht="21" customHeight="1">
      <c r="A406" s="17" t="s">
        <v>1374</v>
      </c>
      <c r="B406" s="18" t="s">
        <v>1375</v>
      </c>
      <c r="C406" s="93" t="s">
        <v>14</v>
      </c>
      <c r="D406" s="93"/>
      <c r="E406" s="93"/>
      <c r="F406" s="17" t="s">
        <v>33</v>
      </c>
      <c r="G406" s="19">
        <v>9.6600000000000005E-2</v>
      </c>
      <c r="H406" s="20">
        <v>95.83</v>
      </c>
      <c r="I406" s="20">
        <f t="shared" si="12"/>
        <v>9.26</v>
      </c>
    </row>
    <row r="407" spans="1:9" ht="29.1" customHeight="1">
      <c r="A407" s="17" t="s">
        <v>524</v>
      </c>
      <c r="B407" s="18" t="s">
        <v>525</v>
      </c>
      <c r="C407" s="93" t="s">
        <v>14</v>
      </c>
      <c r="D407" s="93"/>
      <c r="E407" s="93"/>
      <c r="F407" s="17" t="s">
        <v>33</v>
      </c>
      <c r="G407" s="19">
        <v>9.6600000000000005E-2</v>
      </c>
      <c r="H407" s="20">
        <v>48.44</v>
      </c>
      <c r="I407" s="20">
        <f t="shared" si="12"/>
        <v>4.68</v>
      </c>
    </row>
    <row r="408" spans="1:9" ht="29.1" customHeight="1">
      <c r="A408" s="17" t="s">
        <v>1635</v>
      </c>
      <c r="B408" s="18" t="s">
        <v>1636</v>
      </c>
      <c r="C408" s="93" t="s">
        <v>14</v>
      </c>
      <c r="D408" s="93"/>
      <c r="E408" s="93"/>
      <c r="F408" s="17" t="s">
        <v>39</v>
      </c>
      <c r="G408" s="19">
        <v>1.9256</v>
      </c>
      <c r="H408" s="20">
        <v>40.630000000000003</v>
      </c>
      <c r="I408" s="20">
        <f t="shared" si="12"/>
        <v>78.239999999999995</v>
      </c>
    </row>
    <row r="409" spans="1:9" ht="29.1" customHeight="1">
      <c r="A409" s="17" t="s">
        <v>1641</v>
      </c>
      <c r="B409" s="18" t="s">
        <v>1642</v>
      </c>
      <c r="C409" s="93" t="s">
        <v>14</v>
      </c>
      <c r="D409" s="93"/>
      <c r="E409" s="93"/>
      <c r="F409" s="17" t="s">
        <v>39</v>
      </c>
      <c r="G409" s="19">
        <v>0.15079999999999999</v>
      </c>
      <c r="H409" s="20">
        <v>111.94</v>
      </c>
      <c r="I409" s="20">
        <f t="shared" si="12"/>
        <v>16.88</v>
      </c>
    </row>
    <row r="410" spans="1:9" ht="29.1" customHeight="1">
      <c r="A410" s="17" t="s">
        <v>1643</v>
      </c>
      <c r="B410" s="18" t="s">
        <v>1644</v>
      </c>
      <c r="C410" s="93" t="s">
        <v>14</v>
      </c>
      <c r="D410" s="93"/>
      <c r="E410" s="93"/>
      <c r="F410" s="17" t="s">
        <v>39</v>
      </c>
      <c r="G410" s="19">
        <v>0.1176</v>
      </c>
      <c r="H410" s="20">
        <v>145.57</v>
      </c>
      <c r="I410" s="20">
        <f t="shared" si="12"/>
        <v>17.12</v>
      </c>
    </row>
    <row r="411" spans="1:9" ht="29.1" customHeight="1">
      <c r="A411" s="17" t="s">
        <v>1645</v>
      </c>
      <c r="B411" s="18" t="s">
        <v>1646</v>
      </c>
      <c r="C411" s="93" t="s">
        <v>14</v>
      </c>
      <c r="D411" s="93"/>
      <c r="E411" s="93"/>
      <c r="F411" s="17" t="s">
        <v>39</v>
      </c>
      <c r="G411" s="19">
        <v>9.6600000000000005E-2</v>
      </c>
      <c r="H411" s="20">
        <v>93.71</v>
      </c>
      <c r="I411" s="20">
        <f t="shared" si="12"/>
        <v>9.0500000000000007</v>
      </c>
    </row>
    <row r="412" spans="1:9" ht="21" customHeight="1">
      <c r="A412" s="17" t="s">
        <v>1175</v>
      </c>
      <c r="B412" s="18" t="s">
        <v>1176</v>
      </c>
      <c r="C412" s="93" t="s">
        <v>14</v>
      </c>
      <c r="D412" s="93"/>
      <c r="E412" s="93"/>
      <c r="F412" s="17" t="s">
        <v>39</v>
      </c>
      <c r="G412" s="19">
        <v>0.47610000000000002</v>
      </c>
      <c r="H412" s="20">
        <v>13.42</v>
      </c>
      <c r="I412" s="20">
        <f t="shared" si="12"/>
        <v>6.39</v>
      </c>
    </row>
    <row r="413" spans="1:9" ht="29.1" customHeight="1">
      <c r="A413" s="17" t="s">
        <v>1683</v>
      </c>
      <c r="B413" s="18" t="s">
        <v>1684</v>
      </c>
      <c r="C413" s="93" t="s">
        <v>14</v>
      </c>
      <c r="D413" s="93"/>
      <c r="E413" s="93"/>
      <c r="F413" s="17" t="s">
        <v>33</v>
      </c>
      <c r="G413" s="19">
        <v>9.6600000000000005E-2</v>
      </c>
      <c r="H413" s="20">
        <v>81.260000000000005</v>
      </c>
      <c r="I413" s="20">
        <f t="shared" si="12"/>
        <v>7.85</v>
      </c>
    </row>
    <row r="414" spans="1:9" ht="38.1" customHeight="1">
      <c r="A414" s="17" t="s">
        <v>1667</v>
      </c>
      <c r="B414" s="18" t="s">
        <v>1668</v>
      </c>
      <c r="C414" s="93" t="s">
        <v>14</v>
      </c>
      <c r="D414" s="93"/>
      <c r="E414" s="93"/>
      <c r="F414" s="17" t="s">
        <v>39</v>
      </c>
      <c r="G414" s="19">
        <v>1.9256</v>
      </c>
      <c r="H414" s="20">
        <v>52.86</v>
      </c>
      <c r="I414" s="20">
        <f t="shared" si="12"/>
        <v>101.79</v>
      </c>
    </row>
    <row r="415" spans="1:9" ht="29.1" customHeight="1">
      <c r="A415" s="17" t="s">
        <v>509</v>
      </c>
      <c r="B415" s="18" t="s">
        <v>510</v>
      </c>
      <c r="C415" s="93" t="s">
        <v>14</v>
      </c>
      <c r="D415" s="93"/>
      <c r="E415" s="93"/>
      <c r="F415" s="17" t="s">
        <v>33</v>
      </c>
      <c r="G415" s="19">
        <v>0.28989999999999999</v>
      </c>
      <c r="H415" s="20">
        <v>45.4</v>
      </c>
      <c r="I415" s="20">
        <f t="shared" si="12"/>
        <v>13.16</v>
      </c>
    </row>
    <row r="416" spans="1:9" ht="38.1" customHeight="1">
      <c r="A416" s="17" t="s">
        <v>372</v>
      </c>
      <c r="B416" s="18" t="s">
        <v>373</v>
      </c>
      <c r="C416" s="93" t="s">
        <v>14</v>
      </c>
      <c r="D416" s="93"/>
      <c r="E416" s="93"/>
      <c r="F416" s="17" t="s">
        <v>39</v>
      </c>
      <c r="G416" s="19">
        <v>1.9256</v>
      </c>
      <c r="H416" s="20">
        <v>24.03</v>
      </c>
      <c r="I416" s="20">
        <f t="shared" si="12"/>
        <v>46.27</v>
      </c>
    </row>
    <row r="417" spans="1:9" ht="15" customHeight="1">
      <c r="A417" s="2"/>
      <c r="B417" s="2"/>
      <c r="C417" s="2"/>
      <c r="D417" s="2"/>
      <c r="E417" s="2"/>
      <c r="F417" s="2"/>
      <c r="G417" s="87" t="s">
        <v>1490</v>
      </c>
      <c r="H417" s="87"/>
      <c r="I417" s="21">
        <f>SUM(I395:I416)</f>
        <v>382.76</v>
      </c>
    </row>
    <row r="418" spans="1:9" ht="15" customHeight="1">
      <c r="A418" s="88" t="s">
        <v>1733</v>
      </c>
      <c r="B418" s="88"/>
      <c r="C418" s="88"/>
      <c r="D418" s="2"/>
      <c r="E418" s="2"/>
      <c r="F418" s="2"/>
      <c r="G418" s="89" t="s">
        <v>1491</v>
      </c>
      <c r="H418" s="89"/>
      <c r="I418" s="5">
        <v>422.67</v>
      </c>
    </row>
    <row r="419" spans="1:9" ht="23.1" customHeight="1">
      <c r="A419" s="88"/>
      <c r="B419" s="88"/>
      <c r="C419" s="88"/>
      <c r="D419" s="2"/>
      <c r="E419" s="2"/>
      <c r="F419" s="2"/>
      <c r="G419" s="2"/>
      <c r="H419" s="2"/>
      <c r="I419" s="2"/>
    </row>
    <row r="420" spans="1:9" ht="9.9499999999999993" customHeight="1">
      <c r="A420" s="2"/>
      <c r="B420" s="2"/>
      <c r="C420" s="2"/>
      <c r="D420" s="2"/>
      <c r="E420" s="2"/>
      <c r="F420" s="2"/>
      <c r="G420" s="90"/>
      <c r="H420" s="90"/>
      <c r="I420" s="90"/>
    </row>
    <row r="421" spans="1:9" ht="20.100000000000001" customHeight="1">
      <c r="A421" s="81" t="s">
        <v>1734</v>
      </c>
      <c r="B421" s="81"/>
      <c r="C421" s="81"/>
      <c r="D421" s="81"/>
      <c r="E421" s="81"/>
      <c r="F421" s="81"/>
      <c r="G421" s="81"/>
      <c r="H421" s="81"/>
      <c r="I421" s="81"/>
    </row>
    <row r="422" spans="1:9" ht="15" customHeight="1">
      <c r="A422" s="91" t="s">
        <v>1487</v>
      </c>
      <c r="B422" s="91"/>
      <c r="C422" s="92" t="s">
        <v>4</v>
      </c>
      <c r="D422" s="92"/>
      <c r="E422" s="92"/>
      <c r="F422" s="11" t="s">
        <v>1470</v>
      </c>
      <c r="G422" s="11" t="s">
        <v>1471</v>
      </c>
      <c r="H422" s="11" t="s">
        <v>1472</v>
      </c>
      <c r="I422" s="11" t="s">
        <v>1473</v>
      </c>
    </row>
    <row r="423" spans="1:9" ht="29.1" customHeight="1">
      <c r="A423" s="17" t="s">
        <v>1735</v>
      </c>
      <c r="B423" s="18" t="s">
        <v>1736</v>
      </c>
      <c r="C423" s="93" t="s">
        <v>14</v>
      </c>
      <c r="D423" s="93"/>
      <c r="E423" s="93"/>
      <c r="F423" s="17" t="s">
        <v>39</v>
      </c>
      <c r="G423" s="19">
        <v>20</v>
      </c>
      <c r="H423" s="20">
        <v>178.49</v>
      </c>
      <c r="I423" s="20">
        <f>ROUND(ROUND(G423,8)*H423,2)</f>
        <v>3569.8</v>
      </c>
    </row>
    <row r="424" spans="1:9" ht="29.1" customHeight="1">
      <c r="A424" s="17" t="s">
        <v>1719</v>
      </c>
      <c r="B424" s="18" t="s">
        <v>1720</v>
      </c>
      <c r="C424" s="93" t="s">
        <v>14</v>
      </c>
      <c r="D424" s="93"/>
      <c r="E424" s="93"/>
      <c r="F424" s="17" t="s">
        <v>39</v>
      </c>
      <c r="G424" s="19">
        <v>44</v>
      </c>
      <c r="H424" s="20">
        <v>125.05</v>
      </c>
      <c r="I424" s="20">
        <f>ROUND(ROUND(G424,8)*H424,2)</f>
        <v>5502.2</v>
      </c>
    </row>
    <row r="425" spans="1:9" ht="29.1" customHeight="1">
      <c r="A425" s="17" t="s">
        <v>1737</v>
      </c>
      <c r="B425" s="18" t="s">
        <v>1738</v>
      </c>
      <c r="C425" s="93" t="s">
        <v>14</v>
      </c>
      <c r="D425" s="93"/>
      <c r="E425" s="93"/>
      <c r="F425" s="17" t="s">
        <v>39</v>
      </c>
      <c r="G425" s="19">
        <v>88</v>
      </c>
      <c r="H425" s="20">
        <v>9.48</v>
      </c>
      <c r="I425" s="20">
        <f>ROUND(ROUND(G425,8)*H425,2)</f>
        <v>834.24</v>
      </c>
    </row>
    <row r="426" spans="1:9" ht="15" customHeight="1">
      <c r="A426" s="2"/>
      <c r="B426" s="2"/>
      <c r="C426" s="2"/>
      <c r="D426" s="2"/>
      <c r="E426" s="2"/>
      <c r="F426" s="2"/>
      <c r="G426" s="87" t="s">
        <v>1490</v>
      </c>
      <c r="H426" s="87"/>
      <c r="I426" s="21">
        <f>SUM(I423:I425)</f>
        <v>9906.24</v>
      </c>
    </row>
    <row r="427" spans="1:9" ht="15" customHeight="1">
      <c r="A427" s="88" t="s">
        <v>1739</v>
      </c>
      <c r="B427" s="88"/>
      <c r="C427" s="88"/>
      <c r="D427" s="2"/>
      <c r="E427" s="2"/>
      <c r="F427" s="2"/>
      <c r="G427" s="89" t="s">
        <v>1491</v>
      </c>
      <c r="H427" s="89"/>
      <c r="I427" s="5">
        <v>9906.24</v>
      </c>
    </row>
    <row r="428" spans="1:9" ht="9" customHeight="1">
      <c r="A428" s="88"/>
      <c r="B428" s="88"/>
      <c r="C428" s="88"/>
      <c r="D428" s="2"/>
      <c r="E428" s="2"/>
      <c r="F428" s="2"/>
      <c r="G428" s="2"/>
      <c r="H428" s="2"/>
      <c r="I428" s="2"/>
    </row>
    <row r="429" spans="1:9" ht="9.9499999999999993" customHeight="1">
      <c r="A429" s="2"/>
      <c r="B429" s="2"/>
      <c r="C429" s="2"/>
      <c r="D429" s="2"/>
      <c r="E429" s="2"/>
      <c r="F429" s="2"/>
      <c r="G429" s="90"/>
      <c r="H429" s="90"/>
      <c r="I429" s="90"/>
    </row>
    <row r="430" spans="1:9" ht="20.100000000000001" customHeight="1">
      <c r="A430" s="81" t="s">
        <v>1740</v>
      </c>
      <c r="B430" s="81"/>
      <c r="C430" s="81"/>
      <c r="D430" s="81"/>
      <c r="E430" s="81"/>
      <c r="F430" s="81"/>
      <c r="G430" s="81"/>
      <c r="H430" s="81"/>
      <c r="I430" s="81"/>
    </row>
    <row r="431" spans="1:9" ht="15" customHeight="1">
      <c r="A431" s="91" t="s">
        <v>1487</v>
      </c>
      <c r="B431" s="91"/>
      <c r="C431" s="92" t="s">
        <v>4</v>
      </c>
      <c r="D431" s="92"/>
      <c r="E431" s="92"/>
      <c r="F431" s="11" t="s">
        <v>1470</v>
      </c>
      <c r="G431" s="11" t="s">
        <v>1471</v>
      </c>
      <c r="H431" s="11" t="s">
        <v>1472</v>
      </c>
      <c r="I431" s="11" t="s">
        <v>1473</v>
      </c>
    </row>
    <row r="432" spans="1:9" ht="29.1" customHeight="1">
      <c r="A432" s="17" t="s">
        <v>1735</v>
      </c>
      <c r="B432" s="18" t="s">
        <v>1736</v>
      </c>
      <c r="C432" s="93" t="s">
        <v>14</v>
      </c>
      <c r="D432" s="93"/>
      <c r="E432" s="93"/>
      <c r="F432" s="17" t="s">
        <v>39</v>
      </c>
      <c r="G432" s="19">
        <v>16</v>
      </c>
      <c r="H432" s="20">
        <v>178.49</v>
      </c>
      <c r="I432" s="20">
        <f>ROUND(ROUND(G432,8)*H432,2)</f>
        <v>2855.84</v>
      </c>
    </row>
    <row r="433" spans="1:9" ht="29.1" customHeight="1">
      <c r="A433" s="17" t="s">
        <v>1719</v>
      </c>
      <c r="B433" s="18" t="s">
        <v>1720</v>
      </c>
      <c r="C433" s="93" t="s">
        <v>14</v>
      </c>
      <c r="D433" s="93"/>
      <c r="E433" s="93"/>
      <c r="F433" s="17" t="s">
        <v>39</v>
      </c>
      <c r="G433" s="19">
        <v>36</v>
      </c>
      <c r="H433" s="20">
        <v>125.05</v>
      </c>
      <c r="I433" s="20">
        <f>ROUND(ROUND(G433,8)*H433,2)</f>
        <v>4501.8</v>
      </c>
    </row>
    <row r="434" spans="1:9" ht="29.1" customHeight="1">
      <c r="A434" s="17" t="s">
        <v>1737</v>
      </c>
      <c r="B434" s="18" t="s">
        <v>1738</v>
      </c>
      <c r="C434" s="93" t="s">
        <v>14</v>
      </c>
      <c r="D434" s="93"/>
      <c r="E434" s="93"/>
      <c r="F434" s="17" t="s">
        <v>39</v>
      </c>
      <c r="G434" s="19">
        <v>72</v>
      </c>
      <c r="H434" s="20">
        <v>9.48</v>
      </c>
      <c r="I434" s="20">
        <f>ROUND(ROUND(G434,8)*H434,2)</f>
        <v>682.56</v>
      </c>
    </row>
    <row r="435" spans="1:9" ht="15" customHeight="1">
      <c r="A435" s="2"/>
      <c r="B435" s="2"/>
      <c r="C435" s="2"/>
      <c r="D435" s="2"/>
      <c r="E435" s="2"/>
      <c r="F435" s="2"/>
      <c r="G435" s="87" t="s">
        <v>1490</v>
      </c>
      <c r="H435" s="87"/>
      <c r="I435" s="21">
        <f>SUM(I432:I434)</f>
        <v>8040.2000000000007</v>
      </c>
    </row>
    <row r="436" spans="1:9" ht="15" customHeight="1">
      <c r="A436" s="88" t="s">
        <v>1741</v>
      </c>
      <c r="B436" s="88"/>
      <c r="C436" s="88"/>
      <c r="D436" s="2"/>
      <c r="E436" s="2"/>
      <c r="F436" s="2"/>
      <c r="G436" s="89" t="s">
        <v>1491</v>
      </c>
      <c r="H436" s="89"/>
      <c r="I436" s="5">
        <v>8040.2</v>
      </c>
    </row>
    <row r="437" spans="1:9" ht="2.1" customHeight="1">
      <c r="A437" s="88"/>
      <c r="B437" s="88"/>
      <c r="C437" s="88"/>
      <c r="D437" s="2"/>
      <c r="E437" s="2"/>
      <c r="F437" s="2"/>
      <c r="G437" s="2"/>
      <c r="H437" s="2"/>
      <c r="I437" s="2"/>
    </row>
    <row r="438" spans="1:9" ht="9.9499999999999993" customHeight="1">
      <c r="A438" s="2"/>
      <c r="B438" s="2"/>
      <c r="C438" s="2"/>
      <c r="D438" s="2"/>
      <c r="E438" s="2"/>
      <c r="F438" s="2"/>
      <c r="G438" s="90"/>
      <c r="H438" s="90"/>
      <c r="I438" s="90"/>
    </row>
    <row r="439" spans="1:9" ht="20.100000000000001" customHeight="1">
      <c r="A439" s="81" t="s">
        <v>1742</v>
      </c>
      <c r="B439" s="81"/>
      <c r="C439" s="81"/>
      <c r="D439" s="81"/>
      <c r="E439" s="81"/>
      <c r="F439" s="81"/>
      <c r="G439" s="81"/>
      <c r="H439" s="81"/>
      <c r="I439" s="81"/>
    </row>
    <row r="440" spans="1:9" ht="15" customHeight="1">
      <c r="A440" s="91" t="s">
        <v>1487</v>
      </c>
      <c r="B440" s="91"/>
      <c r="C440" s="92" t="s">
        <v>4</v>
      </c>
      <c r="D440" s="92"/>
      <c r="E440" s="92"/>
      <c r="F440" s="11" t="s">
        <v>1470</v>
      </c>
      <c r="G440" s="11" t="s">
        <v>1471</v>
      </c>
      <c r="H440" s="11" t="s">
        <v>1472</v>
      </c>
      <c r="I440" s="11" t="s">
        <v>1473</v>
      </c>
    </row>
    <row r="441" spans="1:9" ht="29.1" customHeight="1">
      <c r="A441" s="17" t="s">
        <v>1743</v>
      </c>
      <c r="B441" s="18" t="s">
        <v>1744</v>
      </c>
      <c r="C441" s="93" t="s">
        <v>14</v>
      </c>
      <c r="D441" s="93"/>
      <c r="E441" s="93"/>
      <c r="F441" s="17" t="s">
        <v>118</v>
      </c>
      <c r="G441" s="19">
        <v>4.4000000000000004</v>
      </c>
      <c r="H441" s="20">
        <v>14.67</v>
      </c>
      <c r="I441" s="20">
        <f t="shared" ref="I441:I446" si="13">TRUNC(TRUNC(G441,8)*H441,2)</f>
        <v>64.540000000000006</v>
      </c>
    </row>
    <row r="442" spans="1:9" ht="29.1" customHeight="1">
      <c r="A442" s="17" t="s">
        <v>260</v>
      </c>
      <c r="B442" s="18" t="s">
        <v>261</v>
      </c>
      <c r="C442" s="93" t="s">
        <v>14</v>
      </c>
      <c r="D442" s="93"/>
      <c r="E442" s="93"/>
      <c r="F442" s="17" t="s">
        <v>39</v>
      </c>
      <c r="G442" s="19">
        <v>1</v>
      </c>
      <c r="H442" s="20">
        <v>2.86</v>
      </c>
      <c r="I442" s="20">
        <f t="shared" si="13"/>
        <v>2.86</v>
      </c>
    </row>
    <row r="443" spans="1:9" ht="29.1" customHeight="1">
      <c r="A443" s="17" t="s">
        <v>1745</v>
      </c>
      <c r="B443" s="18" t="s">
        <v>1746</v>
      </c>
      <c r="C443" s="93" t="s">
        <v>14</v>
      </c>
      <c r="D443" s="93"/>
      <c r="E443" s="93"/>
      <c r="F443" s="17" t="s">
        <v>39</v>
      </c>
      <c r="G443" s="19">
        <v>1</v>
      </c>
      <c r="H443" s="20">
        <v>3.7</v>
      </c>
      <c r="I443" s="20">
        <f t="shared" si="13"/>
        <v>3.7</v>
      </c>
    </row>
    <row r="444" spans="1:9" ht="29.1" customHeight="1">
      <c r="A444" s="17" t="s">
        <v>266</v>
      </c>
      <c r="B444" s="18" t="s">
        <v>267</v>
      </c>
      <c r="C444" s="93" t="s">
        <v>14</v>
      </c>
      <c r="D444" s="93"/>
      <c r="E444" s="93"/>
      <c r="F444" s="17" t="s">
        <v>43</v>
      </c>
      <c r="G444" s="19">
        <v>0.15</v>
      </c>
      <c r="H444" s="20">
        <v>619.21</v>
      </c>
      <c r="I444" s="20">
        <f t="shared" si="13"/>
        <v>92.88</v>
      </c>
    </row>
    <row r="445" spans="1:9" ht="29.1" customHeight="1">
      <c r="A445" s="17" t="s">
        <v>263</v>
      </c>
      <c r="B445" s="18" t="s">
        <v>264</v>
      </c>
      <c r="C445" s="93" t="s">
        <v>14</v>
      </c>
      <c r="D445" s="93"/>
      <c r="E445" s="93"/>
      <c r="F445" s="17" t="s">
        <v>39</v>
      </c>
      <c r="G445" s="19">
        <v>0.1</v>
      </c>
      <c r="H445" s="20">
        <v>142.22</v>
      </c>
      <c r="I445" s="20">
        <f t="shared" si="13"/>
        <v>14.22</v>
      </c>
    </row>
    <row r="446" spans="1:9" ht="29.1" customHeight="1">
      <c r="A446" s="17" t="s">
        <v>1747</v>
      </c>
      <c r="B446" s="18" t="s">
        <v>1748</v>
      </c>
      <c r="C446" s="93" t="s">
        <v>14</v>
      </c>
      <c r="D446" s="93"/>
      <c r="E446" s="93"/>
      <c r="F446" s="17" t="s">
        <v>43</v>
      </c>
      <c r="G446" s="19">
        <v>0.1</v>
      </c>
      <c r="H446" s="20">
        <v>199.33</v>
      </c>
      <c r="I446" s="20">
        <f t="shared" si="13"/>
        <v>19.93</v>
      </c>
    </row>
    <row r="447" spans="1:9" ht="15" customHeight="1">
      <c r="A447" s="2"/>
      <c r="B447" s="2"/>
      <c r="C447" s="2"/>
      <c r="D447" s="2"/>
      <c r="E447" s="2"/>
      <c r="F447" s="2"/>
      <c r="G447" s="87" t="s">
        <v>1490</v>
      </c>
      <c r="H447" s="87"/>
      <c r="I447" s="21">
        <f>SUM(I441:I446)</f>
        <v>198.13000000000002</v>
      </c>
    </row>
    <row r="448" spans="1:9" ht="15" customHeight="1">
      <c r="A448" s="2"/>
      <c r="B448" s="2"/>
      <c r="C448" s="2"/>
      <c r="D448" s="2"/>
      <c r="E448" s="2"/>
      <c r="F448" s="2"/>
      <c r="G448" s="89" t="s">
        <v>1491</v>
      </c>
      <c r="H448" s="89"/>
      <c r="I448" s="5">
        <f>SUM(I447)</f>
        <v>198.13000000000002</v>
      </c>
    </row>
    <row r="449" spans="1:9" ht="9.9499999999999993" customHeight="1">
      <c r="A449" s="2"/>
      <c r="B449" s="2"/>
      <c r="C449" s="2"/>
      <c r="D449" s="2"/>
      <c r="E449" s="2"/>
      <c r="F449" s="2"/>
      <c r="G449" s="90"/>
      <c r="H449" s="90"/>
      <c r="I449" s="90"/>
    </row>
    <row r="450" spans="1:9" ht="20.100000000000001" customHeight="1">
      <c r="A450" s="81" t="s">
        <v>1749</v>
      </c>
      <c r="B450" s="81"/>
      <c r="C450" s="81"/>
      <c r="D450" s="81"/>
      <c r="E450" s="81"/>
      <c r="F450" s="81"/>
      <c r="G450" s="81"/>
      <c r="H450" s="81"/>
      <c r="I450" s="81"/>
    </row>
    <row r="451" spans="1:9" ht="15" customHeight="1">
      <c r="A451" s="91" t="s">
        <v>1552</v>
      </c>
      <c r="B451" s="91"/>
      <c r="C451" s="92" t="s">
        <v>4</v>
      </c>
      <c r="D451" s="92"/>
      <c r="E451" s="92"/>
      <c r="F451" s="11" t="s">
        <v>1470</v>
      </c>
      <c r="G451" s="11" t="s">
        <v>1471</v>
      </c>
      <c r="H451" s="11" t="s">
        <v>1472</v>
      </c>
      <c r="I451" s="11" t="s">
        <v>1473</v>
      </c>
    </row>
    <row r="452" spans="1:9" ht="29.1" customHeight="1">
      <c r="A452" s="17" t="s">
        <v>1750</v>
      </c>
      <c r="B452" s="18" t="s">
        <v>1751</v>
      </c>
      <c r="C452" s="93" t="s">
        <v>14</v>
      </c>
      <c r="D452" s="93"/>
      <c r="E452" s="93"/>
      <c r="F452" s="17" t="s">
        <v>1555</v>
      </c>
      <c r="G452" s="19">
        <v>2.64E-2</v>
      </c>
      <c r="H452" s="20">
        <v>38.950000000000003</v>
      </c>
      <c r="I452" s="20">
        <f>TRUNC(TRUNC(G452,8)*H452,2)</f>
        <v>1.02</v>
      </c>
    </row>
    <row r="453" spans="1:9" ht="29.1" customHeight="1">
      <c r="A453" s="17" t="s">
        <v>1752</v>
      </c>
      <c r="B453" s="18" t="s">
        <v>1753</v>
      </c>
      <c r="C453" s="93" t="s">
        <v>14</v>
      </c>
      <c r="D453" s="93"/>
      <c r="E453" s="93"/>
      <c r="F453" s="17" t="s">
        <v>1558</v>
      </c>
      <c r="G453" s="19">
        <v>6.6E-3</v>
      </c>
      <c r="H453" s="20">
        <v>40.479999999999997</v>
      </c>
      <c r="I453" s="20">
        <f>TRUNC(TRUNC(G453,8)*H453,2)</f>
        <v>0.26</v>
      </c>
    </row>
    <row r="454" spans="1:9" ht="18" customHeight="1">
      <c r="A454" s="2"/>
      <c r="B454" s="2"/>
      <c r="C454" s="2"/>
      <c r="D454" s="2"/>
      <c r="E454" s="2"/>
      <c r="F454" s="2"/>
      <c r="G454" s="87" t="s">
        <v>1559</v>
      </c>
      <c r="H454" s="87"/>
      <c r="I454" s="21">
        <f>SUM(I452:I453)</f>
        <v>1.28</v>
      </c>
    </row>
    <row r="455" spans="1:9" ht="15" customHeight="1">
      <c r="A455" s="91" t="s">
        <v>1576</v>
      </c>
      <c r="B455" s="91"/>
      <c r="C455" s="92" t="s">
        <v>4</v>
      </c>
      <c r="D455" s="92"/>
      <c r="E455" s="92"/>
      <c r="F455" s="11" t="s">
        <v>1470</v>
      </c>
      <c r="G455" s="11" t="s">
        <v>1471</v>
      </c>
      <c r="H455" s="11" t="s">
        <v>1472</v>
      </c>
      <c r="I455" s="11" t="s">
        <v>1473</v>
      </c>
    </row>
    <row r="456" spans="1:9" ht="21" customHeight="1">
      <c r="A456" s="17" t="s">
        <v>1754</v>
      </c>
      <c r="B456" s="18" t="s">
        <v>1755</v>
      </c>
      <c r="C456" s="93" t="s">
        <v>14</v>
      </c>
      <c r="D456" s="93"/>
      <c r="E456" s="93"/>
      <c r="F456" s="17" t="s">
        <v>88</v>
      </c>
      <c r="G456" s="19">
        <v>1.2273000000000001</v>
      </c>
      <c r="H456" s="20">
        <v>9.5</v>
      </c>
      <c r="I456" s="20">
        <f>TRUNC(TRUNC(G456,8)*H456,2)</f>
        <v>11.65</v>
      </c>
    </row>
    <row r="457" spans="1:9" ht="15" customHeight="1">
      <c r="A457" s="17" t="s">
        <v>1756</v>
      </c>
      <c r="B457" s="18" t="s">
        <v>1757</v>
      </c>
      <c r="C457" s="93" t="s">
        <v>14</v>
      </c>
      <c r="D457" s="93"/>
      <c r="E457" s="93"/>
      <c r="F457" s="17" t="s">
        <v>118</v>
      </c>
      <c r="G457" s="19">
        <v>6.8000000000000005E-2</v>
      </c>
      <c r="H457" s="20">
        <v>17.46</v>
      </c>
      <c r="I457" s="20">
        <f>TRUNC(TRUNC(G457,8)*H457,2)</f>
        <v>1.18</v>
      </c>
    </row>
    <row r="458" spans="1:9" ht="21" customHeight="1">
      <c r="A458" s="17" t="s">
        <v>1758</v>
      </c>
      <c r="B458" s="18" t="s">
        <v>1759</v>
      </c>
      <c r="C458" s="93" t="s">
        <v>14</v>
      </c>
      <c r="D458" s="93"/>
      <c r="E458" s="93"/>
      <c r="F458" s="17" t="s">
        <v>88</v>
      </c>
      <c r="G458" s="19">
        <v>2</v>
      </c>
      <c r="H458" s="20">
        <v>6.78</v>
      </c>
      <c r="I458" s="20">
        <f>TRUNC(TRUNC(G458,8)*H458,2)</f>
        <v>13.56</v>
      </c>
    </row>
    <row r="459" spans="1:9" ht="29.1" customHeight="1">
      <c r="A459" s="17" t="s">
        <v>1760</v>
      </c>
      <c r="B459" s="18" t="s">
        <v>1761</v>
      </c>
      <c r="C459" s="93" t="s">
        <v>14</v>
      </c>
      <c r="D459" s="93"/>
      <c r="E459" s="93"/>
      <c r="F459" s="17" t="s">
        <v>39</v>
      </c>
      <c r="G459" s="19">
        <v>0.58530000000000004</v>
      </c>
      <c r="H459" s="20">
        <v>49.5</v>
      </c>
      <c r="I459" s="20">
        <f>TRUNC(TRUNC(G459,8)*H459,2)</f>
        <v>28.97</v>
      </c>
    </row>
    <row r="460" spans="1:9" ht="15" customHeight="1">
      <c r="A460" s="2"/>
      <c r="B460" s="2"/>
      <c r="C460" s="2"/>
      <c r="D460" s="2"/>
      <c r="E460" s="2"/>
      <c r="F460" s="2"/>
      <c r="G460" s="87" t="s">
        <v>1588</v>
      </c>
      <c r="H460" s="87"/>
      <c r="I460" s="21">
        <f>SUM(I456:I459)</f>
        <v>55.36</v>
      </c>
    </row>
    <row r="461" spans="1:9" ht="15" customHeight="1">
      <c r="A461" s="91" t="s">
        <v>1560</v>
      </c>
      <c r="B461" s="91"/>
      <c r="C461" s="92" t="s">
        <v>4</v>
      </c>
      <c r="D461" s="92"/>
      <c r="E461" s="92"/>
      <c r="F461" s="11" t="s">
        <v>1470</v>
      </c>
      <c r="G461" s="11" t="s">
        <v>1471</v>
      </c>
      <c r="H461" s="11" t="s">
        <v>1472</v>
      </c>
      <c r="I461" s="11" t="s">
        <v>1473</v>
      </c>
    </row>
    <row r="462" spans="1:9" ht="21" customHeight="1">
      <c r="A462" s="17" t="s">
        <v>1762</v>
      </c>
      <c r="B462" s="18" t="s">
        <v>1763</v>
      </c>
      <c r="C462" s="93" t="s">
        <v>14</v>
      </c>
      <c r="D462" s="93"/>
      <c r="E462" s="93"/>
      <c r="F462" s="17" t="s">
        <v>1563</v>
      </c>
      <c r="G462" s="19">
        <v>0.49199999999999999</v>
      </c>
      <c r="H462" s="20">
        <v>23.87</v>
      </c>
      <c r="I462" s="20">
        <f>TRUNC(TRUNC(G462,8)*H462,2)</f>
        <v>11.74</v>
      </c>
    </row>
    <row r="463" spans="1:9" ht="21" customHeight="1">
      <c r="A463" s="17" t="s">
        <v>1679</v>
      </c>
      <c r="B463" s="18" t="s">
        <v>1680</v>
      </c>
      <c r="C463" s="93" t="s">
        <v>14</v>
      </c>
      <c r="D463" s="93"/>
      <c r="E463" s="93"/>
      <c r="F463" s="17" t="s">
        <v>1563</v>
      </c>
      <c r="G463" s="19">
        <v>0.73499999999999999</v>
      </c>
      <c r="H463" s="20">
        <v>31.88</v>
      </c>
      <c r="I463" s="20">
        <f>TRUNC(TRUNC(G463,8)*H463,2)</f>
        <v>23.43</v>
      </c>
    </row>
    <row r="464" spans="1:9" ht="18" customHeight="1">
      <c r="A464" s="2"/>
      <c r="B464" s="2"/>
      <c r="C464" s="2"/>
      <c r="D464" s="2"/>
      <c r="E464" s="2"/>
      <c r="F464" s="2"/>
      <c r="G464" s="87" t="s">
        <v>1564</v>
      </c>
      <c r="H464" s="87"/>
      <c r="I464" s="21">
        <f>SUM(I462:I463)</f>
        <v>35.17</v>
      </c>
    </row>
    <row r="465" spans="1:9" ht="15" customHeight="1">
      <c r="A465" s="91" t="s">
        <v>1487</v>
      </c>
      <c r="B465" s="91"/>
      <c r="C465" s="92" t="s">
        <v>4</v>
      </c>
      <c r="D465" s="92"/>
      <c r="E465" s="92"/>
      <c r="F465" s="11" t="s">
        <v>1470</v>
      </c>
      <c r="G465" s="11" t="s">
        <v>1471</v>
      </c>
      <c r="H465" s="11" t="s">
        <v>1472</v>
      </c>
      <c r="I465" s="11" t="s">
        <v>1473</v>
      </c>
    </row>
    <row r="466" spans="1:9" ht="29.1" customHeight="1">
      <c r="A466" s="17" t="s">
        <v>1764</v>
      </c>
      <c r="B466" s="18" t="s">
        <v>1765</v>
      </c>
      <c r="C466" s="93" t="s">
        <v>14</v>
      </c>
      <c r="D466" s="93"/>
      <c r="E466" s="93"/>
      <c r="F466" s="17" t="s">
        <v>43</v>
      </c>
      <c r="G466" s="19">
        <v>6.1000000000000004E-3</v>
      </c>
      <c r="H466" s="20">
        <v>487.96</v>
      </c>
      <c r="I466" s="20">
        <f>TRUNC(TRUNC(G466,8)*H466,2)</f>
        <v>2.97</v>
      </c>
    </row>
    <row r="467" spans="1:9" ht="15" customHeight="1">
      <c r="A467" s="2"/>
      <c r="B467" s="2"/>
      <c r="C467" s="2"/>
      <c r="D467" s="2"/>
      <c r="E467" s="2"/>
      <c r="F467" s="2"/>
      <c r="G467" s="87" t="s">
        <v>1490</v>
      </c>
      <c r="H467" s="87"/>
      <c r="I467" s="21">
        <f>SUM(I466:I466)</f>
        <v>2.97</v>
      </c>
    </row>
    <row r="468" spans="1:9" ht="15" customHeight="1">
      <c r="A468" s="2"/>
      <c r="B468" s="2"/>
      <c r="C468" s="2"/>
      <c r="D468" s="2"/>
      <c r="E468" s="2"/>
      <c r="F468" s="2"/>
      <c r="G468" s="89" t="s">
        <v>1491</v>
      </c>
      <c r="H468" s="89"/>
      <c r="I468" s="5">
        <f>SUM(I454,I460,I464,I467)</f>
        <v>94.78</v>
      </c>
    </row>
    <row r="469" spans="1:9" ht="9.9499999999999993" customHeight="1">
      <c r="A469" s="2"/>
      <c r="B469" s="2"/>
      <c r="C469" s="2"/>
      <c r="D469" s="2"/>
      <c r="E469" s="2"/>
      <c r="F469" s="2"/>
      <c r="G469" s="90"/>
      <c r="H469" s="90"/>
      <c r="I469" s="90"/>
    </row>
    <row r="470" spans="1:9" ht="20.100000000000001" customHeight="1">
      <c r="A470" s="81" t="s">
        <v>1766</v>
      </c>
      <c r="B470" s="81"/>
      <c r="C470" s="81"/>
      <c r="D470" s="81"/>
      <c r="E470" s="81"/>
      <c r="F470" s="81"/>
      <c r="G470" s="81"/>
      <c r="H470" s="81"/>
      <c r="I470" s="81"/>
    </row>
    <row r="471" spans="1:9" ht="15" customHeight="1">
      <c r="A471" s="91" t="s">
        <v>1576</v>
      </c>
      <c r="B471" s="91"/>
      <c r="C471" s="92" t="s">
        <v>4</v>
      </c>
      <c r="D471" s="92"/>
      <c r="E471" s="92"/>
      <c r="F471" s="11" t="s">
        <v>1470</v>
      </c>
      <c r="G471" s="11" t="s">
        <v>1471</v>
      </c>
      <c r="H471" s="11" t="s">
        <v>1472</v>
      </c>
      <c r="I471" s="11" t="s">
        <v>1473</v>
      </c>
    </row>
    <row r="472" spans="1:9" ht="29.1" customHeight="1">
      <c r="A472" s="17" t="s">
        <v>1767</v>
      </c>
      <c r="B472" s="18" t="s">
        <v>1768</v>
      </c>
      <c r="C472" s="93" t="s">
        <v>14</v>
      </c>
      <c r="D472" s="93"/>
      <c r="E472" s="93"/>
      <c r="F472" s="17" t="s">
        <v>39</v>
      </c>
      <c r="G472" s="19">
        <v>1</v>
      </c>
      <c r="H472" s="20">
        <v>375</v>
      </c>
      <c r="I472" s="20">
        <f>TRUNC(TRUNC(G472,8)*H472,2)</f>
        <v>375</v>
      </c>
    </row>
    <row r="473" spans="1:9" ht="15" customHeight="1">
      <c r="A473" s="17" t="s">
        <v>1769</v>
      </c>
      <c r="B473" s="18" t="s">
        <v>1770</v>
      </c>
      <c r="C473" s="93" t="s">
        <v>14</v>
      </c>
      <c r="D473" s="93"/>
      <c r="E473" s="93"/>
      <c r="F473" s="17" t="s">
        <v>118</v>
      </c>
      <c r="G473" s="19">
        <v>1.1299999999999999E-2</v>
      </c>
      <c r="H473" s="20">
        <v>33.78</v>
      </c>
      <c r="I473" s="20">
        <f>TRUNC(TRUNC(G473,8)*H473,2)</f>
        <v>0.38</v>
      </c>
    </row>
    <row r="474" spans="1:9" ht="15" customHeight="1">
      <c r="A474" s="17" t="s">
        <v>1771</v>
      </c>
      <c r="B474" s="18" t="s">
        <v>1772</v>
      </c>
      <c r="C474" s="93" t="s">
        <v>14</v>
      </c>
      <c r="D474" s="93"/>
      <c r="E474" s="93"/>
      <c r="F474" s="17" t="s">
        <v>118</v>
      </c>
      <c r="G474" s="19">
        <v>1.32E-2</v>
      </c>
      <c r="H474" s="20">
        <v>18.100000000000001</v>
      </c>
      <c r="I474" s="20">
        <f>TRUNC(TRUNC(G474,8)*H474,2)</f>
        <v>0.23</v>
      </c>
    </row>
    <row r="475" spans="1:9" ht="21" customHeight="1">
      <c r="A475" s="17" t="s">
        <v>1773</v>
      </c>
      <c r="B475" s="18" t="s">
        <v>1774</v>
      </c>
      <c r="C475" s="93" t="s">
        <v>14</v>
      </c>
      <c r="D475" s="93"/>
      <c r="E475" s="93"/>
      <c r="F475" s="17" t="s">
        <v>88</v>
      </c>
      <c r="G475" s="19">
        <v>3.2082999999999999</v>
      </c>
      <c r="H475" s="20">
        <v>4.82</v>
      </c>
      <c r="I475" s="20">
        <f>TRUNC(TRUNC(G475,8)*H475,2)</f>
        <v>15.46</v>
      </c>
    </row>
    <row r="476" spans="1:9" ht="15" customHeight="1">
      <c r="A476" s="2"/>
      <c r="B476" s="2"/>
      <c r="C476" s="2"/>
      <c r="D476" s="2"/>
      <c r="E476" s="2"/>
      <c r="F476" s="2"/>
      <c r="G476" s="87" t="s">
        <v>1588</v>
      </c>
      <c r="H476" s="87"/>
      <c r="I476" s="21">
        <f>SUM(I472:I475)</f>
        <v>391.07</v>
      </c>
    </row>
    <row r="477" spans="1:9" ht="15" customHeight="1">
      <c r="A477" s="91" t="s">
        <v>1560</v>
      </c>
      <c r="B477" s="91"/>
      <c r="C477" s="92" t="s">
        <v>4</v>
      </c>
      <c r="D477" s="92"/>
      <c r="E477" s="92"/>
      <c r="F477" s="11" t="s">
        <v>1470</v>
      </c>
      <c r="G477" s="11" t="s">
        <v>1471</v>
      </c>
      <c r="H477" s="11" t="s">
        <v>1472</v>
      </c>
      <c r="I477" s="11" t="s">
        <v>1473</v>
      </c>
    </row>
    <row r="478" spans="1:9" ht="21" customHeight="1">
      <c r="A478" s="17" t="s">
        <v>1679</v>
      </c>
      <c r="B478" s="18" t="s">
        <v>1680</v>
      </c>
      <c r="C478" s="93" t="s">
        <v>14</v>
      </c>
      <c r="D478" s="93"/>
      <c r="E478" s="93"/>
      <c r="F478" s="17" t="s">
        <v>1563</v>
      </c>
      <c r="G478" s="19">
        <v>0.37290000000000001</v>
      </c>
      <c r="H478" s="20">
        <v>31.88</v>
      </c>
      <c r="I478" s="20">
        <f>TRUNC(TRUNC(G478,8)*H478,2)</f>
        <v>11.88</v>
      </c>
    </row>
    <row r="479" spans="1:9" ht="15" customHeight="1">
      <c r="A479" s="17" t="s">
        <v>1775</v>
      </c>
      <c r="B479" s="18" t="s">
        <v>1776</v>
      </c>
      <c r="C479" s="93" t="s">
        <v>14</v>
      </c>
      <c r="D479" s="93"/>
      <c r="E479" s="93"/>
      <c r="F479" s="17" t="s">
        <v>1563</v>
      </c>
      <c r="G479" s="19">
        <v>1.1186</v>
      </c>
      <c r="H479" s="20">
        <v>23.23</v>
      </c>
      <c r="I479" s="20">
        <f>TRUNC(TRUNC(G479,8)*H479,2)</f>
        <v>25.98</v>
      </c>
    </row>
    <row r="480" spans="1:9" ht="18" customHeight="1">
      <c r="A480" s="2"/>
      <c r="B480" s="2"/>
      <c r="C480" s="2"/>
      <c r="D480" s="2"/>
      <c r="E480" s="2"/>
      <c r="F480" s="2"/>
      <c r="G480" s="87" t="s">
        <v>1564</v>
      </c>
      <c r="H480" s="87"/>
      <c r="I480" s="21">
        <f>SUM(I478:I479)</f>
        <v>37.86</v>
      </c>
    </row>
    <row r="481" spans="1:9" ht="15" customHeight="1">
      <c r="A481" s="91" t="s">
        <v>1487</v>
      </c>
      <c r="B481" s="91"/>
      <c r="C481" s="92" t="s">
        <v>4</v>
      </c>
      <c r="D481" s="92"/>
      <c r="E481" s="92"/>
      <c r="F481" s="11" t="s">
        <v>1470</v>
      </c>
      <c r="G481" s="11" t="s">
        <v>1471</v>
      </c>
      <c r="H481" s="11" t="s">
        <v>1472</v>
      </c>
      <c r="I481" s="11" t="s">
        <v>1473</v>
      </c>
    </row>
    <row r="482" spans="1:9" ht="21" customHeight="1">
      <c r="A482" s="17" t="s">
        <v>1777</v>
      </c>
      <c r="B482" s="18" t="s">
        <v>1778</v>
      </c>
      <c r="C482" s="93" t="s">
        <v>14</v>
      </c>
      <c r="D482" s="93"/>
      <c r="E482" s="93"/>
      <c r="F482" s="17" t="s">
        <v>39</v>
      </c>
      <c r="G482" s="19">
        <v>0.5</v>
      </c>
      <c r="H482" s="20">
        <v>24.39</v>
      </c>
      <c r="I482" s="20">
        <f>TRUNC(TRUNC(G482,8)*H482,2)</f>
        <v>12.19</v>
      </c>
    </row>
    <row r="483" spans="1:9" ht="15" customHeight="1">
      <c r="A483" s="2"/>
      <c r="B483" s="2"/>
      <c r="C483" s="2"/>
      <c r="D483" s="2"/>
      <c r="E483" s="2"/>
      <c r="F483" s="2"/>
      <c r="G483" s="87" t="s">
        <v>1490</v>
      </c>
      <c r="H483" s="87"/>
      <c r="I483" s="21">
        <f>SUM(I482:I482)</f>
        <v>12.19</v>
      </c>
    </row>
    <row r="484" spans="1:9" ht="15" customHeight="1">
      <c r="A484" s="2"/>
      <c r="B484" s="2"/>
      <c r="C484" s="2"/>
      <c r="D484" s="2"/>
      <c r="E484" s="2"/>
      <c r="F484" s="2"/>
      <c r="G484" s="89" t="s">
        <v>1491</v>
      </c>
      <c r="H484" s="89"/>
      <c r="I484" s="5">
        <f>SUM(I476,I480,I483)</f>
        <v>441.12</v>
      </c>
    </row>
    <row r="485" spans="1:9" ht="9.9499999999999993" customHeight="1">
      <c r="A485" s="2"/>
      <c r="B485" s="2"/>
      <c r="C485" s="2"/>
      <c r="D485" s="2"/>
      <c r="E485" s="2"/>
      <c r="F485" s="2"/>
      <c r="G485" s="90"/>
      <c r="H485" s="90"/>
      <c r="I485" s="90"/>
    </row>
    <row r="486" spans="1:9" ht="20.100000000000001" customHeight="1">
      <c r="A486" s="81" t="s">
        <v>1779</v>
      </c>
      <c r="B486" s="81"/>
      <c r="C486" s="81"/>
      <c r="D486" s="81"/>
      <c r="E486" s="81"/>
      <c r="F486" s="81"/>
      <c r="G486" s="81"/>
      <c r="H486" s="81"/>
      <c r="I486" s="81"/>
    </row>
    <row r="487" spans="1:9" ht="15" customHeight="1">
      <c r="A487" s="91" t="s">
        <v>1552</v>
      </c>
      <c r="B487" s="91"/>
      <c r="C487" s="92" t="s">
        <v>4</v>
      </c>
      <c r="D487" s="92"/>
      <c r="E487" s="92"/>
      <c r="F487" s="11" t="s">
        <v>1470</v>
      </c>
      <c r="G487" s="11" t="s">
        <v>1471</v>
      </c>
      <c r="H487" s="11" t="s">
        <v>1472</v>
      </c>
      <c r="I487" s="11" t="s">
        <v>1473</v>
      </c>
    </row>
    <row r="488" spans="1:9" ht="29.1" customHeight="1">
      <c r="A488" s="17" t="s">
        <v>1750</v>
      </c>
      <c r="B488" s="18" t="s">
        <v>1751</v>
      </c>
      <c r="C488" s="93" t="s">
        <v>14</v>
      </c>
      <c r="D488" s="93"/>
      <c r="E488" s="93"/>
      <c r="F488" s="17" t="s">
        <v>1555</v>
      </c>
      <c r="G488" s="19">
        <v>2.8000000000000001E-2</v>
      </c>
      <c r="H488" s="20">
        <v>38.950000000000003</v>
      </c>
      <c r="I488" s="20">
        <f>TRUNC(TRUNC(G488,8)*H488,2)</f>
        <v>1.0900000000000001</v>
      </c>
    </row>
    <row r="489" spans="1:9" ht="29.1" customHeight="1">
      <c r="A489" s="17" t="s">
        <v>1752</v>
      </c>
      <c r="B489" s="18" t="s">
        <v>1753</v>
      </c>
      <c r="C489" s="93" t="s">
        <v>14</v>
      </c>
      <c r="D489" s="93"/>
      <c r="E489" s="93"/>
      <c r="F489" s="17" t="s">
        <v>1558</v>
      </c>
      <c r="G489" s="19">
        <v>7.0000000000000001E-3</v>
      </c>
      <c r="H489" s="20">
        <v>40.479999999999997</v>
      </c>
      <c r="I489" s="20">
        <f>TRUNC(TRUNC(G489,8)*H489,2)</f>
        <v>0.28000000000000003</v>
      </c>
    </row>
    <row r="490" spans="1:9" ht="18" customHeight="1">
      <c r="A490" s="2"/>
      <c r="B490" s="2"/>
      <c r="C490" s="2"/>
      <c r="D490" s="2"/>
      <c r="E490" s="2"/>
      <c r="F490" s="2"/>
      <c r="G490" s="87" t="s">
        <v>1559</v>
      </c>
      <c r="H490" s="87"/>
      <c r="I490" s="21">
        <f>SUM(I488:I489)</f>
        <v>1.37</v>
      </c>
    </row>
    <row r="491" spans="1:9" ht="15" customHeight="1">
      <c r="A491" s="91" t="s">
        <v>1576</v>
      </c>
      <c r="B491" s="91"/>
      <c r="C491" s="92" t="s">
        <v>4</v>
      </c>
      <c r="D491" s="92"/>
      <c r="E491" s="92"/>
      <c r="F491" s="11" t="s">
        <v>1470</v>
      </c>
      <c r="G491" s="11" t="s">
        <v>1471</v>
      </c>
      <c r="H491" s="11" t="s">
        <v>1472</v>
      </c>
      <c r="I491" s="11" t="s">
        <v>1473</v>
      </c>
    </row>
    <row r="492" spans="1:9" ht="29.1" customHeight="1">
      <c r="A492" s="17" t="s">
        <v>1780</v>
      </c>
      <c r="B492" s="18" t="s">
        <v>1781</v>
      </c>
      <c r="C492" s="93" t="s">
        <v>14</v>
      </c>
      <c r="D492" s="93"/>
      <c r="E492" s="93"/>
      <c r="F492" s="17" t="s">
        <v>88</v>
      </c>
      <c r="G492" s="19">
        <v>0.41249999999999998</v>
      </c>
      <c r="H492" s="20">
        <v>25.95</v>
      </c>
      <c r="I492" s="20">
        <f>TRUNC(TRUNC(G492,8)*H492,2)</f>
        <v>10.7</v>
      </c>
    </row>
    <row r="493" spans="1:9" ht="15" customHeight="1">
      <c r="A493" s="17" t="s">
        <v>1782</v>
      </c>
      <c r="B493" s="18" t="s">
        <v>1783</v>
      </c>
      <c r="C493" s="93" t="s">
        <v>14</v>
      </c>
      <c r="D493" s="93"/>
      <c r="E493" s="93"/>
      <c r="F493" s="17" t="s">
        <v>118</v>
      </c>
      <c r="G493" s="19">
        <v>0.111</v>
      </c>
      <c r="H493" s="20">
        <v>17.760000000000002</v>
      </c>
      <c r="I493" s="20">
        <f>TRUNC(TRUNC(G493,8)*H493,2)</f>
        <v>1.97</v>
      </c>
    </row>
    <row r="494" spans="1:9" ht="29.1" customHeight="1">
      <c r="A494" s="17" t="s">
        <v>1784</v>
      </c>
      <c r="B494" s="18" t="s">
        <v>1785</v>
      </c>
      <c r="C494" s="93" t="s">
        <v>14</v>
      </c>
      <c r="D494" s="93"/>
      <c r="E494" s="93"/>
      <c r="F494" s="17" t="s">
        <v>88</v>
      </c>
      <c r="G494" s="19">
        <v>0.74450000000000005</v>
      </c>
      <c r="H494" s="20">
        <v>7.22</v>
      </c>
      <c r="I494" s="20">
        <f>TRUNC(TRUNC(G494,8)*H494,2)</f>
        <v>5.37</v>
      </c>
    </row>
    <row r="495" spans="1:9" ht="21" customHeight="1">
      <c r="A495" s="17" t="s">
        <v>1786</v>
      </c>
      <c r="B495" s="18" t="s">
        <v>1787</v>
      </c>
      <c r="C495" s="93" t="s">
        <v>14</v>
      </c>
      <c r="D495" s="93"/>
      <c r="E495" s="93"/>
      <c r="F495" s="17" t="s">
        <v>88</v>
      </c>
      <c r="G495" s="19">
        <v>0.55000000000000004</v>
      </c>
      <c r="H495" s="20">
        <v>10.73</v>
      </c>
      <c r="I495" s="20">
        <f>TRUNC(TRUNC(G495,8)*H495,2)</f>
        <v>5.9</v>
      </c>
    </row>
    <row r="496" spans="1:9" ht="15" customHeight="1">
      <c r="A496" s="17" t="s">
        <v>1788</v>
      </c>
      <c r="B496" s="18" t="s">
        <v>1789</v>
      </c>
      <c r="C496" s="93" t="s">
        <v>14</v>
      </c>
      <c r="D496" s="93"/>
      <c r="E496" s="93"/>
      <c r="F496" s="17" t="s">
        <v>1790</v>
      </c>
      <c r="G496" s="19">
        <v>2.5600000000000001E-2</v>
      </c>
      <c r="H496" s="20">
        <v>29.16</v>
      </c>
      <c r="I496" s="20">
        <f>TRUNC(TRUNC(G496,8)*H496,2)</f>
        <v>0.74</v>
      </c>
    </row>
    <row r="497" spans="1:9" ht="15" customHeight="1">
      <c r="A497" s="2"/>
      <c r="B497" s="2"/>
      <c r="C497" s="2"/>
      <c r="D497" s="2"/>
      <c r="E497" s="2"/>
      <c r="F497" s="2"/>
      <c r="G497" s="87" t="s">
        <v>1588</v>
      </c>
      <c r="H497" s="87"/>
      <c r="I497" s="21">
        <f>SUM(I492:I496)</f>
        <v>24.679999999999996</v>
      </c>
    </row>
    <row r="498" spans="1:9" ht="15" customHeight="1">
      <c r="A498" s="91" t="s">
        <v>1560</v>
      </c>
      <c r="B498" s="91"/>
      <c r="C498" s="92" t="s">
        <v>4</v>
      </c>
      <c r="D498" s="92"/>
      <c r="E498" s="92"/>
      <c r="F498" s="11" t="s">
        <v>1470</v>
      </c>
      <c r="G498" s="11" t="s">
        <v>1471</v>
      </c>
      <c r="H498" s="11" t="s">
        <v>1472</v>
      </c>
      <c r="I498" s="11" t="s">
        <v>1473</v>
      </c>
    </row>
    <row r="499" spans="1:9" ht="21" customHeight="1">
      <c r="A499" s="17" t="s">
        <v>1762</v>
      </c>
      <c r="B499" s="18" t="s">
        <v>1763</v>
      </c>
      <c r="C499" s="93" t="s">
        <v>14</v>
      </c>
      <c r="D499" s="93"/>
      <c r="E499" s="93"/>
      <c r="F499" s="17" t="s">
        <v>1563</v>
      </c>
      <c r="G499" s="19">
        <v>0.72470000000000001</v>
      </c>
      <c r="H499" s="20">
        <v>23.87</v>
      </c>
      <c r="I499" s="20">
        <f>TRUNC(TRUNC(G499,8)*H499,2)</f>
        <v>17.29</v>
      </c>
    </row>
    <row r="500" spans="1:9" ht="21" customHeight="1">
      <c r="A500" s="17" t="s">
        <v>1679</v>
      </c>
      <c r="B500" s="18" t="s">
        <v>1680</v>
      </c>
      <c r="C500" s="93" t="s">
        <v>14</v>
      </c>
      <c r="D500" s="93"/>
      <c r="E500" s="93"/>
      <c r="F500" s="17" t="s">
        <v>1563</v>
      </c>
      <c r="G500" s="19">
        <v>0.72470000000000001</v>
      </c>
      <c r="H500" s="20">
        <v>31.88</v>
      </c>
      <c r="I500" s="20">
        <f>TRUNC(TRUNC(G500,8)*H500,2)</f>
        <v>23.1</v>
      </c>
    </row>
    <row r="501" spans="1:9" ht="18" customHeight="1">
      <c r="A501" s="2"/>
      <c r="B501" s="2"/>
      <c r="C501" s="2"/>
      <c r="D501" s="2"/>
      <c r="E501" s="2"/>
      <c r="F501" s="2"/>
      <c r="G501" s="87" t="s">
        <v>1564</v>
      </c>
      <c r="H501" s="87"/>
      <c r="I501" s="21">
        <f>SUM(I499:I500)</f>
        <v>40.39</v>
      </c>
    </row>
    <row r="502" spans="1:9" ht="15" customHeight="1">
      <c r="A502" s="91" t="s">
        <v>1487</v>
      </c>
      <c r="B502" s="91"/>
      <c r="C502" s="92" t="s">
        <v>4</v>
      </c>
      <c r="D502" s="92"/>
      <c r="E502" s="92"/>
      <c r="F502" s="11" t="s">
        <v>1470</v>
      </c>
      <c r="G502" s="11" t="s">
        <v>1471</v>
      </c>
      <c r="H502" s="11" t="s">
        <v>1472</v>
      </c>
      <c r="I502" s="11" t="s">
        <v>1473</v>
      </c>
    </row>
    <row r="503" spans="1:9" ht="29.1" customHeight="1">
      <c r="A503" s="17" t="s">
        <v>1764</v>
      </c>
      <c r="B503" s="18" t="s">
        <v>1765</v>
      </c>
      <c r="C503" s="93" t="s">
        <v>14</v>
      </c>
      <c r="D503" s="93"/>
      <c r="E503" s="93"/>
      <c r="F503" s="17" t="s">
        <v>43</v>
      </c>
      <c r="G503" s="19">
        <v>4.0000000000000001E-3</v>
      </c>
      <c r="H503" s="20">
        <v>487.96</v>
      </c>
      <c r="I503" s="20">
        <f>TRUNC(TRUNC(G503,8)*H503,2)</f>
        <v>1.95</v>
      </c>
    </row>
    <row r="504" spans="1:9" ht="15" customHeight="1">
      <c r="A504" s="2"/>
      <c r="B504" s="2"/>
      <c r="C504" s="2"/>
      <c r="D504" s="2"/>
      <c r="E504" s="2"/>
      <c r="F504" s="2"/>
      <c r="G504" s="87" t="s">
        <v>1490</v>
      </c>
      <c r="H504" s="87"/>
      <c r="I504" s="21">
        <f>SUM(I503:I503)</f>
        <v>1.95</v>
      </c>
    </row>
    <row r="505" spans="1:9" ht="15" customHeight="1">
      <c r="A505" s="2"/>
      <c r="B505" s="2"/>
      <c r="C505" s="2"/>
      <c r="D505" s="2"/>
      <c r="E505" s="2"/>
      <c r="F505" s="2"/>
      <c r="G505" s="89" t="s">
        <v>1491</v>
      </c>
      <c r="H505" s="89"/>
      <c r="I505" s="5">
        <f>SUM(I490,I497,I501,I504)</f>
        <v>68.39</v>
      </c>
    </row>
    <row r="506" spans="1:9" ht="9.9499999999999993" customHeight="1">
      <c r="A506" s="2"/>
      <c r="B506" s="2"/>
      <c r="C506" s="2"/>
      <c r="D506" s="2"/>
      <c r="E506" s="2"/>
      <c r="F506" s="2"/>
      <c r="G506" s="90"/>
      <c r="H506" s="90"/>
      <c r="I506" s="90"/>
    </row>
    <row r="507" spans="1:9" ht="20.100000000000001" customHeight="1">
      <c r="A507" s="81" t="s">
        <v>1791</v>
      </c>
      <c r="B507" s="81"/>
      <c r="C507" s="81"/>
      <c r="D507" s="81"/>
      <c r="E507" s="81"/>
      <c r="F507" s="81"/>
      <c r="G507" s="81"/>
      <c r="H507" s="81"/>
      <c r="I507" s="81"/>
    </row>
    <row r="508" spans="1:9" ht="15" customHeight="1">
      <c r="A508" s="91" t="s">
        <v>1560</v>
      </c>
      <c r="B508" s="91"/>
      <c r="C508" s="92" t="s">
        <v>4</v>
      </c>
      <c r="D508" s="92"/>
      <c r="E508" s="92"/>
      <c r="F508" s="11" t="s">
        <v>1470</v>
      </c>
      <c r="G508" s="11" t="s">
        <v>1471</v>
      </c>
      <c r="H508" s="11" t="s">
        <v>1472</v>
      </c>
      <c r="I508" s="11" t="s">
        <v>1473</v>
      </c>
    </row>
    <row r="509" spans="1:9" ht="15" customHeight="1">
      <c r="A509" s="17" t="s">
        <v>1792</v>
      </c>
      <c r="B509" s="18" t="s">
        <v>1793</v>
      </c>
      <c r="C509" s="93" t="s">
        <v>14</v>
      </c>
      <c r="D509" s="93"/>
      <c r="E509" s="93"/>
      <c r="F509" s="17" t="s">
        <v>1563</v>
      </c>
      <c r="G509" s="19">
        <v>0.96599999999999997</v>
      </c>
      <c r="H509" s="20">
        <v>32.270000000000003</v>
      </c>
      <c r="I509" s="20">
        <f>TRUNC(TRUNC(G509,8)*H509,2)</f>
        <v>31.17</v>
      </c>
    </row>
    <row r="510" spans="1:9" ht="15" customHeight="1">
      <c r="A510" s="17" t="s">
        <v>1775</v>
      </c>
      <c r="B510" s="18" t="s">
        <v>1776</v>
      </c>
      <c r="C510" s="93" t="s">
        <v>14</v>
      </c>
      <c r="D510" s="93"/>
      <c r="E510" s="93"/>
      <c r="F510" s="17" t="s">
        <v>1563</v>
      </c>
      <c r="G510" s="19">
        <v>3.1259999999999999</v>
      </c>
      <c r="H510" s="20">
        <v>23.23</v>
      </c>
      <c r="I510" s="20">
        <f>TRUNC(TRUNC(G510,8)*H510,2)</f>
        <v>72.61</v>
      </c>
    </row>
    <row r="511" spans="1:9" ht="18" customHeight="1">
      <c r="A511" s="2"/>
      <c r="B511" s="2"/>
      <c r="C511" s="2"/>
      <c r="D511" s="2"/>
      <c r="E511" s="2"/>
      <c r="F511" s="2"/>
      <c r="G511" s="87" t="s">
        <v>1564</v>
      </c>
      <c r="H511" s="87"/>
      <c r="I511" s="21">
        <f>SUM(I509:I510)</f>
        <v>103.78</v>
      </c>
    </row>
    <row r="512" spans="1:9" ht="15" customHeight="1">
      <c r="A512" s="2"/>
      <c r="B512" s="2"/>
      <c r="C512" s="2"/>
      <c r="D512" s="2"/>
      <c r="E512" s="2"/>
      <c r="F512" s="2"/>
      <c r="G512" s="89" t="s">
        <v>1491</v>
      </c>
      <c r="H512" s="89"/>
      <c r="I512" s="5">
        <f>SUM(I511)</f>
        <v>103.78</v>
      </c>
    </row>
    <row r="513" spans="1:9" ht="9.9499999999999993" customHeight="1">
      <c r="A513" s="2"/>
      <c r="B513" s="2"/>
      <c r="C513" s="2"/>
      <c r="D513" s="2"/>
      <c r="E513" s="2"/>
      <c r="F513" s="2"/>
      <c r="G513" s="90"/>
      <c r="H513" s="90"/>
      <c r="I513" s="90"/>
    </row>
    <row r="514" spans="1:9" ht="20.100000000000001" customHeight="1">
      <c r="A514" s="81" t="s">
        <v>1794</v>
      </c>
      <c r="B514" s="81"/>
      <c r="C514" s="81"/>
      <c r="D514" s="81"/>
      <c r="E514" s="81"/>
      <c r="F514" s="81"/>
      <c r="G514" s="81"/>
      <c r="H514" s="81"/>
      <c r="I514" s="81"/>
    </row>
    <row r="515" spans="1:9" ht="15" customHeight="1">
      <c r="A515" s="91" t="s">
        <v>1560</v>
      </c>
      <c r="B515" s="91"/>
      <c r="C515" s="92" t="s">
        <v>4</v>
      </c>
      <c r="D515" s="92"/>
      <c r="E515" s="92"/>
      <c r="F515" s="11" t="s">
        <v>1470</v>
      </c>
      <c r="G515" s="11" t="s">
        <v>1471</v>
      </c>
      <c r="H515" s="11" t="s">
        <v>1472</v>
      </c>
      <c r="I515" s="11" t="s">
        <v>1473</v>
      </c>
    </row>
    <row r="516" spans="1:9" ht="15" customHeight="1">
      <c r="A516" s="17" t="s">
        <v>1792</v>
      </c>
      <c r="B516" s="18" t="s">
        <v>1793</v>
      </c>
      <c r="C516" s="93" t="s">
        <v>14</v>
      </c>
      <c r="D516" s="93"/>
      <c r="E516" s="93"/>
      <c r="F516" s="17" t="s">
        <v>1563</v>
      </c>
      <c r="G516" s="19">
        <v>1.004</v>
      </c>
      <c r="H516" s="20">
        <v>32.270000000000003</v>
      </c>
      <c r="I516" s="20">
        <f>TRUNC(TRUNC(G516,8)*H516,2)</f>
        <v>32.39</v>
      </c>
    </row>
    <row r="517" spans="1:9" ht="15" customHeight="1">
      <c r="A517" s="17" t="s">
        <v>1775</v>
      </c>
      <c r="B517" s="18" t="s">
        <v>1776</v>
      </c>
      <c r="C517" s="93" t="s">
        <v>14</v>
      </c>
      <c r="D517" s="93"/>
      <c r="E517" s="93"/>
      <c r="F517" s="17" t="s">
        <v>1563</v>
      </c>
      <c r="G517" s="19">
        <v>3.5150000000000001</v>
      </c>
      <c r="H517" s="20">
        <v>23.23</v>
      </c>
      <c r="I517" s="20">
        <f>TRUNC(TRUNC(G517,8)*H517,2)</f>
        <v>81.650000000000006</v>
      </c>
    </row>
    <row r="518" spans="1:9" ht="18" customHeight="1">
      <c r="A518" s="2"/>
      <c r="B518" s="2"/>
      <c r="C518" s="2"/>
      <c r="D518" s="2"/>
      <c r="E518" s="2"/>
      <c r="F518" s="2"/>
      <c r="G518" s="87" t="s">
        <v>1564</v>
      </c>
      <c r="H518" s="87"/>
      <c r="I518" s="21">
        <f>SUM(I516:I517)</f>
        <v>114.04</v>
      </c>
    </row>
    <row r="519" spans="1:9" ht="15" customHeight="1">
      <c r="A519" s="2"/>
      <c r="B519" s="2"/>
      <c r="C519" s="2"/>
      <c r="D519" s="2"/>
      <c r="E519" s="2"/>
      <c r="F519" s="2"/>
      <c r="G519" s="89" t="s">
        <v>1491</v>
      </c>
      <c r="H519" s="89"/>
      <c r="I519" s="5">
        <f>SUM(I518)</f>
        <v>114.04</v>
      </c>
    </row>
    <row r="520" spans="1:9" ht="9.9499999999999993" customHeight="1">
      <c r="A520" s="2"/>
      <c r="B520" s="2"/>
      <c r="C520" s="2"/>
      <c r="D520" s="2"/>
      <c r="E520" s="2"/>
      <c r="F520" s="2"/>
      <c r="G520" s="90"/>
      <c r="H520" s="90"/>
      <c r="I520" s="90"/>
    </row>
    <row r="521" spans="1:9" ht="20.100000000000001" customHeight="1">
      <c r="A521" s="81" t="s">
        <v>1795</v>
      </c>
      <c r="B521" s="81"/>
      <c r="C521" s="81"/>
      <c r="D521" s="81"/>
      <c r="E521" s="81"/>
      <c r="F521" s="81"/>
      <c r="G521" s="81"/>
      <c r="H521" s="81"/>
      <c r="I521" s="81"/>
    </row>
    <row r="522" spans="1:9" ht="15" customHeight="1">
      <c r="A522" s="91" t="s">
        <v>1552</v>
      </c>
      <c r="B522" s="91"/>
      <c r="C522" s="92" t="s">
        <v>4</v>
      </c>
      <c r="D522" s="92"/>
      <c r="E522" s="92"/>
      <c r="F522" s="11" t="s">
        <v>1470</v>
      </c>
      <c r="G522" s="11" t="s">
        <v>1471</v>
      </c>
      <c r="H522" s="11" t="s">
        <v>1472</v>
      </c>
      <c r="I522" s="11" t="s">
        <v>1473</v>
      </c>
    </row>
    <row r="523" spans="1:9" ht="45.95" customHeight="1">
      <c r="A523" s="17" t="s">
        <v>1796</v>
      </c>
      <c r="B523" s="18" t="s">
        <v>1797</v>
      </c>
      <c r="C523" s="93" t="s">
        <v>14</v>
      </c>
      <c r="D523" s="93"/>
      <c r="E523" s="93"/>
      <c r="F523" s="17" t="s">
        <v>1555</v>
      </c>
      <c r="G523" s="19">
        <v>5.9999999999999995E-4</v>
      </c>
      <c r="H523" s="20">
        <v>78.11</v>
      </c>
      <c r="I523" s="20">
        <f>TRUNC(TRUNC(G523,8)*H523,2)</f>
        <v>0.04</v>
      </c>
    </row>
    <row r="524" spans="1:9" ht="45.95" customHeight="1">
      <c r="A524" s="17" t="s">
        <v>1798</v>
      </c>
      <c r="B524" s="18" t="s">
        <v>1799</v>
      </c>
      <c r="C524" s="93" t="s">
        <v>14</v>
      </c>
      <c r="D524" s="93"/>
      <c r="E524" s="93"/>
      <c r="F524" s="17" t="s">
        <v>1558</v>
      </c>
      <c r="G524" s="19">
        <v>5.4000000000000003E-3</v>
      </c>
      <c r="H524" s="20">
        <v>318.24</v>
      </c>
      <c r="I524" s="20">
        <f>TRUNC(TRUNC(G524,8)*H524,2)</f>
        <v>1.71</v>
      </c>
    </row>
    <row r="525" spans="1:9" ht="29.1" customHeight="1">
      <c r="A525" s="17" t="s">
        <v>1800</v>
      </c>
      <c r="B525" s="18" t="s">
        <v>1801</v>
      </c>
      <c r="C525" s="93" t="s">
        <v>14</v>
      </c>
      <c r="D525" s="93"/>
      <c r="E525" s="93"/>
      <c r="F525" s="17" t="s">
        <v>1558</v>
      </c>
      <c r="G525" s="19">
        <v>0.19620000000000001</v>
      </c>
      <c r="H525" s="20">
        <v>47.29</v>
      </c>
      <c r="I525" s="20">
        <f>TRUNC(TRUNC(G525,8)*H525,2)</f>
        <v>9.27</v>
      </c>
    </row>
    <row r="526" spans="1:9" ht="18" customHeight="1">
      <c r="A526" s="2"/>
      <c r="B526" s="2"/>
      <c r="C526" s="2"/>
      <c r="D526" s="2"/>
      <c r="E526" s="2"/>
      <c r="F526" s="2"/>
      <c r="G526" s="87" t="s">
        <v>1559</v>
      </c>
      <c r="H526" s="87"/>
      <c r="I526" s="21">
        <f>SUM(I523:I525)</f>
        <v>11.02</v>
      </c>
    </row>
    <row r="527" spans="1:9" ht="15" customHeight="1">
      <c r="A527" s="91" t="s">
        <v>1560</v>
      </c>
      <c r="B527" s="91"/>
      <c r="C527" s="92" t="s">
        <v>4</v>
      </c>
      <c r="D527" s="92"/>
      <c r="E527" s="92"/>
      <c r="F527" s="11" t="s">
        <v>1470</v>
      </c>
      <c r="G527" s="11" t="s">
        <v>1471</v>
      </c>
      <c r="H527" s="11" t="s">
        <v>1472</v>
      </c>
      <c r="I527" s="11" t="s">
        <v>1473</v>
      </c>
    </row>
    <row r="528" spans="1:9" ht="15" customHeight="1">
      <c r="A528" s="17" t="s">
        <v>1775</v>
      </c>
      <c r="B528" s="18" t="s">
        <v>1776</v>
      </c>
      <c r="C528" s="93" t="s">
        <v>14</v>
      </c>
      <c r="D528" s="93"/>
      <c r="E528" s="93"/>
      <c r="F528" s="17" t="s">
        <v>1563</v>
      </c>
      <c r="G528" s="19">
        <v>0.78659999999999997</v>
      </c>
      <c r="H528" s="20">
        <v>23.23</v>
      </c>
      <c r="I528" s="20">
        <f>TRUNC(TRUNC(G528,8)*H528,2)</f>
        <v>18.27</v>
      </c>
    </row>
    <row r="529" spans="1:9" ht="18" customHeight="1">
      <c r="A529" s="2"/>
      <c r="B529" s="2"/>
      <c r="C529" s="2"/>
      <c r="D529" s="2"/>
      <c r="E529" s="2"/>
      <c r="F529" s="2"/>
      <c r="G529" s="87" t="s">
        <v>1564</v>
      </c>
      <c r="H529" s="87"/>
      <c r="I529" s="21">
        <f>SUM(I528:I528)</f>
        <v>18.27</v>
      </c>
    </row>
    <row r="530" spans="1:9" ht="15" customHeight="1">
      <c r="A530" s="2"/>
      <c r="B530" s="2"/>
      <c r="C530" s="2"/>
      <c r="D530" s="2"/>
      <c r="E530" s="2"/>
      <c r="F530" s="2"/>
      <c r="G530" s="89" t="s">
        <v>1491</v>
      </c>
      <c r="H530" s="89"/>
      <c r="I530" s="5">
        <f>SUM(I526,I529)</f>
        <v>29.29</v>
      </c>
    </row>
    <row r="531" spans="1:9" ht="9.9499999999999993" customHeight="1">
      <c r="A531" s="2"/>
      <c r="B531" s="2"/>
      <c r="C531" s="2"/>
      <c r="D531" s="2"/>
      <c r="E531" s="2"/>
      <c r="F531" s="2"/>
      <c r="G531" s="90"/>
      <c r="H531" s="90"/>
      <c r="I531" s="90"/>
    </row>
    <row r="532" spans="1:9" ht="20.100000000000001" customHeight="1">
      <c r="A532" s="81" t="s">
        <v>1802</v>
      </c>
      <c r="B532" s="81"/>
      <c r="C532" s="81"/>
      <c r="D532" s="81"/>
      <c r="E532" s="81"/>
      <c r="F532" s="81"/>
      <c r="G532" s="81"/>
      <c r="H532" s="81"/>
      <c r="I532" s="81"/>
    </row>
    <row r="533" spans="1:9" ht="15" customHeight="1">
      <c r="A533" s="91" t="s">
        <v>1552</v>
      </c>
      <c r="B533" s="91"/>
      <c r="C533" s="92" t="s">
        <v>4</v>
      </c>
      <c r="D533" s="92"/>
      <c r="E533" s="92"/>
      <c r="F533" s="11" t="s">
        <v>1470</v>
      </c>
      <c r="G533" s="11" t="s">
        <v>1471</v>
      </c>
      <c r="H533" s="11" t="s">
        <v>1472</v>
      </c>
      <c r="I533" s="11" t="s">
        <v>1473</v>
      </c>
    </row>
    <row r="534" spans="1:9" ht="29.1" customHeight="1">
      <c r="A534" s="17" t="s">
        <v>1750</v>
      </c>
      <c r="B534" s="18" t="s">
        <v>1751</v>
      </c>
      <c r="C534" s="93" t="s">
        <v>14</v>
      </c>
      <c r="D534" s="93"/>
      <c r="E534" s="93"/>
      <c r="F534" s="17" t="s">
        <v>1555</v>
      </c>
      <c r="G534" s="19">
        <v>0.54300000000000004</v>
      </c>
      <c r="H534" s="20">
        <v>38.950000000000003</v>
      </c>
      <c r="I534" s="20">
        <f>TRUNC(TRUNC(G534,8)*H534,2)</f>
        <v>21.14</v>
      </c>
    </row>
    <row r="535" spans="1:9" ht="29.1" customHeight="1">
      <c r="A535" s="17" t="s">
        <v>1752</v>
      </c>
      <c r="B535" s="18" t="s">
        <v>1753</v>
      </c>
      <c r="C535" s="93" t="s">
        <v>14</v>
      </c>
      <c r="D535" s="93"/>
      <c r="E535" s="93"/>
      <c r="F535" s="17" t="s">
        <v>1558</v>
      </c>
      <c r="G535" s="19">
        <v>0.13500000000000001</v>
      </c>
      <c r="H535" s="20">
        <v>40.479999999999997</v>
      </c>
      <c r="I535" s="20">
        <f>TRUNC(TRUNC(G535,8)*H535,2)</f>
        <v>5.46</v>
      </c>
    </row>
    <row r="536" spans="1:9" ht="18" customHeight="1">
      <c r="A536" s="2"/>
      <c r="B536" s="2"/>
      <c r="C536" s="2"/>
      <c r="D536" s="2"/>
      <c r="E536" s="2"/>
      <c r="F536" s="2"/>
      <c r="G536" s="87" t="s">
        <v>1559</v>
      </c>
      <c r="H536" s="87"/>
      <c r="I536" s="21">
        <f>SUM(I534:I535)</f>
        <v>26.6</v>
      </c>
    </row>
    <row r="537" spans="1:9" ht="15" customHeight="1">
      <c r="A537" s="91" t="s">
        <v>1576</v>
      </c>
      <c r="B537" s="91"/>
      <c r="C537" s="92" t="s">
        <v>4</v>
      </c>
      <c r="D537" s="92"/>
      <c r="E537" s="92"/>
      <c r="F537" s="11" t="s">
        <v>1470</v>
      </c>
      <c r="G537" s="11" t="s">
        <v>1471</v>
      </c>
      <c r="H537" s="11" t="s">
        <v>1472</v>
      </c>
      <c r="I537" s="11" t="s">
        <v>1473</v>
      </c>
    </row>
    <row r="538" spans="1:9" ht="21" customHeight="1">
      <c r="A538" s="17" t="s">
        <v>1803</v>
      </c>
      <c r="B538" s="18" t="s">
        <v>1804</v>
      </c>
      <c r="C538" s="93" t="s">
        <v>14</v>
      </c>
      <c r="D538" s="93"/>
      <c r="E538" s="93"/>
      <c r="F538" s="17" t="s">
        <v>1790</v>
      </c>
      <c r="G538" s="19">
        <v>1.67E-2</v>
      </c>
      <c r="H538" s="20">
        <v>6.39</v>
      </c>
      <c r="I538" s="20">
        <f t="shared" ref="I538:I543" si="14">TRUNC(TRUNC(G538,8)*H538,2)</f>
        <v>0.1</v>
      </c>
    </row>
    <row r="539" spans="1:9" ht="15" customHeight="1">
      <c r="A539" s="17" t="s">
        <v>1805</v>
      </c>
      <c r="B539" s="18" t="s">
        <v>1806</v>
      </c>
      <c r="C539" s="93" t="s">
        <v>14</v>
      </c>
      <c r="D539" s="93"/>
      <c r="E539" s="93"/>
      <c r="F539" s="17" t="s">
        <v>118</v>
      </c>
      <c r="G539" s="19">
        <v>8.9999999999999993E-3</v>
      </c>
      <c r="H539" s="20">
        <v>19.899999999999999</v>
      </c>
      <c r="I539" s="20">
        <f t="shared" si="14"/>
        <v>0.17</v>
      </c>
    </row>
    <row r="540" spans="1:9" ht="15" customHeight="1">
      <c r="A540" s="17" t="s">
        <v>1807</v>
      </c>
      <c r="B540" s="18" t="s">
        <v>1808</v>
      </c>
      <c r="C540" s="93" t="s">
        <v>14</v>
      </c>
      <c r="D540" s="93"/>
      <c r="E540" s="93"/>
      <c r="F540" s="17" t="s">
        <v>118</v>
      </c>
      <c r="G540" s="19">
        <v>7.2999999999999995E-2</v>
      </c>
      <c r="H540" s="20">
        <v>18.100000000000001</v>
      </c>
      <c r="I540" s="20">
        <f t="shared" si="14"/>
        <v>1.32</v>
      </c>
    </row>
    <row r="541" spans="1:9" ht="21" customHeight="1">
      <c r="A541" s="17" t="s">
        <v>1809</v>
      </c>
      <c r="B541" s="18" t="s">
        <v>1810</v>
      </c>
      <c r="C541" s="93" t="s">
        <v>14</v>
      </c>
      <c r="D541" s="93"/>
      <c r="E541" s="93"/>
      <c r="F541" s="17" t="s">
        <v>118</v>
      </c>
      <c r="G541" s="19">
        <v>4.7E-2</v>
      </c>
      <c r="H541" s="20">
        <v>21.92</v>
      </c>
      <c r="I541" s="20">
        <f t="shared" si="14"/>
        <v>1.03</v>
      </c>
    </row>
    <row r="542" spans="1:9" ht="21" customHeight="1">
      <c r="A542" s="17" t="s">
        <v>1811</v>
      </c>
      <c r="B542" s="18" t="s">
        <v>1812</v>
      </c>
      <c r="C542" s="93" t="s">
        <v>14</v>
      </c>
      <c r="D542" s="93"/>
      <c r="E542" s="93"/>
      <c r="F542" s="17" t="s">
        <v>88</v>
      </c>
      <c r="G542" s="19">
        <v>6.9550000000000001</v>
      </c>
      <c r="H542" s="20">
        <v>3.32</v>
      </c>
      <c r="I542" s="20">
        <f t="shared" si="14"/>
        <v>23.09</v>
      </c>
    </row>
    <row r="543" spans="1:9" ht="21" customHeight="1">
      <c r="A543" s="17" t="s">
        <v>1813</v>
      </c>
      <c r="B543" s="18" t="s">
        <v>1814</v>
      </c>
      <c r="C543" s="93" t="s">
        <v>14</v>
      </c>
      <c r="D543" s="93"/>
      <c r="E543" s="93"/>
      <c r="F543" s="17" t="s">
        <v>88</v>
      </c>
      <c r="G543" s="19">
        <v>2.3639999999999999</v>
      </c>
      <c r="H543" s="20">
        <v>15.75</v>
      </c>
      <c r="I543" s="20">
        <f t="shared" si="14"/>
        <v>37.229999999999997</v>
      </c>
    </row>
    <row r="544" spans="1:9" ht="15" customHeight="1">
      <c r="A544" s="2"/>
      <c r="B544" s="2"/>
      <c r="C544" s="2"/>
      <c r="D544" s="2"/>
      <c r="E544" s="2"/>
      <c r="F544" s="2"/>
      <c r="G544" s="87" t="s">
        <v>1588</v>
      </c>
      <c r="H544" s="87"/>
      <c r="I544" s="21">
        <f>SUM(I538:I543)</f>
        <v>62.94</v>
      </c>
    </row>
    <row r="545" spans="1:9" ht="15" customHeight="1">
      <c r="A545" s="91" t="s">
        <v>1560</v>
      </c>
      <c r="B545" s="91"/>
      <c r="C545" s="92" t="s">
        <v>4</v>
      </c>
      <c r="D545" s="92"/>
      <c r="E545" s="92"/>
      <c r="F545" s="11" t="s">
        <v>1470</v>
      </c>
      <c r="G545" s="11" t="s">
        <v>1471</v>
      </c>
      <c r="H545" s="11" t="s">
        <v>1472</v>
      </c>
      <c r="I545" s="11" t="s">
        <v>1473</v>
      </c>
    </row>
    <row r="546" spans="1:9" ht="21" customHeight="1">
      <c r="A546" s="17" t="s">
        <v>1762</v>
      </c>
      <c r="B546" s="18" t="s">
        <v>1763</v>
      </c>
      <c r="C546" s="93" t="s">
        <v>14</v>
      </c>
      <c r="D546" s="93"/>
      <c r="E546" s="93"/>
      <c r="F546" s="17" t="s">
        <v>1563</v>
      </c>
      <c r="G546" s="19">
        <v>1.17</v>
      </c>
      <c r="H546" s="20">
        <v>23.87</v>
      </c>
      <c r="I546" s="20">
        <f>TRUNC(TRUNC(G546,8)*H546,2)</f>
        <v>27.92</v>
      </c>
    </row>
    <row r="547" spans="1:9" ht="21" customHeight="1">
      <c r="A547" s="17" t="s">
        <v>1679</v>
      </c>
      <c r="B547" s="18" t="s">
        <v>1680</v>
      </c>
      <c r="C547" s="93" t="s">
        <v>14</v>
      </c>
      <c r="D547" s="93"/>
      <c r="E547" s="93"/>
      <c r="F547" s="17" t="s">
        <v>1563</v>
      </c>
      <c r="G547" s="19">
        <v>2.6</v>
      </c>
      <c r="H547" s="20">
        <v>31.88</v>
      </c>
      <c r="I547" s="20">
        <f>TRUNC(TRUNC(G547,8)*H547,2)</f>
        <v>82.88</v>
      </c>
    </row>
    <row r="548" spans="1:9" ht="18" customHeight="1">
      <c r="A548" s="2"/>
      <c r="B548" s="2"/>
      <c r="C548" s="2"/>
      <c r="D548" s="2"/>
      <c r="E548" s="2"/>
      <c r="F548" s="2"/>
      <c r="G548" s="87" t="s">
        <v>1564</v>
      </c>
      <c r="H548" s="87"/>
      <c r="I548" s="21">
        <f>SUM(I546:I547)</f>
        <v>110.8</v>
      </c>
    </row>
    <row r="549" spans="1:9" ht="15" customHeight="1">
      <c r="A549" s="2"/>
      <c r="B549" s="2"/>
      <c r="C549" s="2"/>
      <c r="D549" s="2"/>
      <c r="E549" s="2"/>
      <c r="F549" s="2"/>
      <c r="G549" s="89" t="s">
        <v>1491</v>
      </c>
      <c r="H549" s="89"/>
      <c r="I549" s="5">
        <f>SUM(I536,I544,I548)</f>
        <v>200.33999999999997</v>
      </c>
    </row>
    <row r="550" spans="1:9" ht="9.9499999999999993" customHeight="1">
      <c r="A550" s="2"/>
      <c r="B550" s="2"/>
      <c r="C550" s="2"/>
      <c r="D550" s="2"/>
      <c r="E550" s="2"/>
      <c r="F550" s="2"/>
      <c r="G550" s="90"/>
      <c r="H550" s="90"/>
      <c r="I550" s="90"/>
    </row>
    <row r="551" spans="1:9" ht="20.100000000000001" customHeight="1">
      <c r="A551" s="81" t="s">
        <v>1815</v>
      </c>
      <c r="B551" s="81"/>
      <c r="C551" s="81"/>
      <c r="D551" s="81"/>
      <c r="E551" s="81"/>
      <c r="F551" s="81"/>
      <c r="G551" s="81"/>
      <c r="H551" s="81"/>
      <c r="I551" s="81"/>
    </row>
    <row r="552" spans="1:9" ht="15" customHeight="1">
      <c r="A552" s="91" t="s">
        <v>1560</v>
      </c>
      <c r="B552" s="91"/>
      <c r="C552" s="92" t="s">
        <v>4</v>
      </c>
      <c r="D552" s="92"/>
      <c r="E552" s="92"/>
      <c r="F552" s="11" t="s">
        <v>1470</v>
      </c>
      <c r="G552" s="11" t="s">
        <v>1471</v>
      </c>
      <c r="H552" s="11" t="s">
        <v>1472</v>
      </c>
      <c r="I552" s="11" t="s">
        <v>1473</v>
      </c>
    </row>
    <row r="553" spans="1:9" ht="15" customHeight="1">
      <c r="A553" s="17" t="s">
        <v>1792</v>
      </c>
      <c r="B553" s="18" t="s">
        <v>1793</v>
      </c>
      <c r="C553" s="93" t="s">
        <v>14</v>
      </c>
      <c r="D553" s="93"/>
      <c r="E553" s="93"/>
      <c r="F553" s="17" t="s">
        <v>1563</v>
      </c>
      <c r="G553" s="19">
        <v>0.33905000000000002</v>
      </c>
      <c r="H553" s="20">
        <v>32.270000000000003</v>
      </c>
      <c r="I553" s="20">
        <f>TRUNC(TRUNC(G553,8)*H553,2)</f>
        <v>10.94</v>
      </c>
    </row>
    <row r="554" spans="1:9" ht="15" customHeight="1">
      <c r="A554" s="17" t="s">
        <v>1775</v>
      </c>
      <c r="B554" s="18" t="s">
        <v>1776</v>
      </c>
      <c r="C554" s="93" t="s">
        <v>14</v>
      </c>
      <c r="D554" s="93"/>
      <c r="E554" s="93"/>
      <c r="F554" s="17" t="s">
        <v>1563</v>
      </c>
      <c r="G554" s="19">
        <v>0.12265</v>
      </c>
      <c r="H554" s="20">
        <v>23.23</v>
      </c>
      <c r="I554" s="20">
        <f>TRUNC(TRUNC(G554,8)*H554,2)</f>
        <v>2.84</v>
      </c>
    </row>
    <row r="555" spans="1:9" ht="18" customHeight="1">
      <c r="A555" s="2"/>
      <c r="B555" s="2"/>
      <c r="C555" s="2"/>
      <c r="D555" s="2"/>
      <c r="E555" s="2"/>
      <c r="F555" s="2"/>
      <c r="G555" s="87" t="s">
        <v>1564</v>
      </c>
      <c r="H555" s="87"/>
      <c r="I555" s="21">
        <f>SUM(I553:I554)</f>
        <v>13.78</v>
      </c>
    </row>
    <row r="556" spans="1:9" ht="15" customHeight="1">
      <c r="A556" s="91" t="s">
        <v>1487</v>
      </c>
      <c r="B556" s="91"/>
      <c r="C556" s="92" t="s">
        <v>4</v>
      </c>
      <c r="D556" s="92"/>
      <c r="E556" s="92"/>
      <c r="F556" s="11" t="s">
        <v>1470</v>
      </c>
      <c r="G556" s="11" t="s">
        <v>1471</v>
      </c>
      <c r="H556" s="11" t="s">
        <v>1472</v>
      </c>
      <c r="I556" s="11" t="s">
        <v>1473</v>
      </c>
    </row>
    <row r="557" spans="1:9" ht="29.1" customHeight="1">
      <c r="A557" s="17" t="s">
        <v>1816</v>
      </c>
      <c r="B557" s="18" t="s">
        <v>1817</v>
      </c>
      <c r="C557" s="93" t="s">
        <v>14</v>
      </c>
      <c r="D557" s="93"/>
      <c r="E557" s="93"/>
      <c r="F557" s="17" t="s">
        <v>43</v>
      </c>
      <c r="G557" s="19">
        <v>6.9000000000000006E-2</v>
      </c>
      <c r="H557" s="20">
        <v>439.27</v>
      </c>
      <c r="I557" s="20">
        <f>TRUNC(TRUNC(G557,8)*H557,2)</f>
        <v>30.3</v>
      </c>
    </row>
    <row r="558" spans="1:9" ht="15" customHeight="1">
      <c r="A558" s="2"/>
      <c r="B558" s="2"/>
      <c r="C558" s="2"/>
      <c r="D558" s="2"/>
      <c r="E558" s="2"/>
      <c r="F558" s="2"/>
      <c r="G558" s="87" t="s">
        <v>1490</v>
      </c>
      <c r="H558" s="87"/>
      <c r="I558" s="21">
        <f>SUM(I557:I557)</f>
        <v>30.3</v>
      </c>
    </row>
    <row r="559" spans="1:9" ht="15" customHeight="1">
      <c r="A559" s="2"/>
      <c r="B559" s="2"/>
      <c r="C559" s="2"/>
      <c r="D559" s="2"/>
      <c r="E559" s="2"/>
      <c r="F559" s="2"/>
      <c r="G559" s="89" t="s">
        <v>1491</v>
      </c>
      <c r="H559" s="89"/>
      <c r="I559" s="5">
        <f>SUM(I555,I558)</f>
        <v>44.08</v>
      </c>
    </row>
    <row r="560" spans="1:9" ht="9.9499999999999993" customHeight="1">
      <c r="A560" s="2"/>
      <c r="B560" s="2"/>
      <c r="C560" s="2"/>
      <c r="D560" s="2"/>
      <c r="E560" s="2"/>
      <c r="F560" s="2"/>
      <c r="G560" s="90"/>
      <c r="H560" s="90"/>
      <c r="I560" s="90"/>
    </row>
    <row r="561" spans="1:9" ht="20.100000000000001" customHeight="1">
      <c r="A561" s="81" t="s">
        <v>1818</v>
      </c>
      <c r="B561" s="81"/>
      <c r="C561" s="81"/>
      <c r="D561" s="81"/>
      <c r="E561" s="81"/>
      <c r="F561" s="81"/>
      <c r="G561" s="81"/>
      <c r="H561" s="81"/>
      <c r="I561" s="81"/>
    </row>
    <row r="562" spans="1:9" ht="15" customHeight="1">
      <c r="A562" s="91" t="s">
        <v>1552</v>
      </c>
      <c r="B562" s="91"/>
      <c r="C562" s="92" t="s">
        <v>4</v>
      </c>
      <c r="D562" s="92"/>
      <c r="E562" s="92"/>
      <c r="F562" s="11" t="s">
        <v>1470</v>
      </c>
      <c r="G562" s="11" t="s">
        <v>1471</v>
      </c>
      <c r="H562" s="11" t="s">
        <v>1472</v>
      </c>
      <c r="I562" s="11" t="s">
        <v>1473</v>
      </c>
    </row>
    <row r="563" spans="1:9" ht="29.1" customHeight="1">
      <c r="A563" s="17" t="s">
        <v>1819</v>
      </c>
      <c r="B563" s="18" t="s">
        <v>1820</v>
      </c>
      <c r="C563" s="93" t="s">
        <v>14</v>
      </c>
      <c r="D563" s="93"/>
      <c r="E563" s="93"/>
      <c r="F563" s="17" t="s">
        <v>1555</v>
      </c>
      <c r="G563" s="19">
        <v>0.13300000000000001</v>
      </c>
      <c r="H563" s="20">
        <v>0.46</v>
      </c>
      <c r="I563" s="20">
        <f>TRUNC(TRUNC(G563,8)*H563,2)</f>
        <v>0.06</v>
      </c>
    </row>
    <row r="564" spans="1:9" ht="29.1" customHeight="1">
      <c r="A564" s="17" t="s">
        <v>1821</v>
      </c>
      <c r="B564" s="18" t="s">
        <v>1822</v>
      </c>
      <c r="C564" s="93" t="s">
        <v>14</v>
      </c>
      <c r="D564" s="93"/>
      <c r="E564" s="93"/>
      <c r="F564" s="17" t="s">
        <v>1558</v>
      </c>
      <c r="G564" s="19">
        <v>0.161</v>
      </c>
      <c r="H564" s="20">
        <v>1.32</v>
      </c>
      <c r="I564" s="20">
        <f>TRUNC(TRUNC(G564,8)*H564,2)</f>
        <v>0.21</v>
      </c>
    </row>
    <row r="565" spans="1:9" ht="18" customHeight="1">
      <c r="A565" s="2"/>
      <c r="B565" s="2"/>
      <c r="C565" s="2"/>
      <c r="D565" s="2"/>
      <c r="E565" s="2"/>
      <c r="F565" s="2"/>
      <c r="G565" s="87" t="s">
        <v>1559</v>
      </c>
      <c r="H565" s="87"/>
      <c r="I565" s="21">
        <f>SUM(I563:I564)</f>
        <v>0.27</v>
      </c>
    </row>
    <row r="566" spans="1:9" ht="15" customHeight="1">
      <c r="A566" s="91" t="s">
        <v>1576</v>
      </c>
      <c r="B566" s="91"/>
      <c r="C566" s="92" t="s">
        <v>4</v>
      </c>
      <c r="D566" s="92"/>
      <c r="E566" s="92"/>
      <c r="F566" s="11" t="s">
        <v>1470</v>
      </c>
      <c r="G566" s="11" t="s">
        <v>1471</v>
      </c>
      <c r="H566" s="11" t="s">
        <v>1472</v>
      </c>
      <c r="I566" s="11" t="s">
        <v>1473</v>
      </c>
    </row>
    <row r="567" spans="1:9" ht="38.1" customHeight="1">
      <c r="A567" s="17" t="s">
        <v>1823</v>
      </c>
      <c r="B567" s="18" t="s">
        <v>1824</v>
      </c>
      <c r="C567" s="93" t="s">
        <v>14</v>
      </c>
      <c r="D567" s="93"/>
      <c r="E567" s="93"/>
      <c r="F567" s="17" t="s">
        <v>43</v>
      </c>
      <c r="G567" s="19">
        <v>1.26</v>
      </c>
      <c r="H567" s="20">
        <v>562.58000000000004</v>
      </c>
      <c r="I567" s="20">
        <f>TRUNC(TRUNC(G567,8)*H567,2)</f>
        <v>708.85</v>
      </c>
    </row>
    <row r="568" spans="1:9" ht="15" customHeight="1">
      <c r="A568" s="2"/>
      <c r="B568" s="2"/>
      <c r="C568" s="2"/>
      <c r="D568" s="2"/>
      <c r="E568" s="2"/>
      <c r="F568" s="2"/>
      <c r="G568" s="87" t="s">
        <v>1588</v>
      </c>
      <c r="H568" s="87"/>
      <c r="I568" s="21">
        <f>SUM(I567:I567)</f>
        <v>708.85</v>
      </c>
    </row>
    <row r="569" spans="1:9" ht="15" customHeight="1">
      <c r="A569" s="91" t="s">
        <v>1560</v>
      </c>
      <c r="B569" s="91"/>
      <c r="C569" s="92" t="s">
        <v>4</v>
      </c>
      <c r="D569" s="92"/>
      <c r="E569" s="92"/>
      <c r="F569" s="11" t="s">
        <v>1470</v>
      </c>
      <c r="G569" s="11" t="s">
        <v>1471</v>
      </c>
      <c r="H569" s="11" t="s">
        <v>1472</v>
      </c>
      <c r="I569" s="11" t="s">
        <v>1473</v>
      </c>
    </row>
    <row r="570" spans="1:9" ht="15" customHeight="1">
      <c r="A570" s="17" t="s">
        <v>1792</v>
      </c>
      <c r="B570" s="18" t="s">
        <v>1793</v>
      </c>
      <c r="C570" s="93" t="s">
        <v>14</v>
      </c>
      <c r="D570" s="93"/>
      <c r="E570" s="93"/>
      <c r="F570" s="17" t="s">
        <v>1563</v>
      </c>
      <c r="G570" s="19">
        <v>0.58699999999999997</v>
      </c>
      <c r="H570" s="20">
        <v>32.270000000000003</v>
      </c>
      <c r="I570" s="20">
        <f>TRUNC(TRUNC(G570,8)*H570,2)</f>
        <v>18.940000000000001</v>
      </c>
    </row>
    <row r="571" spans="1:9" ht="15" customHeight="1">
      <c r="A571" s="17" t="s">
        <v>1775</v>
      </c>
      <c r="B571" s="18" t="s">
        <v>1776</v>
      </c>
      <c r="C571" s="93" t="s">
        <v>14</v>
      </c>
      <c r="D571" s="93"/>
      <c r="E571" s="93"/>
      <c r="F571" s="17" t="s">
        <v>1563</v>
      </c>
      <c r="G571" s="19">
        <v>0.88100000000000001</v>
      </c>
      <c r="H571" s="20">
        <v>23.23</v>
      </c>
      <c r="I571" s="20">
        <f>TRUNC(TRUNC(G571,8)*H571,2)</f>
        <v>20.46</v>
      </c>
    </row>
    <row r="572" spans="1:9" ht="18" customHeight="1">
      <c r="A572" s="2"/>
      <c r="B572" s="2"/>
      <c r="C572" s="2"/>
      <c r="D572" s="2"/>
      <c r="E572" s="2"/>
      <c r="F572" s="2"/>
      <c r="G572" s="87" t="s">
        <v>1564</v>
      </c>
      <c r="H572" s="87"/>
      <c r="I572" s="21">
        <f>SUM(I570:I571)</f>
        <v>39.400000000000006</v>
      </c>
    </row>
    <row r="573" spans="1:9" ht="15" customHeight="1">
      <c r="A573" s="2"/>
      <c r="B573" s="2"/>
      <c r="C573" s="2"/>
      <c r="D573" s="2"/>
      <c r="E573" s="2"/>
      <c r="F573" s="2"/>
      <c r="G573" s="89" t="s">
        <v>1491</v>
      </c>
      <c r="H573" s="89"/>
      <c r="I573" s="5">
        <f>SUM(I565,I568,I572)</f>
        <v>748.52</v>
      </c>
    </row>
    <row r="574" spans="1:9" ht="9.9499999999999993" customHeight="1">
      <c r="A574" s="2"/>
      <c r="B574" s="2"/>
      <c r="C574" s="2"/>
      <c r="D574" s="2"/>
      <c r="E574" s="2"/>
      <c r="F574" s="2"/>
      <c r="G574" s="90"/>
      <c r="H574" s="90"/>
      <c r="I574" s="90"/>
    </row>
    <row r="575" spans="1:9" ht="20.100000000000001" customHeight="1">
      <c r="A575" s="81" t="s">
        <v>1825</v>
      </c>
      <c r="B575" s="81"/>
      <c r="C575" s="81"/>
      <c r="D575" s="81"/>
      <c r="E575" s="81"/>
      <c r="F575" s="81"/>
      <c r="G575" s="81"/>
      <c r="H575" s="81"/>
      <c r="I575" s="81"/>
    </row>
    <row r="576" spans="1:9" ht="15" customHeight="1">
      <c r="A576" s="91" t="s">
        <v>1576</v>
      </c>
      <c r="B576" s="91"/>
      <c r="C576" s="92" t="s">
        <v>4</v>
      </c>
      <c r="D576" s="92"/>
      <c r="E576" s="92"/>
      <c r="F576" s="11" t="s">
        <v>1470</v>
      </c>
      <c r="G576" s="11" t="s">
        <v>1471</v>
      </c>
      <c r="H576" s="11" t="s">
        <v>1472</v>
      </c>
      <c r="I576" s="11" t="s">
        <v>1473</v>
      </c>
    </row>
    <row r="577" spans="1:9" ht="21" customHeight="1">
      <c r="A577" s="17" t="s">
        <v>1826</v>
      </c>
      <c r="B577" s="18" t="s">
        <v>1827</v>
      </c>
      <c r="C577" s="93" t="s">
        <v>14</v>
      </c>
      <c r="D577" s="93"/>
      <c r="E577" s="93"/>
      <c r="F577" s="17" t="s">
        <v>118</v>
      </c>
      <c r="G577" s="19">
        <v>2.5000000000000001E-2</v>
      </c>
      <c r="H577" s="20">
        <v>24.95</v>
      </c>
      <c r="I577" s="20">
        <f>TRUNC(TRUNC(G577,8)*H577,2)</f>
        <v>0.62</v>
      </c>
    </row>
    <row r="578" spans="1:9" ht="29.1" customHeight="1">
      <c r="A578" s="17" t="s">
        <v>1828</v>
      </c>
      <c r="B578" s="18" t="s">
        <v>1829</v>
      </c>
      <c r="C578" s="93" t="s">
        <v>14</v>
      </c>
      <c r="D578" s="93"/>
      <c r="E578" s="93"/>
      <c r="F578" s="17" t="s">
        <v>33</v>
      </c>
      <c r="G578" s="19">
        <v>0.64400000000000002</v>
      </c>
      <c r="H578" s="20">
        <v>0.21</v>
      </c>
      <c r="I578" s="20">
        <f>TRUNC(TRUNC(G578,8)*H578,2)</f>
        <v>0.13</v>
      </c>
    </row>
    <row r="579" spans="1:9" ht="15" customHeight="1">
      <c r="A579" s="2"/>
      <c r="B579" s="2"/>
      <c r="C579" s="2"/>
      <c r="D579" s="2"/>
      <c r="E579" s="2"/>
      <c r="F579" s="2"/>
      <c r="G579" s="87" t="s">
        <v>1588</v>
      </c>
      <c r="H579" s="87"/>
      <c r="I579" s="21">
        <f>SUM(I577:I578)</f>
        <v>0.75</v>
      </c>
    </row>
    <row r="580" spans="1:9" ht="15" customHeight="1">
      <c r="A580" s="91" t="s">
        <v>1560</v>
      </c>
      <c r="B580" s="91"/>
      <c r="C580" s="92" t="s">
        <v>4</v>
      </c>
      <c r="D580" s="92"/>
      <c r="E580" s="92"/>
      <c r="F580" s="11" t="s">
        <v>1470</v>
      </c>
      <c r="G580" s="11" t="s">
        <v>1471</v>
      </c>
      <c r="H580" s="11" t="s">
        <v>1472</v>
      </c>
      <c r="I580" s="11" t="s">
        <v>1473</v>
      </c>
    </row>
    <row r="581" spans="1:9" ht="21" customHeight="1">
      <c r="A581" s="17" t="s">
        <v>1830</v>
      </c>
      <c r="B581" s="18" t="s">
        <v>1831</v>
      </c>
      <c r="C581" s="93" t="s">
        <v>14</v>
      </c>
      <c r="D581" s="93"/>
      <c r="E581" s="93"/>
      <c r="F581" s="17" t="s">
        <v>1563</v>
      </c>
      <c r="G581" s="19">
        <v>0.05</v>
      </c>
      <c r="H581" s="20">
        <v>23.95</v>
      </c>
      <c r="I581" s="20">
        <f>TRUNC(TRUNC(G581,8)*H581,2)</f>
        <v>1.19</v>
      </c>
    </row>
    <row r="582" spans="1:9" ht="15" customHeight="1">
      <c r="A582" s="17" t="s">
        <v>1832</v>
      </c>
      <c r="B582" s="18" t="s">
        <v>1833</v>
      </c>
      <c r="C582" s="93" t="s">
        <v>14</v>
      </c>
      <c r="D582" s="93"/>
      <c r="E582" s="93"/>
      <c r="F582" s="17" t="s">
        <v>1563</v>
      </c>
      <c r="G582" s="19">
        <v>0.13100000000000001</v>
      </c>
      <c r="H582" s="20">
        <v>32.020000000000003</v>
      </c>
      <c r="I582" s="20">
        <f>TRUNC(TRUNC(G582,8)*H582,2)</f>
        <v>4.1900000000000004</v>
      </c>
    </row>
    <row r="583" spans="1:9" ht="18" customHeight="1">
      <c r="A583" s="2"/>
      <c r="B583" s="2"/>
      <c r="C583" s="2"/>
      <c r="D583" s="2"/>
      <c r="E583" s="2"/>
      <c r="F583" s="2"/>
      <c r="G583" s="87" t="s">
        <v>1564</v>
      </c>
      <c r="H583" s="87"/>
      <c r="I583" s="21">
        <f>SUM(I581:I582)</f>
        <v>5.3800000000000008</v>
      </c>
    </row>
    <row r="584" spans="1:9" ht="15" customHeight="1">
      <c r="A584" s="91" t="s">
        <v>1487</v>
      </c>
      <c r="B584" s="91"/>
      <c r="C584" s="92" t="s">
        <v>4</v>
      </c>
      <c r="D584" s="92"/>
      <c r="E584" s="92"/>
      <c r="F584" s="11" t="s">
        <v>1470</v>
      </c>
      <c r="G584" s="11" t="s">
        <v>1471</v>
      </c>
      <c r="H584" s="11" t="s">
        <v>1472</v>
      </c>
      <c r="I584" s="11" t="s">
        <v>1473</v>
      </c>
    </row>
    <row r="585" spans="1:9" ht="21" customHeight="1">
      <c r="A585" s="17" t="s">
        <v>1834</v>
      </c>
      <c r="B585" s="18" t="s">
        <v>1835</v>
      </c>
      <c r="C585" s="93" t="s">
        <v>14</v>
      </c>
      <c r="D585" s="93"/>
      <c r="E585" s="93"/>
      <c r="F585" s="17" t="s">
        <v>118</v>
      </c>
      <c r="G585" s="19">
        <v>1</v>
      </c>
      <c r="H585" s="20">
        <v>10.67</v>
      </c>
      <c r="I585" s="20">
        <f>TRUNC(TRUNC(G585,8)*H585,2)</f>
        <v>10.67</v>
      </c>
    </row>
    <row r="586" spans="1:9" ht="15" customHeight="1">
      <c r="A586" s="2"/>
      <c r="B586" s="2"/>
      <c r="C586" s="2"/>
      <c r="D586" s="2"/>
      <c r="E586" s="2"/>
      <c r="F586" s="2"/>
      <c r="G586" s="87" t="s">
        <v>1490</v>
      </c>
      <c r="H586" s="87"/>
      <c r="I586" s="21">
        <f>SUM(I585:I585)</f>
        <v>10.67</v>
      </c>
    </row>
    <row r="587" spans="1:9" ht="15" customHeight="1">
      <c r="A587" s="2"/>
      <c r="B587" s="2"/>
      <c r="C587" s="2"/>
      <c r="D587" s="2"/>
      <c r="E587" s="2"/>
      <c r="F587" s="2"/>
      <c r="G587" s="89" t="s">
        <v>1491</v>
      </c>
      <c r="H587" s="89"/>
      <c r="I587" s="5">
        <f>SUM(I579,I583,I586)</f>
        <v>16.8</v>
      </c>
    </row>
    <row r="588" spans="1:9" ht="9.9499999999999993" customHeight="1">
      <c r="A588" s="2"/>
      <c r="B588" s="2"/>
      <c r="C588" s="2"/>
      <c r="D588" s="2"/>
      <c r="E588" s="2"/>
      <c r="F588" s="2"/>
      <c r="G588" s="90"/>
      <c r="H588" s="90"/>
      <c r="I588" s="90"/>
    </row>
    <row r="589" spans="1:9" ht="20.100000000000001" customHeight="1">
      <c r="A589" s="81" t="s">
        <v>1836</v>
      </c>
      <c r="B589" s="81"/>
      <c r="C589" s="81"/>
      <c r="D589" s="81"/>
      <c r="E589" s="81"/>
      <c r="F589" s="81"/>
      <c r="G589" s="81"/>
      <c r="H589" s="81"/>
      <c r="I589" s="81"/>
    </row>
    <row r="590" spans="1:9" ht="15" customHeight="1">
      <c r="A590" s="91" t="s">
        <v>1576</v>
      </c>
      <c r="B590" s="91"/>
      <c r="C590" s="92" t="s">
        <v>4</v>
      </c>
      <c r="D590" s="92"/>
      <c r="E590" s="92"/>
      <c r="F590" s="11" t="s">
        <v>1470</v>
      </c>
      <c r="G590" s="11" t="s">
        <v>1471</v>
      </c>
      <c r="H590" s="11" t="s">
        <v>1472</v>
      </c>
      <c r="I590" s="11" t="s">
        <v>1473</v>
      </c>
    </row>
    <row r="591" spans="1:9" ht="21" customHeight="1">
      <c r="A591" s="17" t="s">
        <v>1826</v>
      </c>
      <c r="B591" s="18" t="s">
        <v>1827</v>
      </c>
      <c r="C591" s="93" t="s">
        <v>14</v>
      </c>
      <c r="D591" s="93"/>
      <c r="E591" s="93"/>
      <c r="F591" s="17" t="s">
        <v>118</v>
      </c>
      <c r="G591" s="19">
        <v>2.5000000000000001E-2</v>
      </c>
      <c r="H591" s="20">
        <v>24.95</v>
      </c>
      <c r="I591" s="20">
        <f>TRUNC(TRUNC(G591,8)*H591,2)</f>
        <v>0.62</v>
      </c>
    </row>
    <row r="592" spans="1:9" ht="29.1" customHeight="1">
      <c r="A592" s="17" t="s">
        <v>1828</v>
      </c>
      <c r="B592" s="18" t="s">
        <v>1829</v>
      </c>
      <c r="C592" s="93" t="s">
        <v>14</v>
      </c>
      <c r="D592" s="93"/>
      <c r="E592" s="93"/>
      <c r="F592" s="17" t="s">
        <v>33</v>
      </c>
      <c r="G592" s="19">
        <v>0.39900000000000002</v>
      </c>
      <c r="H592" s="20">
        <v>0.21</v>
      </c>
      <c r="I592" s="20">
        <f>TRUNC(TRUNC(G592,8)*H592,2)</f>
        <v>0.08</v>
      </c>
    </row>
    <row r="593" spans="1:9" ht="15" customHeight="1">
      <c r="A593" s="2"/>
      <c r="B593" s="2"/>
      <c r="C593" s="2"/>
      <c r="D593" s="2"/>
      <c r="E593" s="2"/>
      <c r="F593" s="2"/>
      <c r="G593" s="87" t="s">
        <v>1588</v>
      </c>
      <c r="H593" s="87"/>
      <c r="I593" s="21">
        <f>SUM(I591:I592)</f>
        <v>0.7</v>
      </c>
    </row>
    <row r="594" spans="1:9" ht="15" customHeight="1">
      <c r="A594" s="91" t="s">
        <v>1560</v>
      </c>
      <c r="B594" s="91"/>
      <c r="C594" s="92" t="s">
        <v>4</v>
      </c>
      <c r="D594" s="92"/>
      <c r="E594" s="92"/>
      <c r="F594" s="11" t="s">
        <v>1470</v>
      </c>
      <c r="G594" s="11" t="s">
        <v>1471</v>
      </c>
      <c r="H594" s="11" t="s">
        <v>1472</v>
      </c>
      <c r="I594" s="11" t="s">
        <v>1473</v>
      </c>
    </row>
    <row r="595" spans="1:9" ht="21" customHeight="1">
      <c r="A595" s="17" t="s">
        <v>1830</v>
      </c>
      <c r="B595" s="18" t="s">
        <v>1831</v>
      </c>
      <c r="C595" s="93" t="s">
        <v>14</v>
      </c>
      <c r="D595" s="93"/>
      <c r="E595" s="93"/>
      <c r="F595" s="17" t="s">
        <v>1563</v>
      </c>
      <c r="G595" s="19">
        <v>3.1E-2</v>
      </c>
      <c r="H595" s="20">
        <v>23.95</v>
      </c>
      <c r="I595" s="20">
        <f>TRUNC(TRUNC(G595,8)*H595,2)</f>
        <v>0.74</v>
      </c>
    </row>
    <row r="596" spans="1:9" ht="15" customHeight="1">
      <c r="A596" s="17" t="s">
        <v>1832</v>
      </c>
      <c r="B596" s="18" t="s">
        <v>1833</v>
      </c>
      <c r="C596" s="93" t="s">
        <v>14</v>
      </c>
      <c r="D596" s="93"/>
      <c r="E596" s="93"/>
      <c r="F596" s="17" t="s">
        <v>1563</v>
      </c>
      <c r="G596" s="19">
        <v>8.1000000000000003E-2</v>
      </c>
      <c r="H596" s="20">
        <v>32.020000000000003</v>
      </c>
      <c r="I596" s="20">
        <f>TRUNC(TRUNC(G596,8)*H596,2)</f>
        <v>2.59</v>
      </c>
    </row>
    <row r="597" spans="1:9" ht="18" customHeight="1">
      <c r="A597" s="2"/>
      <c r="B597" s="2"/>
      <c r="C597" s="2"/>
      <c r="D597" s="2"/>
      <c r="E597" s="2"/>
      <c r="F597" s="2"/>
      <c r="G597" s="87" t="s">
        <v>1564</v>
      </c>
      <c r="H597" s="87"/>
      <c r="I597" s="21">
        <f>SUM(I595:I596)</f>
        <v>3.33</v>
      </c>
    </row>
    <row r="598" spans="1:9" ht="15" customHeight="1">
      <c r="A598" s="91" t="s">
        <v>1487</v>
      </c>
      <c r="B598" s="91"/>
      <c r="C598" s="92" t="s">
        <v>4</v>
      </c>
      <c r="D598" s="92"/>
      <c r="E598" s="92"/>
      <c r="F598" s="11" t="s">
        <v>1470</v>
      </c>
      <c r="G598" s="11" t="s">
        <v>1471</v>
      </c>
      <c r="H598" s="11" t="s">
        <v>1472</v>
      </c>
      <c r="I598" s="11" t="s">
        <v>1473</v>
      </c>
    </row>
    <row r="599" spans="1:9" ht="21" customHeight="1">
      <c r="A599" s="17" t="s">
        <v>1837</v>
      </c>
      <c r="B599" s="18" t="s">
        <v>1838</v>
      </c>
      <c r="C599" s="93" t="s">
        <v>14</v>
      </c>
      <c r="D599" s="93"/>
      <c r="E599" s="93"/>
      <c r="F599" s="17" t="s">
        <v>118</v>
      </c>
      <c r="G599" s="19">
        <v>1</v>
      </c>
      <c r="H599" s="20">
        <v>9.7100000000000009</v>
      </c>
      <c r="I599" s="20">
        <f>TRUNC(TRUNC(G599,8)*H599,2)</f>
        <v>9.7100000000000009</v>
      </c>
    </row>
    <row r="600" spans="1:9" ht="15" customHeight="1">
      <c r="A600" s="2"/>
      <c r="B600" s="2"/>
      <c r="C600" s="2"/>
      <c r="D600" s="2"/>
      <c r="E600" s="2"/>
      <c r="F600" s="2"/>
      <c r="G600" s="87" t="s">
        <v>1490</v>
      </c>
      <c r="H600" s="87"/>
      <c r="I600" s="21">
        <f>SUM(I599:I599)</f>
        <v>9.7100000000000009</v>
      </c>
    </row>
    <row r="601" spans="1:9" ht="15" customHeight="1">
      <c r="A601" s="2"/>
      <c r="B601" s="2"/>
      <c r="C601" s="2"/>
      <c r="D601" s="2"/>
      <c r="E601" s="2"/>
      <c r="F601" s="2"/>
      <c r="G601" s="89" t="s">
        <v>1491</v>
      </c>
      <c r="H601" s="89"/>
      <c r="I601" s="5">
        <f>SUM(I593,I597,I600)</f>
        <v>13.740000000000002</v>
      </c>
    </row>
    <row r="602" spans="1:9" ht="9.9499999999999993" customHeight="1">
      <c r="A602" s="2"/>
      <c r="B602" s="2"/>
      <c r="C602" s="2"/>
      <c r="D602" s="2"/>
      <c r="E602" s="2"/>
      <c r="F602" s="2"/>
      <c r="G602" s="90"/>
      <c r="H602" s="90"/>
      <c r="I602" s="90"/>
    </row>
    <row r="603" spans="1:9" ht="20.100000000000001" customHeight="1">
      <c r="A603" s="81" t="s">
        <v>1839</v>
      </c>
      <c r="B603" s="81"/>
      <c r="C603" s="81"/>
      <c r="D603" s="81"/>
      <c r="E603" s="81"/>
      <c r="F603" s="81"/>
      <c r="G603" s="81"/>
      <c r="H603" s="81"/>
      <c r="I603" s="81"/>
    </row>
    <row r="604" spans="1:9" ht="15" customHeight="1">
      <c r="A604" s="91" t="s">
        <v>1576</v>
      </c>
      <c r="B604" s="91"/>
      <c r="C604" s="92" t="s">
        <v>4</v>
      </c>
      <c r="D604" s="92"/>
      <c r="E604" s="92"/>
      <c r="F604" s="11" t="s">
        <v>1470</v>
      </c>
      <c r="G604" s="11" t="s">
        <v>1471</v>
      </c>
      <c r="H604" s="11" t="s">
        <v>1472</v>
      </c>
      <c r="I604" s="11" t="s">
        <v>1473</v>
      </c>
    </row>
    <row r="605" spans="1:9" ht="21" customHeight="1">
      <c r="A605" s="17" t="s">
        <v>1826</v>
      </c>
      <c r="B605" s="18" t="s">
        <v>1827</v>
      </c>
      <c r="C605" s="93" t="s">
        <v>14</v>
      </c>
      <c r="D605" s="93"/>
      <c r="E605" s="93"/>
      <c r="F605" s="17" t="s">
        <v>118</v>
      </c>
      <c r="G605" s="19">
        <v>2.5000000000000001E-2</v>
      </c>
      <c r="H605" s="20">
        <v>24.95</v>
      </c>
      <c r="I605" s="20">
        <f>TRUNC(TRUNC(G605,8)*H605,2)</f>
        <v>0.62</v>
      </c>
    </row>
    <row r="606" spans="1:9" ht="29.1" customHeight="1">
      <c r="A606" s="17" t="s">
        <v>1828</v>
      </c>
      <c r="B606" s="18" t="s">
        <v>1829</v>
      </c>
      <c r="C606" s="93" t="s">
        <v>14</v>
      </c>
      <c r="D606" s="93"/>
      <c r="E606" s="93"/>
      <c r="F606" s="17" t="s">
        <v>33</v>
      </c>
      <c r="G606" s="19">
        <v>0.317</v>
      </c>
      <c r="H606" s="20">
        <v>0.21</v>
      </c>
      <c r="I606" s="20">
        <f>TRUNC(TRUNC(G606,8)*H606,2)</f>
        <v>0.06</v>
      </c>
    </row>
    <row r="607" spans="1:9" ht="15" customHeight="1">
      <c r="A607" s="2"/>
      <c r="B607" s="2"/>
      <c r="C607" s="2"/>
      <c r="D607" s="2"/>
      <c r="E607" s="2"/>
      <c r="F607" s="2"/>
      <c r="G607" s="87" t="s">
        <v>1588</v>
      </c>
      <c r="H607" s="87"/>
      <c r="I607" s="21">
        <f>SUM(I605:I606)</f>
        <v>0.67999999999999994</v>
      </c>
    </row>
    <row r="608" spans="1:9" ht="15" customHeight="1">
      <c r="A608" s="91" t="s">
        <v>1560</v>
      </c>
      <c r="B608" s="91"/>
      <c r="C608" s="92" t="s">
        <v>4</v>
      </c>
      <c r="D608" s="92"/>
      <c r="E608" s="92"/>
      <c r="F608" s="11" t="s">
        <v>1470</v>
      </c>
      <c r="G608" s="11" t="s">
        <v>1471</v>
      </c>
      <c r="H608" s="11" t="s">
        <v>1472</v>
      </c>
      <c r="I608" s="11" t="s">
        <v>1473</v>
      </c>
    </row>
    <row r="609" spans="1:9" ht="21" customHeight="1">
      <c r="A609" s="17" t="s">
        <v>1830</v>
      </c>
      <c r="B609" s="18" t="s">
        <v>1831</v>
      </c>
      <c r="C609" s="93" t="s">
        <v>14</v>
      </c>
      <c r="D609" s="93"/>
      <c r="E609" s="93"/>
      <c r="F609" s="17" t="s">
        <v>1563</v>
      </c>
      <c r="G609" s="19">
        <v>2.5000000000000001E-2</v>
      </c>
      <c r="H609" s="20">
        <v>23.95</v>
      </c>
      <c r="I609" s="20">
        <f>TRUNC(TRUNC(G609,8)*H609,2)</f>
        <v>0.59</v>
      </c>
    </row>
    <row r="610" spans="1:9" ht="15" customHeight="1">
      <c r="A610" s="17" t="s">
        <v>1832</v>
      </c>
      <c r="B610" s="18" t="s">
        <v>1833</v>
      </c>
      <c r="C610" s="93" t="s">
        <v>14</v>
      </c>
      <c r="D610" s="93"/>
      <c r="E610" s="93"/>
      <c r="F610" s="17" t="s">
        <v>1563</v>
      </c>
      <c r="G610" s="19">
        <v>6.4000000000000001E-2</v>
      </c>
      <c r="H610" s="20">
        <v>32.020000000000003</v>
      </c>
      <c r="I610" s="20">
        <f>TRUNC(TRUNC(G610,8)*H610,2)</f>
        <v>2.04</v>
      </c>
    </row>
    <row r="611" spans="1:9" ht="18" customHeight="1">
      <c r="A611" s="2"/>
      <c r="B611" s="2"/>
      <c r="C611" s="2"/>
      <c r="D611" s="2"/>
      <c r="E611" s="2"/>
      <c r="F611" s="2"/>
      <c r="G611" s="87" t="s">
        <v>1564</v>
      </c>
      <c r="H611" s="87"/>
      <c r="I611" s="21">
        <f>SUM(I609:I610)</f>
        <v>2.63</v>
      </c>
    </row>
    <row r="612" spans="1:9" ht="15" customHeight="1">
      <c r="A612" s="91" t="s">
        <v>1487</v>
      </c>
      <c r="B612" s="91"/>
      <c r="C612" s="92" t="s">
        <v>4</v>
      </c>
      <c r="D612" s="92"/>
      <c r="E612" s="92"/>
      <c r="F612" s="11" t="s">
        <v>1470</v>
      </c>
      <c r="G612" s="11" t="s">
        <v>1471</v>
      </c>
      <c r="H612" s="11" t="s">
        <v>1472</v>
      </c>
      <c r="I612" s="11" t="s">
        <v>1473</v>
      </c>
    </row>
    <row r="613" spans="1:9" ht="21" customHeight="1">
      <c r="A613" s="17" t="s">
        <v>1840</v>
      </c>
      <c r="B613" s="18" t="s">
        <v>1841</v>
      </c>
      <c r="C613" s="93" t="s">
        <v>14</v>
      </c>
      <c r="D613" s="93"/>
      <c r="E613" s="93"/>
      <c r="F613" s="17" t="s">
        <v>118</v>
      </c>
      <c r="G613" s="19">
        <v>1</v>
      </c>
      <c r="H613" s="20">
        <v>8.3000000000000007</v>
      </c>
      <c r="I613" s="20">
        <f>TRUNC(TRUNC(G613,8)*H613,2)</f>
        <v>8.3000000000000007</v>
      </c>
    </row>
    <row r="614" spans="1:9" ht="15" customHeight="1">
      <c r="A614" s="2"/>
      <c r="B614" s="2"/>
      <c r="C614" s="2"/>
      <c r="D614" s="2"/>
      <c r="E614" s="2"/>
      <c r="F614" s="2"/>
      <c r="G614" s="87" t="s">
        <v>1490</v>
      </c>
      <c r="H614" s="87"/>
      <c r="I614" s="21">
        <f>SUM(I613:I613)</f>
        <v>8.3000000000000007</v>
      </c>
    </row>
    <row r="615" spans="1:9" ht="15" customHeight="1">
      <c r="A615" s="2"/>
      <c r="B615" s="2"/>
      <c r="C615" s="2"/>
      <c r="D615" s="2"/>
      <c r="E615" s="2"/>
      <c r="F615" s="2"/>
      <c r="G615" s="89" t="s">
        <v>1491</v>
      </c>
      <c r="H615" s="89"/>
      <c r="I615" s="5">
        <f>SUM(I607,I611,I614)</f>
        <v>11.61</v>
      </c>
    </row>
    <row r="616" spans="1:9" ht="9.9499999999999993" customHeight="1">
      <c r="A616" s="2"/>
      <c r="B616" s="2"/>
      <c r="C616" s="2"/>
      <c r="D616" s="2"/>
      <c r="E616" s="2"/>
      <c r="F616" s="2"/>
      <c r="G616" s="90"/>
      <c r="H616" s="90"/>
      <c r="I616" s="90"/>
    </row>
    <row r="617" spans="1:9" ht="20.100000000000001" customHeight="1">
      <c r="A617" s="81" t="s">
        <v>1842</v>
      </c>
      <c r="B617" s="81"/>
      <c r="C617" s="81"/>
      <c r="D617" s="81"/>
      <c r="E617" s="81"/>
      <c r="F617" s="81"/>
      <c r="G617" s="81"/>
      <c r="H617" s="81"/>
      <c r="I617" s="81"/>
    </row>
    <row r="618" spans="1:9" ht="15" customHeight="1">
      <c r="A618" s="91" t="s">
        <v>1552</v>
      </c>
      <c r="B618" s="91"/>
      <c r="C618" s="92" t="s">
        <v>4</v>
      </c>
      <c r="D618" s="92"/>
      <c r="E618" s="92"/>
      <c r="F618" s="11" t="s">
        <v>1470</v>
      </c>
      <c r="G618" s="11" t="s">
        <v>1471</v>
      </c>
      <c r="H618" s="11" t="s">
        <v>1472</v>
      </c>
      <c r="I618" s="11" t="s">
        <v>1473</v>
      </c>
    </row>
    <row r="619" spans="1:9" ht="29.1" customHeight="1">
      <c r="A619" s="17" t="s">
        <v>1750</v>
      </c>
      <c r="B619" s="18" t="s">
        <v>1751</v>
      </c>
      <c r="C619" s="93" t="s">
        <v>14</v>
      </c>
      <c r="D619" s="93"/>
      <c r="E619" s="93"/>
      <c r="F619" s="17" t="s">
        <v>1555</v>
      </c>
      <c r="G619" s="19">
        <v>5.2999999999999999E-2</v>
      </c>
      <c r="H619" s="20">
        <v>38.950000000000003</v>
      </c>
      <c r="I619" s="20">
        <f>TRUNC(TRUNC(G619,8)*H619,2)</f>
        <v>2.06</v>
      </c>
    </row>
    <row r="620" spans="1:9" ht="29.1" customHeight="1">
      <c r="A620" s="17" t="s">
        <v>1752</v>
      </c>
      <c r="B620" s="18" t="s">
        <v>1753</v>
      </c>
      <c r="C620" s="93" t="s">
        <v>14</v>
      </c>
      <c r="D620" s="93"/>
      <c r="E620" s="93"/>
      <c r="F620" s="17" t="s">
        <v>1558</v>
      </c>
      <c r="G620" s="19">
        <v>1.2999999999999999E-2</v>
      </c>
      <c r="H620" s="20">
        <v>40.479999999999997</v>
      </c>
      <c r="I620" s="20">
        <f>TRUNC(TRUNC(G620,8)*H620,2)</f>
        <v>0.52</v>
      </c>
    </row>
    <row r="621" spans="1:9" ht="18" customHeight="1">
      <c r="A621" s="2"/>
      <c r="B621" s="2"/>
      <c r="C621" s="2"/>
      <c r="D621" s="2"/>
      <c r="E621" s="2"/>
      <c r="F621" s="2"/>
      <c r="G621" s="87" t="s">
        <v>1559</v>
      </c>
      <c r="H621" s="87"/>
      <c r="I621" s="21">
        <f>SUM(I619:I620)</f>
        <v>2.58</v>
      </c>
    </row>
    <row r="622" spans="1:9" ht="15" customHeight="1">
      <c r="A622" s="91" t="s">
        <v>1576</v>
      </c>
      <c r="B622" s="91"/>
      <c r="C622" s="92" t="s">
        <v>4</v>
      </c>
      <c r="D622" s="92"/>
      <c r="E622" s="92"/>
      <c r="F622" s="11" t="s">
        <v>1470</v>
      </c>
      <c r="G622" s="11" t="s">
        <v>1471</v>
      </c>
      <c r="H622" s="11" t="s">
        <v>1472</v>
      </c>
      <c r="I622" s="11" t="s">
        <v>1473</v>
      </c>
    </row>
    <row r="623" spans="1:9" ht="21" customHeight="1">
      <c r="A623" s="17" t="s">
        <v>1803</v>
      </c>
      <c r="B623" s="18" t="s">
        <v>1804</v>
      </c>
      <c r="C623" s="93" t="s">
        <v>14</v>
      </c>
      <c r="D623" s="93"/>
      <c r="E623" s="93"/>
      <c r="F623" s="17" t="s">
        <v>1790</v>
      </c>
      <c r="G623" s="19">
        <v>1.67E-2</v>
      </c>
      <c r="H623" s="20">
        <v>6.39</v>
      </c>
      <c r="I623" s="20">
        <f t="shared" ref="I623:I628" si="15">TRUNC(TRUNC(G623,8)*H623,2)</f>
        <v>0.1</v>
      </c>
    </row>
    <row r="624" spans="1:9" ht="21" customHeight="1">
      <c r="A624" s="17" t="s">
        <v>1754</v>
      </c>
      <c r="B624" s="18" t="s">
        <v>1755</v>
      </c>
      <c r="C624" s="93" t="s">
        <v>14</v>
      </c>
      <c r="D624" s="93"/>
      <c r="E624" s="93"/>
      <c r="F624" s="17" t="s">
        <v>88</v>
      </c>
      <c r="G624" s="19">
        <v>0.60499999999999998</v>
      </c>
      <c r="H624" s="20">
        <v>9.5</v>
      </c>
      <c r="I624" s="20">
        <f t="shared" si="15"/>
        <v>5.74</v>
      </c>
    </row>
    <row r="625" spans="1:9" ht="15" customHeight="1">
      <c r="A625" s="17" t="s">
        <v>1807</v>
      </c>
      <c r="B625" s="18" t="s">
        <v>1808</v>
      </c>
      <c r="C625" s="93" t="s">
        <v>14</v>
      </c>
      <c r="D625" s="93"/>
      <c r="E625" s="93"/>
      <c r="F625" s="17" t="s">
        <v>118</v>
      </c>
      <c r="G625" s="19">
        <v>2.5999999999999999E-2</v>
      </c>
      <c r="H625" s="20">
        <v>18.100000000000001</v>
      </c>
      <c r="I625" s="20">
        <f t="shared" si="15"/>
        <v>0.47</v>
      </c>
    </row>
    <row r="626" spans="1:9" ht="21" customHeight="1">
      <c r="A626" s="17" t="s">
        <v>1809</v>
      </c>
      <c r="B626" s="18" t="s">
        <v>1810</v>
      </c>
      <c r="C626" s="93" t="s">
        <v>14</v>
      </c>
      <c r="D626" s="93"/>
      <c r="E626" s="93"/>
      <c r="F626" s="17" t="s">
        <v>118</v>
      </c>
      <c r="G626" s="19">
        <v>5.2999999999999999E-2</v>
      </c>
      <c r="H626" s="20">
        <v>21.92</v>
      </c>
      <c r="I626" s="20">
        <f t="shared" si="15"/>
        <v>1.1599999999999999</v>
      </c>
    </row>
    <row r="627" spans="1:9" ht="21" customHeight="1">
      <c r="A627" s="17" t="s">
        <v>1811</v>
      </c>
      <c r="B627" s="18" t="s">
        <v>1812</v>
      </c>
      <c r="C627" s="93" t="s">
        <v>14</v>
      </c>
      <c r="D627" s="93"/>
      <c r="E627" s="93"/>
      <c r="F627" s="17" t="s">
        <v>88</v>
      </c>
      <c r="G627" s="19">
        <v>0.54700000000000004</v>
      </c>
      <c r="H627" s="20">
        <v>3.32</v>
      </c>
      <c r="I627" s="20">
        <f t="shared" si="15"/>
        <v>1.81</v>
      </c>
    </row>
    <row r="628" spans="1:9" ht="21" customHeight="1">
      <c r="A628" s="17" t="s">
        <v>1813</v>
      </c>
      <c r="B628" s="18" t="s">
        <v>1814</v>
      </c>
      <c r="C628" s="93" t="s">
        <v>14</v>
      </c>
      <c r="D628" s="93"/>
      <c r="E628" s="93"/>
      <c r="F628" s="17" t="s">
        <v>88</v>
      </c>
      <c r="G628" s="19">
        <v>1.1339999999999999</v>
      </c>
      <c r="H628" s="20">
        <v>15.75</v>
      </c>
      <c r="I628" s="20">
        <f t="shared" si="15"/>
        <v>17.86</v>
      </c>
    </row>
    <row r="629" spans="1:9" ht="15" customHeight="1">
      <c r="A629" s="2"/>
      <c r="B629" s="2"/>
      <c r="C629" s="2"/>
      <c r="D629" s="2"/>
      <c r="E629" s="2"/>
      <c r="F629" s="2"/>
      <c r="G629" s="87" t="s">
        <v>1588</v>
      </c>
      <c r="H629" s="87"/>
      <c r="I629" s="21">
        <f>SUM(I623:I628)</f>
        <v>27.14</v>
      </c>
    </row>
    <row r="630" spans="1:9" ht="15" customHeight="1">
      <c r="A630" s="91" t="s">
        <v>1560</v>
      </c>
      <c r="B630" s="91"/>
      <c r="C630" s="92" t="s">
        <v>4</v>
      </c>
      <c r="D630" s="92"/>
      <c r="E630" s="92"/>
      <c r="F630" s="11" t="s">
        <v>1470</v>
      </c>
      <c r="G630" s="11" t="s">
        <v>1471</v>
      </c>
      <c r="H630" s="11" t="s">
        <v>1472</v>
      </c>
      <c r="I630" s="11" t="s">
        <v>1473</v>
      </c>
    </row>
    <row r="631" spans="1:9" ht="21" customHeight="1">
      <c r="A631" s="17" t="s">
        <v>1762</v>
      </c>
      <c r="B631" s="18" t="s">
        <v>1763</v>
      </c>
      <c r="C631" s="93" t="s">
        <v>14</v>
      </c>
      <c r="D631" s="93"/>
      <c r="E631" s="93"/>
      <c r="F631" s="17" t="s">
        <v>1563</v>
      </c>
      <c r="G631" s="19">
        <v>0.47699999999999998</v>
      </c>
      <c r="H631" s="20">
        <v>23.87</v>
      </c>
      <c r="I631" s="20">
        <f>TRUNC(TRUNC(G631,8)*H631,2)</f>
        <v>11.38</v>
      </c>
    </row>
    <row r="632" spans="1:9" ht="21" customHeight="1">
      <c r="A632" s="17" t="s">
        <v>1679</v>
      </c>
      <c r="B632" s="18" t="s">
        <v>1680</v>
      </c>
      <c r="C632" s="93" t="s">
        <v>14</v>
      </c>
      <c r="D632" s="93"/>
      <c r="E632" s="93"/>
      <c r="F632" s="17" t="s">
        <v>1563</v>
      </c>
      <c r="G632" s="19">
        <v>1.0880000000000001</v>
      </c>
      <c r="H632" s="20">
        <v>31.88</v>
      </c>
      <c r="I632" s="20">
        <f>TRUNC(TRUNC(G632,8)*H632,2)</f>
        <v>34.68</v>
      </c>
    </row>
    <row r="633" spans="1:9" ht="18" customHeight="1">
      <c r="A633" s="2"/>
      <c r="B633" s="2"/>
      <c r="C633" s="2"/>
      <c r="D633" s="2"/>
      <c r="E633" s="2"/>
      <c r="F633" s="2"/>
      <c r="G633" s="87" t="s">
        <v>1564</v>
      </c>
      <c r="H633" s="87"/>
      <c r="I633" s="21">
        <f>SUM(I631:I632)</f>
        <v>46.06</v>
      </c>
    </row>
    <row r="634" spans="1:9" ht="15" customHeight="1">
      <c r="A634" s="2"/>
      <c r="B634" s="2"/>
      <c r="C634" s="2"/>
      <c r="D634" s="2"/>
      <c r="E634" s="2"/>
      <c r="F634" s="2"/>
      <c r="G634" s="89" t="s">
        <v>1491</v>
      </c>
      <c r="H634" s="89"/>
      <c r="I634" s="5">
        <f>SUM(I621,I629,I633)</f>
        <v>75.78</v>
      </c>
    </row>
    <row r="635" spans="1:9" ht="9.9499999999999993" customHeight="1">
      <c r="A635" s="2"/>
      <c r="B635" s="2"/>
      <c r="C635" s="2"/>
      <c r="D635" s="2"/>
      <c r="E635" s="2"/>
      <c r="F635" s="2"/>
      <c r="G635" s="90"/>
      <c r="H635" s="90"/>
      <c r="I635" s="90"/>
    </row>
    <row r="636" spans="1:9" ht="20.100000000000001" customHeight="1">
      <c r="A636" s="81" t="s">
        <v>1843</v>
      </c>
      <c r="B636" s="81"/>
      <c r="C636" s="81"/>
      <c r="D636" s="81"/>
      <c r="E636" s="81"/>
      <c r="F636" s="81"/>
      <c r="G636" s="81"/>
      <c r="H636" s="81"/>
      <c r="I636" s="81"/>
    </row>
    <row r="637" spans="1:9" ht="15" customHeight="1">
      <c r="A637" s="91" t="s">
        <v>1552</v>
      </c>
      <c r="B637" s="91"/>
      <c r="C637" s="92" t="s">
        <v>4</v>
      </c>
      <c r="D637" s="92"/>
      <c r="E637" s="92"/>
      <c r="F637" s="11" t="s">
        <v>1470</v>
      </c>
      <c r="G637" s="11" t="s">
        <v>1471</v>
      </c>
      <c r="H637" s="11" t="s">
        <v>1472</v>
      </c>
      <c r="I637" s="11" t="s">
        <v>1473</v>
      </c>
    </row>
    <row r="638" spans="1:9" ht="29.1" customHeight="1">
      <c r="A638" s="17" t="s">
        <v>1819</v>
      </c>
      <c r="B638" s="18" t="s">
        <v>1820</v>
      </c>
      <c r="C638" s="93" t="s">
        <v>14</v>
      </c>
      <c r="D638" s="93"/>
      <c r="E638" s="93"/>
      <c r="F638" s="17" t="s">
        <v>1555</v>
      </c>
      <c r="G638" s="19">
        <v>7.4999999999999997E-2</v>
      </c>
      <c r="H638" s="20">
        <v>0.46</v>
      </c>
      <c r="I638" s="20">
        <f>TRUNC(TRUNC(G638,8)*H638,2)</f>
        <v>0.03</v>
      </c>
    </row>
    <row r="639" spans="1:9" ht="29.1" customHeight="1">
      <c r="A639" s="17" t="s">
        <v>1821</v>
      </c>
      <c r="B639" s="18" t="s">
        <v>1822</v>
      </c>
      <c r="C639" s="93" t="s">
        <v>14</v>
      </c>
      <c r="D639" s="93"/>
      <c r="E639" s="93"/>
      <c r="F639" s="17" t="s">
        <v>1558</v>
      </c>
      <c r="G639" s="19">
        <v>9.1999999999999998E-2</v>
      </c>
      <c r="H639" s="20">
        <v>1.32</v>
      </c>
      <c r="I639" s="20">
        <f>TRUNC(TRUNC(G639,8)*H639,2)</f>
        <v>0.12</v>
      </c>
    </row>
    <row r="640" spans="1:9" ht="18" customHeight="1">
      <c r="A640" s="2"/>
      <c r="B640" s="2"/>
      <c r="C640" s="2"/>
      <c r="D640" s="2"/>
      <c r="E640" s="2"/>
      <c r="F640" s="2"/>
      <c r="G640" s="87" t="s">
        <v>1559</v>
      </c>
      <c r="H640" s="87"/>
      <c r="I640" s="21">
        <f>SUM(I638:I639)</f>
        <v>0.15</v>
      </c>
    </row>
    <row r="641" spans="1:9" ht="15" customHeight="1">
      <c r="A641" s="91" t="s">
        <v>1576</v>
      </c>
      <c r="B641" s="91"/>
      <c r="C641" s="92" t="s">
        <v>4</v>
      </c>
      <c r="D641" s="92"/>
      <c r="E641" s="92"/>
      <c r="F641" s="11" t="s">
        <v>1470</v>
      </c>
      <c r="G641" s="11" t="s">
        <v>1471</v>
      </c>
      <c r="H641" s="11" t="s">
        <v>1472</v>
      </c>
      <c r="I641" s="11" t="s">
        <v>1473</v>
      </c>
    </row>
    <row r="642" spans="1:9" ht="38.1" customHeight="1">
      <c r="A642" s="17" t="s">
        <v>1823</v>
      </c>
      <c r="B642" s="18" t="s">
        <v>1824</v>
      </c>
      <c r="C642" s="93" t="s">
        <v>14</v>
      </c>
      <c r="D642" s="93"/>
      <c r="E642" s="93"/>
      <c r="F642" s="17" t="s">
        <v>43</v>
      </c>
      <c r="G642" s="19">
        <v>1.23</v>
      </c>
      <c r="H642" s="20">
        <v>562.58000000000004</v>
      </c>
      <c r="I642" s="20">
        <f>TRUNC(TRUNC(G642,8)*H642,2)</f>
        <v>691.97</v>
      </c>
    </row>
    <row r="643" spans="1:9" ht="15" customHeight="1">
      <c r="A643" s="2"/>
      <c r="B643" s="2"/>
      <c r="C643" s="2"/>
      <c r="D643" s="2"/>
      <c r="E643" s="2"/>
      <c r="F643" s="2"/>
      <c r="G643" s="87" t="s">
        <v>1588</v>
      </c>
      <c r="H643" s="87"/>
      <c r="I643" s="21">
        <f>SUM(I642:I642)</f>
        <v>691.97</v>
      </c>
    </row>
    <row r="644" spans="1:9" ht="15" customHeight="1">
      <c r="A644" s="91" t="s">
        <v>1560</v>
      </c>
      <c r="B644" s="91"/>
      <c r="C644" s="92" t="s">
        <v>4</v>
      </c>
      <c r="D644" s="92"/>
      <c r="E644" s="92"/>
      <c r="F644" s="11" t="s">
        <v>1470</v>
      </c>
      <c r="G644" s="11" t="s">
        <v>1471</v>
      </c>
      <c r="H644" s="11" t="s">
        <v>1472</v>
      </c>
      <c r="I644" s="11" t="s">
        <v>1473</v>
      </c>
    </row>
    <row r="645" spans="1:9" ht="15" customHeight="1">
      <c r="A645" s="17" t="s">
        <v>1792</v>
      </c>
      <c r="B645" s="18" t="s">
        <v>1793</v>
      </c>
      <c r="C645" s="93" t="s">
        <v>14</v>
      </c>
      <c r="D645" s="93"/>
      <c r="E645" s="93"/>
      <c r="F645" s="17" t="s">
        <v>1563</v>
      </c>
      <c r="G645" s="19">
        <v>0.33400000000000002</v>
      </c>
      <c r="H645" s="20">
        <v>32.270000000000003</v>
      </c>
      <c r="I645" s="20">
        <f>TRUNC(TRUNC(G645,8)*H645,2)</f>
        <v>10.77</v>
      </c>
    </row>
    <row r="646" spans="1:9" ht="15" customHeight="1">
      <c r="A646" s="17" t="s">
        <v>1775</v>
      </c>
      <c r="B646" s="18" t="s">
        <v>1776</v>
      </c>
      <c r="C646" s="93" t="s">
        <v>14</v>
      </c>
      <c r="D646" s="93"/>
      <c r="E646" s="93"/>
      <c r="F646" s="17" t="s">
        <v>1563</v>
      </c>
      <c r="G646" s="19">
        <v>0.501</v>
      </c>
      <c r="H646" s="20">
        <v>23.23</v>
      </c>
      <c r="I646" s="20">
        <f>TRUNC(TRUNC(G646,8)*H646,2)</f>
        <v>11.63</v>
      </c>
    </row>
    <row r="647" spans="1:9" ht="18" customHeight="1">
      <c r="A647" s="2"/>
      <c r="B647" s="2"/>
      <c r="C647" s="2"/>
      <c r="D647" s="2"/>
      <c r="E647" s="2"/>
      <c r="F647" s="2"/>
      <c r="G647" s="87" t="s">
        <v>1564</v>
      </c>
      <c r="H647" s="87"/>
      <c r="I647" s="21">
        <f>SUM(I645:I646)</f>
        <v>22.4</v>
      </c>
    </row>
    <row r="648" spans="1:9" ht="15" customHeight="1">
      <c r="A648" s="2"/>
      <c r="B648" s="2"/>
      <c r="C648" s="2"/>
      <c r="D648" s="2"/>
      <c r="E648" s="2"/>
      <c r="F648" s="2"/>
      <c r="G648" s="89" t="s">
        <v>1491</v>
      </c>
      <c r="H648" s="89"/>
      <c r="I648" s="5">
        <f>SUM(I640,I643,I647)</f>
        <v>714.52</v>
      </c>
    </row>
    <row r="649" spans="1:9" ht="9.9499999999999993" customHeight="1">
      <c r="A649" s="2"/>
      <c r="B649" s="2"/>
      <c r="C649" s="2"/>
      <c r="D649" s="2"/>
      <c r="E649" s="2"/>
      <c r="F649" s="2"/>
      <c r="G649" s="90"/>
      <c r="H649" s="90"/>
      <c r="I649" s="90"/>
    </row>
    <row r="650" spans="1:9" ht="20.100000000000001" customHeight="1">
      <c r="A650" s="81" t="s">
        <v>1844</v>
      </c>
      <c r="B650" s="81"/>
      <c r="C650" s="81"/>
      <c r="D650" s="81"/>
      <c r="E650" s="81"/>
      <c r="F650" s="81"/>
      <c r="G650" s="81"/>
      <c r="H650" s="81"/>
      <c r="I650" s="81"/>
    </row>
    <row r="651" spans="1:9" ht="15" customHeight="1">
      <c r="A651" s="91" t="s">
        <v>1576</v>
      </c>
      <c r="B651" s="91"/>
      <c r="C651" s="92" t="s">
        <v>4</v>
      </c>
      <c r="D651" s="92"/>
      <c r="E651" s="92"/>
      <c r="F651" s="11" t="s">
        <v>1470</v>
      </c>
      <c r="G651" s="11" t="s">
        <v>1471</v>
      </c>
      <c r="H651" s="11" t="s">
        <v>1472</v>
      </c>
      <c r="I651" s="11" t="s">
        <v>1473</v>
      </c>
    </row>
    <row r="652" spans="1:9" ht="21" customHeight="1">
      <c r="A652" s="17" t="s">
        <v>1826</v>
      </c>
      <c r="B652" s="18" t="s">
        <v>1827</v>
      </c>
      <c r="C652" s="93" t="s">
        <v>14</v>
      </c>
      <c r="D652" s="93"/>
      <c r="E652" s="93"/>
      <c r="F652" s="17" t="s">
        <v>118</v>
      </c>
      <c r="G652" s="19">
        <v>2.5000000000000001E-2</v>
      </c>
      <c r="H652" s="20">
        <v>24.95</v>
      </c>
      <c r="I652" s="20">
        <f>TRUNC(TRUNC(G652,8)*H652,2)</f>
        <v>0.62</v>
      </c>
    </row>
    <row r="653" spans="1:9" ht="29.1" customHeight="1">
      <c r="A653" s="17" t="s">
        <v>1828</v>
      </c>
      <c r="B653" s="18" t="s">
        <v>1829</v>
      </c>
      <c r="C653" s="93" t="s">
        <v>14</v>
      </c>
      <c r="D653" s="93"/>
      <c r="E653" s="93"/>
      <c r="F653" s="17" t="s">
        <v>33</v>
      </c>
      <c r="G653" s="19">
        <v>0.81899999999999995</v>
      </c>
      <c r="H653" s="20">
        <v>0.21</v>
      </c>
      <c r="I653" s="20">
        <f>TRUNC(TRUNC(G653,8)*H653,2)</f>
        <v>0.17</v>
      </c>
    </row>
    <row r="654" spans="1:9" ht="15" customHeight="1">
      <c r="A654" s="2"/>
      <c r="B654" s="2"/>
      <c r="C654" s="2"/>
      <c r="D654" s="2"/>
      <c r="E654" s="2"/>
      <c r="F654" s="2"/>
      <c r="G654" s="87" t="s">
        <v>1588</v>
      </c>
      <c r="H654" s="87"/>
      <c r="I654" s="21">
        <f>SUM(I652:I653)</f>
        <v>0.79</v>
      </c>
    </row>
    <row r="655" spans="1:9" ht="15" customHeight="1">
      <c r="A655" s="91" t="s">
        <v>1560</v>
      </c>
      <c r="B655" s="91"/>
      <c r="C655" s="92" t="s">
        <v>4</v>
      </c>
      <c r="D655" s="92"/>
      <c r="E655" s="92"/>
      <c r="F655" s="11" t="s">
        <v>1470</v>
      </c>
      <c r="G655" s="11" t="s">
        <v>1471</v>
      </c>
      <c r="H655" s="11" t="s">
        <v>1472</v>
      </c>
      <c r="I655" s="11" t="s">
        <v>1473</v>
      </c>
    </row>
    <row r="656" spans="1:9" ht="21" customHeight="1">
      <c r="A656" s="17" t="s">
        <v>1830</v>
      </c>
      <c r="B656" s="18" t="s">
        <v>1831</v>
      </c>
      <c r="C656" s="93" t="s">
        <v>14</v>
      </c>
      <c r="D656" s="93"/>
      <c r="E656" s="93"/>
      <c r="F656" s="17" t="s">
        <v>1563</v>
      </c>
      <c r="G656" s="19">
        <v>6.4000000000000001E-2</v>
      </c>
      <c r="H656" s="20">
        <v>23.95</v>
      </c>
      <c r="I656" s="20">
        <f>TRUNC(TRUNC(G656,8)*H656,2)</f>
        <v>1.53</v>
      </c>
    </row>
    <row r="657" spans="1:9" ht="15" customHeight="1">
      <c r="A657" s="17" t="s">
        <v>1832</v>
      </c>
      <c r="B657" s="18" t="s">
        <v>1833</v>
      </c>
      <c r="C657" s="93" t="s">
        <v>14</v>
      </c>
      <c r="D657" s="93"/>
      <c r="E657" s="93"/>
      <c r="F657" s="17" t="s">
        <v>1563</v>
      </c>
      <c r="G657" s="19">
        <v>0.16600000000000001</v>
      </c>
      <c r="H657" s="20">
        <v>32.020000000000003</v>
      </c>
      <c r="I657" s="20">
        <f>TRUNC(TRUNC(G657,8)*H657,2)</f>
        <v>5.31</v>
      </c>
    </row>
    <row r="658" spans="1:9" ht="18" customHeight="1">
      <c r="A658" s="2"/>
      <c r="B658" s="2"/>
      <c r="C658" s="2"/>
      <c r="D658" s="2"/>
      <c r="E658" s="2"/>
      <c r="F658" s="2"/>
      <c r="G658" s="87" t="s">
        <v>1564</v>
      </c>
      <c r="H658" s="87"/>
      <c r="I658" s="21">
        <f>SUM(I656:I657)</f>
        <v>6.84</v>
      </c>
    </row>
    <row r="659" spans="1:9" ht="15" customHeight="1">
      <c r="A659" s="91" t="s">
        <v>1487</v>
      </c>
      <c r="B659" s="91"/>
      <c r="C659" s="92" t="s">
        <v>4</v>
      </c>
      <c r="D659" s="92"/>
      <c r="E659" s="92"/>
      <c r="F659" s="11" t="s">
        <v>1470</v>
      </c>
      <c r="G659" s="11" t="s">
        <v>1471</v>
      </c>
      <c r="H659" s="11" t="s">
        <v>1472</v>
      </c>
      <c r="I659" s="11" t="s">
        <v>1473</v>
      </c>
    </row>
    <row r="660" spans="1:9" ht="21" customHeight="1">
      <c r="A660" s="17" t="s">
        <v>1845</v>
      </c>
      <c r="B660" s="18" t="s">
        <v>1846</v>
      </c>
      <c r="C660" s="93" t="s">
        <v>14</v>
      </c>
      <c r="D660" s="93"/>
      <c r="E660" s="93"/>
      <c r="F660" s="17" t="s">
        <v>118</v>
      </c>
      <c r="G660" s="19">
        <v>1</v>
      </c>
      <c r="H660" s="20">
        <v>10.66</v>
      </c>
      <c r="I660" s="20">
        <f>TRUNC(TRUNC(G660,8)*H660,2)</f>
        <v>10.66</v>
      </c>
    </row>
    <row r="661" spans="1:9" ht="15" customHeight="1">
      <c r="A661" s="2"/>
      <c r="B661" s="2"/>
      <c r="C661" s="2"/>
      <c r="D661" s="2"/>
      <c r="E661" s="2"/>
      <c r="F661" s="2"/>
      <c r="G661" s="87" t="s">
        <v>1490</v>
      </c>
      <c r="H661" s="87"/>
      <c r="I661" s="21">
        <f>SUM(I660:I660)</f>
        <v>10.66</v>
      </c>
    </row>
    <row r="662" spans="1:9" ht="15" customHeight="1">
      <c r="A662" s="2"/>
      <c r="B662" s="2"/>
      <c r="C662" s="2"/>
      <c r="D662" s="2"/>
      <c r="E662" s="2"/>
      <c r="F662" s="2"/>
      <c r="G662" s="89" t="s">
        <v>1491</v>
      </c>
      <c r="H662" s="89"/>
      <c r="I662" s="5">
        <f>SUM(I654,I658,I661)</f>
        <v>18.29</v>
      </c>
    </row>
    <row r="663" spans="1:9" ht="9.9499999999999993" customHeight="1">
      <c r="A663" s="2"/>
      <c r="B663" s="2"/>
      <c r="C663" s="2"/>
      <c r="D663" s="2"/>
      <c r="E663" s="2"/>
      <c r="F663" s="2"/>
      <c r="G663" s="90"/>
      <c r="H663" s="90"/>
      <c r="I663" s="90"/>
    </row>
    <row r="664" spans="1:9" ht="20.100000000000001" customHeight="1">
      <c r="A664" s="81" t="s">
        <v>1847</v>
      </c>
      <c r="B664" s="81"/>
      <c r="C664" s="81"/>
      <c r="D664" s="81"/>
      <c r="E664" s="81"/>
      <c r="F664" s="81"/>
      <c r="G664" s="81"/>
      <c r="H664" s="81"/>
      <c r="I664" s="81"/>
    </row>
    <row r="665" spans="1:9" ht="15" customHeight="1">
      <c r="A665" s="91" t="s">
        <v>1576</v>
      </c>
      <c r="B665" s="91"/>
      <c r="C665" s="92" t="s">
        <v>4</v>
      </c>
      <c r="D665" s="92"/>
      <c r="E665" s="92"/>
      <c r="F665" s="11" t="s">
        <v>1470</v>
      </c>
      <c r="G665" s="11" t="s">
        <v>1471</v>
      </c>
      <c r="H665" s="11" t="s">
        <v>1472</v>
      </c>
      <c r="I665" s="11" t="s">
        <v>1473</v>
      </c>
    </row>
    <row r="666" spans="1:9" ht="21" customHeight="1">
      <c r="A666" s="17" t="s">
        <v>1826</v>
      </c>
      <c r="B666" s="18" t="s">
        <v>1827</v>
      </c>
      <c r="C666" s="93" t="s">
        <v>14</v>
      </c>
      <c r="D666" s="93"/>
      <c r="E666" s="93"/>
      <c r="F666" s="17" t="s">
        <v>118</v>
      </c>
      <c r="G666" s="19">
        <v>2.5000000000000001E-2</v>
      </c>
      <c r="H666" s="20">
        <v>24.95</v>
      </c>
      <c r="I666" s="20">
        <f>TRUNC(TRUNC(G666,8)*H666,2)</f>
        <v>0.62</v>
      </c>
    </row>
    <row r="667" spans="1:9" ht="29.1" customHeight="1">
      <c r="A667" s="17" t="s">
        <v>1828</v>
      </c>
      <c r="B667" s="18" t="s">
        <v>1829</v>
      </c>
      <c r="C667" s="93" t="s">
        <v>14</v>
      </c>
      <c r="D667" s="93"/>
      <c r="E667" s="93"/>
      <c r="F667" s="17" t="s">
        <v>33</v>
      </c>
      <c r="G667" s="19">
        <v>0.503</v>
      </c>
      <c r="H667" s="20">
        <v>0.21</v>
      </c>
      <c r="I667" s="20">
        <f>TRUNC(TRUNC(G667,8)*H667,2)</f>
        <v>0.1</v>
      </c>
    </row>
    <row r="668" spans="1:9" ht="15" customHeight="1">
      <c r="A668" s="2"/>
      <c r="B668" s="2"/>
      <c r="C668" s="2"/>
      <c r="D668" s="2"/>
      <c r="E668" s="2"/>
      <c r="F668" s="2"/>
      <c r="G668" s="87" t="s">
        <v>1588</v>
      </c>
      <c r="H668" s="87"/>
      <c r="I668" s="21">
        <f>SUM(I666:I667)</f>
        <v>0.72</v>
      </c>
    </row>
    <row r="669" spans="1:9" ht="15" customHeight="1">
      <c r="A669" s="91" t="s">
        <v>1560</v>
      </c>
      <c r="B669" s="91"/>
      <c r="C669" s="92" t="s">
        <v>4</v>
      </c>
      <c r="D669" s="92"/>
      <c r="E669" s="92"/>
      <c r="F669" s="11" t="s">
        <v>1470</v>
      </c>
      <c r="G669" s="11" t="s">
        <v>1471</v>
      </c>
      <c r="H669" s="11" t="s">
        <v>1472</v>
      </c>
      <c r="I669" s="11" t="s">
        <v>1473</v>
      </c>
    </row>
    <row r="670" spans="1:9" ht="21" customHeight="1">
      <c r="A670" s="17" t="s">
        <v>1830</v>
      </c>
      <c r="B670" s="18" t="s">
        <v>1831</v>
      </c>
      <c r="C670" s="93" t="s">
        <v>14</v>
      </c>
      <c r="D670" s="93"/>
      <c r="E670" s="93"/>
      <c r="F670" s="17" t="s">
        <v>1563</v>
      </c>
      <c r="G670" s="19">
        <v>3.9E-2</v>
      </c>
      <c r="H670" s="20">
        <v>23.95</v>
      </c>
      <c r="I670" s="20">
        <f>TRUNC(TRUNC(G670,8)*H670,2)</f>
        <v>0.93</v>
      </c>
    </row>
    <row r="671" spans="1:9" ht="15" customHeight="1">
      <c r="A671" s="17" t="s">
        <v>1832</v>
      </c>
      <c r="B671" s="18" t="s">
        <v>1833</v>
      </c>
      <c r="C671" s="93" t="s">
        <v>14</v>
      </c>
      <c r="D671" s="93"/>
      <c r="E671" s="93"/>
      <c r="F671" s="17" t="s">
        <v>1563</v>
      </c>
      <c r="G671" s="19">
        <v>0.10199999999999999</v>
      </c>
      <c r="H671" s="20">
        <v>32.020000000000003</v>
      </c>
      <c r="I671" s="20">
        <f>TRUNC(TRUNC(G671,8)*H671,2)</f>
        <v>3.26</v>
      </c>
    </row>
    <row r="672" spans="1:9" ht="18" customHeight="1">
      <c r="A672" s="2"/>
      <c r="B672" s="2"/>
      <c r="C672" s="2"/>
      <c r="D672" s="2"/>
      <c r="E672" s="2"/>
      <c r="F672" s="2"/>
      <c r="G672" s="87" t="s">
        <v>1564</v>
      </c>
      <c r="H672" s="87"/>
      <c r="I672" s="21">
        <f>SUM(I670:I671)</f>
        <v>4.1899999999999995</v>
      </c>
    </row>
    <row r="673" spans="1:9" ht="15" customHeight="1">
      <c r="A673" s="91" t="s">
        <v>1487</v>
      </c>
      <c r="B673" s="91"/>
      <c r="C673" s="92" t="s">
        <v>4</v>
      </c>
      <c r="D673" s="92"/>
      <c r="E673" s="92"/>
      <c r="F673" s="11" t="s">
        <v>1470</v>
      </c>
      <c r="G673" s="11" t="s">
        <v>1471</v>
      </c>
      <c r="H673" s="11" t="s">
        <v>1472</v>
      </c>
      <c r="I673" s="11" t="s">
        <v>1473</v>
      </c>
    </row>
    <row r="674" spans="1:9" ht="21" customHeight="1">
      <c r="A674" s="17" t="s">
        <v>1848</v>
      </c>
      <c r="B674" s="18" t="s">
        <v>1849</v>
      </c>
      <c r="C674" s="93" t="s">
        <v>14</v>
      </c>
      <c r="D674" s="93"/>
      <c r="E674" s="93"/>
      <c r="F674" s="17" t="s">
        <v>118</v>
      </c>
      <c r="G674" s="19">
        <v>1</v>
      </c>
      <c r="H674" s="20">
        <v>10.54</v>
      </c>
      <c r="I674" s="20">
        <f>TRUNC(TRUNC(G674,8)*H674,2)</f>
        <v>10.54</v>
      </c>
    </row>
    <row r="675" spans="1:9" ht="15" customHeight="1">
      <c r="A675" s="2"/>
      <c r="B675" s="2"/>
      <c r="C675" s="2"/>
      <c r="D675" s="2"/>
      <c r="E675" s="2"/>
      <c r="F675" s="2"/>
      <c r="G675" s="87" t="s">
        <v>1490</v>
      </c>
      <c r="H675" s="87"/>
      <c r="I675" s="21">
        <f>SUM(I674:I674)</f>
        <v>10.54</v>
      </c>
    </row>
    <row r="676" spans="1:9" ht="15" customHeight="1">
      <c r="A676" s="2"/>
      <c r="B676" s="2"/>
      <c r="C676" s="2"/>
      <c r="D676" s="2"/>
      <c r="E676" s="2"/>
      <c r="F676" s="2"/>
      <c r="G676" s="89" t="s">
        <v>1491</v>
      </c>
      <c r="H676" s="89"/>
      <c r="I676" s="5">
        <f>SUM(I668,I672,I675)</f>
        <v>15.45</v>
      </c>
    </row>
    <row r="677" spans="1:9" ht="9.9499999999999993" customHeight="1">
      <c r="A677" s="2"/>
      <c r="B677" s="2"/>
      <c r="C677" s="2"/>
      <c r="D677" s="2"/>
      <c r="E677" s="2"/>
      <c r="F677" s="2"/>
      <c r="G677" s="90"/>
      <c r="H677" s="90"/>
      <c r="I677" s="90"/>
    </row>
    <row r="678" spans="1:9" ht="20.100000000000001" customHeight="1">
      <c r="A678" s="81" t="s">
        <v>1850</v>
      </c>
      <c r="B678" s="81"/>
      <c r="C678" s="81"/>
      <c r="D678" s="81"/>
      <c r="E678" s="81"/>
      <c r="F678" s="81"/>
      <c r="G678" s="81"/>
      <c r="H678" s="81"/>
      <c r="I678" s="81"/>
    </row>
    <row r="679" spans="1:9" ht="15" customHeight="1">
      <c r="A679" s="91" t="s">
        <v>1552</v>
      </c>
      <c r="B679" s="91"/>
      <c r="C679" s="92" t="s">
        <v>4</v>
      </c>
      <c r="D679" s="92"/>
      <c r="E679" s="92"/>
      <c r="F679" s="11" t="s">
        <v>1470</v>
      </c>
      <c r="G679" s="11" t="s">
        <v>1471</v>
      </c>
      <c r="H679" s="11" t="s">
        <v>1472</v>
      </c>
      <c r="I679" s="11" t="s">
        <v>1473</v>
      </c>
    </row>
    <row r="680" spans="1:9" ht="29.1" customHeight="1">
      <c r="A680" s="17" t="s">
        <v>1750</v>
      </c>
      <c r="B680" s="18" t="s">
        <v>1751</v>
      </c>
      <c r="C680" s="93" t="s">
        <v>14</v>
      </c>
      <c r="D680" s="93"/>
      <c r="E680" s="93"/>
      <c r="F680" s="17" t="s">
        <v>1555</v>
      </c>
      <c r="G680" s="19">
        <v>0.30099999999999999</v>
      </c>
      <c r="H680" s="20">
        <v>38.950000000000003</v>
      </c>
      <c r="I680" s="20">
        <f>TRUNC(TRUNC(G680,8)*H680,2)</f>
        <v>11.72</v>
      </c>
    </row>
    <row r="681" spans="1:9" ht="29.1" customHeight="1">
      <c r="A681" s="17" t="s">
        <v>1752</v>
      </c>
      <c r="B681" s="18" t="s">
        <v>1753</v>
      </c>
      <c r="C681" s="93" t="s">
        <v>14</v>
      </c>
      <c r="D681" s="93"/>
      <c r="E681" s="93"/>
      <c r="F681" s="17" t="s">
        <v>1558</v>
      </c>
      <c r="G681" s="19">
        <v>7.4999999999999997E-2</v>
      </c>
      <c r="H681" s="20">
        <v>40.479999999999997</v>
      </c>
      <c r="I681" s="20">
        <f>TRUNC(TRUNC(G681,8)*H681,2)</f>
        <v>3.03</v>
      </c>
    </row>
    <row r="682" spans="1:9" ht="18" customHeight="1">
      <c r="A682" s="2"/>
      <c r="B682" s="2"/>
      <c r="C682" s="2"/>
      <c r="D682" s="2"/>
      <c r="E682" s="2"/>
      <c r="F682" s="2"/>
      <c r="G682" s="87" t="s">
        <v>1559</v>
      </c>
      <c r="H682" s="87"/>
      <c r="I682" s="21">
        <f>SUM(I680:I681)</f>
        <v>14.75</v>
      </c>
    </row>
    <row r="683" spans="1:9" ht="15" customHeight="1">
      <c r="A683" s="91" t="s">
        <v>1576</v>
      </c>
      <c r="B683" s="91"/>
      <c r="C683" s="92" t="s">
        <v>4</v>
      </c>
      <c r="D683" s="92"/>
      <c r="E683" s="92"/>
      <c r="F683" s="11" t="s">
        <v>1470</v>
      </c>
      <c r="G683" s="11" t="s">
        <v>1471</v>
      </c>
      <c r="H683" s="11" t="s">
        <v>1472</v>
      </c>
      <c r="I683" s="11" t="s">
        <v>1473</v>
      </c>
    </row>
    <row r="684" spans="1:9" ht="29.1" customHeight="1">
      <c r="A684" s="17" t="s">
        <v>1851</v>
      </c>
      <c r="B684" s="18" t="s">
        <v>1852</v>
      </c>
      <c r="C684" s="93" t="s">
        <v>14</v>
      </c>
      <c r="D684" s="93"/>
      <c r="E684" s="93"/>
      <c r="F684" s="17" t="s">
        <v>39</v>
      </c>
      <c r="G684" s="19">
        <v>0.83</v>
      </c>
      <c r="H684" s="20">
        <v>38.33</v>
      </c>
      <c r="I684" s="20">
        <f t="shared" ref="I684:I689" si="16">TRUNC(TRUNC(G684,8)*H684,2)</f>
        <v>31.81</v>
      </c>
    </row>
    <row r="685" spans="1:9" ht="29.1" customHeight="1">
      <c r="A685" s="17" t="s">
        <v>1853</v>
      </c>
      <c r="B685" s="18" t="s">
        <v>1854</v>
      </c>
      <c r="C685" s="93" t="s">
        <v>14</v>
      </c>
      <c r="D685" s="93"/>
      <c r="E685" s="93"/>
      <c r="F685" s="17" t="s">
        <v>39</v>
      </c>
      <c r="G685" s="19">
        <v>1.05</v>
      </c>
      <c r="H685" s="20">
        <v>14.58</v>
      </c>
      <c r="I685" s="20">
        <f t="shared" si="16"/>
        <v>15.3</v>
      </c>
    </row>
    <row r="686" spans="1:9" ht="15" customHeight="1">
      <c r="A686" s="17" t="s">
        <v>1855</v>
      </c>
      <c r="B686" s="18" t="s">
        <v>1856</v>
      </c>
      <c r="C686" s="93" t="s">
        <v>14</v>
      </c>
      <c r="D686" s="93"/>
      <c r="E686" s="93"/>
      <c r="F686" s="17" t="s">
        <v>118</v>
      </c>
      <c r="G686" s="19">
        <v>0.01</v>
      </c>
      <c r="H686" s="20">
        <v>19.66</v>
      </c>
      <c r="I686" s="20">
        <f t="shared" si="16"/>
        <v>0.19</v>
      </c>
    </row>
    <row r="687" spans="1:9" ht="15" customHeight="1">
      <c r="A687" s="17" t="s">
        <v>1782</v>
      </c>
      <c r="B687" s="18" t="s">
        <v>1783</v>
      </c>
      <c r="C687" s="93" t="s">
        <v>14</v>
      </c>
      <c r="D687" s="93"/>
      <c r="E687" s="93"/>
      <c r="F687" s="17" t="s">
        <v>118</v>
      </c>
      <c r="G687" s="19">
        <v>0.35599999999999998</v>
      </c>
      <c r="H687" s="20">
        <v>17.760000000000002</v>
      </c>
      <c r="I687" s="20">
        <f t="shared" si="16"/>
        <v>6.32</v>
      </c>
    </row>
    <row r="688" spans="1:9" ht="21" customHeight="1">
      <c r="A688" s="17" t="s">
        <v>1857</v>
      </c>
      <c r="B688" s="18" t="s">
        <v>1858</v>
      </c>
      <c r="C688" s="93" t="s">
        <v>14</v>
      </c>
      <c r="D688" s="93"/>
      <c r="E688" s="93"/>
      <c r="F688" s="17" t="s">
        <v>88</v>
      </c>
      <c r="G688" s="19">
        <v>22.175999999999998</v>
      </c>
      <c r="H688" s="20">
        <v>2.2999999999999998</v>
      </c>
      <c r="I688" s="20">
        <f t="shared" si="16"/>
        <v>51</v>
      </c>
    </row>
    <row r="689" spans="1:9" ht="21" customHeight="1">
      <c r="A689" s="17" t="s">
        <v>1758</v>
      </c>
      <c r="B689" s="18" t="s">
        <v>1759</v>
      </c>
      <c r="C689" s="93" t="s">
        <v>14</v>
      </c>
      <c r="D689" s="93"/>
      <c r="E689" s="93"/>
      <c r="F689" s="17" t="s">
        <v>88</v>
      </c>
      <c r="G689" s="19">
        <v>2.6139999999999999</v>
      </c>
      <c r="H689" s="20">
        <v>6.78</v>
      </c>
      <c r="I689" s="20">
        <f t="shared" si="16"/>
        <v>17.72</v>
      </c>
    </row>
    <row r="690" spans="1:9" ht="15" customHeight="1">
      <c r="A690" s="2"/>
      <c r="B690" s="2"/>
      <c r="C690" s="2"/>
      <c r="D690" s="2"/>
      <c r="E690" s="2"/>
      <c r="F690" s="2"/>
      <c r="G690" s="87" t="s">
        <v>1588</v>
      </c>
      <c r="H690" s="87"/>
      <c r="I690" s="21">
        <f>SUM(I684:I689)</f>
        <v>122.34</v>
      </c>
    </row>
    <row r="691" spans="1:9" ht="15" customHeight="1">
      <c r="A691" s="91" t="s">
        <v>1560</v>
      </c>
      <c r="B691" s="91"/>
      <c r="C691" s="92" t="s">
        <v>4</v>
      </c>
      <c r="D691" s="92"/>
      <c r="E691" s="92"/>
      <c r="F691" s="11" t="s">
        <v>1470</v>
      </c>
      <c r="G691" s="11" t="s">
        <v>1471</v>
      </c>
      <c r="H691" s="11" t="s">
        <v>1472</v>
      </c>
      <c r="I691" s="11" t="s">
        <v>1473</v>
      </c>
    </row>
    <row r="692" spans="1:9" ht="21" customHeight="1">
      <c r="A692" s="17" t="s">
        <v>1762</v>
      </c>
      <c r="B692" s="18" t="s">
        <v>1763</v>
      </c>
      <c r="C692" s="93" t="s">
        <v>14</v>
      </c>
      <c r="D692" s="93"/>
      <c r="E692" s="93"/>
      <c r="F692" s="17" t="s">
        <v>1563</v>
      </c>
      <c r="G692" s="19">
        <v>0.13100000000000001</v>
      </c>
      <c r="H692" s="20">
        <v>23.87</v>
      </c>
      <c r="I692" s="20">
        <f>TRUNC(TRUNC(G692,8)*H692,2)</f>
        <v>3.12</v>
      </c>
    </row>
    <row r="693" spans="1:9" ht="21" customHeight="1">
      <c r="A693" s="17" t="s">
        <v>1679</v>
      </c>
      <c r="B693" s="18" t="s">
        <v>1680</v>
      </c>
      <c r="C693" s="93" t="s">
        <v>14</v>
      </c>
      <c r="D693" s="93"/>
      <c r="E693" s="93"/>
      <c r="F693" s="17" t="s">
        <v>1563</v>
      </c>
      <c r="G693" s="19">
        <v>0.40799999999999997</v>
      </c>
      <c r="H693" s="20">
        <v>31.88</v>
      </c>
      <c r="I693" s="20">
        <f>TRUNC(TRUNC(G693,8)*H693,2)</f>
        <v>13</v>
      </c>
    </row>
    <row r="694" spans="1:9" ht="18" customHeight="1">
      <c r="A694" s="2"/>
      <c r="B694" s="2"/>
      <c r="C694" s="2"/>
      <c r="D694" s="2"/>
      <c r="E694" s="2"/>
      <c r="F694" s="2"/>
      <c r="G694" s="87" t="s">
        <v>1564</v>
      </c>
      <c r="H694" s="87"/>
      <c r="I694" s="21">
        <f>SUM(I692:I693)</f>
        <v>16.12</v>
      </c>
    </row>
    <row r="695" spans="1:9" ht="15" customHeight="1">
      <c r="A695" s="2"/>
      <c r="B695" s="2"/>
      <c r="C695" s="2"/>
      <c r="D695" s="2"/>
      <c r="E695" s="2"/>
      <c r="F695" s="2"/>
      <c r="G695" s="89" t="s">
        <v>1491</v>
      </c>
      <c r="H695" s="89"/>
      <c r="I695" s="5">
        <f>SUM(I682,I690,I694)</f>
        <v>153.21</v>
      </c>
    </row>
    <row r="696" spans="1:9" ht="9.9499999999999993" customHeight="1">
      <c r="A696" s="2"/>
      <c r="B696" s="2"/>
      <c r="C696" s="2"/>
      <c r="D696" s="2"/>
      <c r="E696" s="2"/>
      <c r="F696" s="2"/>
      <c r="G696" s="90"/>
      <c r="H696" s="90"/>
      <c r="I696" s="90"/>
    </row>
    <row r="697" spans="1:9" ht="20.100000000000001" customHeight="1">
      <c r="A697" s="81" t="s">
        <v>1859</v>
      </c>
      <c r="B697" s="81"/>
      <c r="C697" s="81"/>
      <c r="D697" s="81"/>
      <c r="E697" s="81"/>
      <c r="F697" s="81"/>
      <c r="G697" s="81"/>
      <c r="H697" s="81"/>
      <c r="I697" s="81"/>
    </row>
    <row r="698" spans="1:9" ht="15" customHeight="1">
      <c r="A698" s="91" t="s">
        <v>1860</v>
      </c>
      <c r="B698" s="91"/>
      <c r="C698" s="92" t="s">
        <v>4</v>
      </c>
      <c r="D698" s="92"/>
      <c r="E698" s="92"/>
      <c r="F698" s="11" t="s">
        <v>1470</v>
      </c>
      <c r="G698" s="11" t="s">
        <v>1471</v>
      </c>
      <c r="H698" s="11" t="s">
        <v>1472</v>
      </c>
      <c r="I698" s="11" t="s">
        <v>1473</v>
      </c>
    </row>
    <row r="699" spans="1:9" ht="29.1" customHeight="1">
      <c r="A699" s="17" t="s">
        <v>1861</v>
      </c>
      <c r="B699" s="18" t="s">
        <v>1862</v>
      </c>
      <c r="C699" s="93" t="s">
        <v>14</v>
      </c>
      <c r="D699" s="93"/>
      <c r="E699" s="93"/>
      <c r="F699" s="17" t="s">
        <v>1863</v>
      </c>
      <c r="G699" s="19">
        <v>0.19600000000000001</v>
      </c>
      <c r="H699" s="20">
        <v>15.69</v>
      </c>
      <c r="I699" s="20">
        <f>TRUNC(TRUNC(G699,8)*H699,2)</f>
        <v>3.07</v>
      </c>
    </row>
    <row r="700" spans="1:9" ht="29.1" customHeight="1">
      <c r="A700" s="17" t="s">
        <v>1864</v>
      </c>
      <c r="B700" s="18" t="s">
        <v>1865</v>
      </c>
      <c r="C700" s="93" t="s">
        <v>14</v>
      </c>
      <c r="D700" s="93"/>
      <c r="E700" s="93"/>
      <c r="F700" s="17" t="s">
        <v>15</v>
      </c>
      <c r="G700" s="19">
        <v>0.78500000000000003</v>
      </c>
      <c r="H700" s="20">
        <v>6.04</v>
      </c>
      <c r="I700" s="20">
        <f>TRUNC(TRUNC(G700,8)*H700,2)</f>
        <v>4.74</v>
      </c>
    </row>
    <row r="701" spans="1:9" ht="29.1" customHeight="1">
      <c r="A701" s="17" t="s">
        <v>1866</v>
      </c>
      <c r="B701" s="18" t="s">
        <v>1867</v>
      </c>
      <c r="C701" s="93" t="s">
        <v>14</v>
      </c>
      <c r="D701" s="93"/>
      <c r="E701" s="93"/>
      <c r="F701" s="17" t="s">
        <v>1863</v>
      </c>
      <c r="G701" s="19">
        <v>0.39300000000000002</v>
      </c>
      <c r="H701" s="20">
        <v>16.399999999999999</v>
      </c>
      <c r="I701" s="20">
        <f>TRUNC(TRUNC(G701,8)*H701,2)</f>
        <v>6.44</v>
      </c>
    </row>
    <row r="702" spans="1:9" ht="15" customHeight="1">
      <c r="A702" s="2"/>
      <c r="B702" s="2"/>
      <c r="C702" s="2"/>
      <c r="D702" s="2"/>
      <c r="E702" s="2"/>
      <c r="F702" s="2"/>
      <c r="G702" s="87" t="s">
        <v>1868</v>
      </c>
      <c r="H702" s="87"/>
      <c r="I702" s="21">
        <f>SUM(I699:I701)</f>
        <v>14.25</v>
      </c>
    </row>
    <row r="703" spans="1:9" ht="15" customHeight="1">
      <c r="A703" s="91" t="s">
        <v>1576</v>
      </c>
      <c r="B703" s="91"/>
      <c r="C703" s="92" t="s">
        <v>4</v>
      </c>
      <c r="D703" s="92"/>
      <c r="E703" s="92"/>
      <c r="F703" s="11" t="s">
        <v>1470</v>
      </c>
      <c r="G703" s="11" t="s">
        <v>1471</v>
      </c>
      <c r="H703" s="11" t="s">
        <v>1472</v>
      </c>
      <c r="I703" s="11" t="s">
        <v>1473</v>
      </c>
    </row>
    <row r="704" spans="1:9" ht="21" customHeight="1">
      <c r="A704" s="17" t="s">
        <v>1803</v>
      </c>
      <c r="B704" s="18" t="s">
        <v>1804</v>
      </c>
      <c r="C704" s="93" t="s">
        <v>14</v>
      </c>
      <c r="D704" s="93"/>
      <c r="E704" s="93"/>
      <c r="F704" s="17" t="s">
        <v>1790</v>
      </c>
      <c r="G704" s="19">
        <v>0.01</v>
      </c>
      <c r="H704" s="20">
        <v>6.39</v>
      </c>
      <c r="I704" s="20">
        <f>TRUNC(TRUNC(G704,8)*H704,2)</f>
        <v>0.06</v>
      </c>
    </row>
    <row r="705" spans="1:9" ht="21" customHeight="1">
      <c r="A705" s="17" t="s">
        <v>1809</v>
      </c>
      <c r="B705" s="18" t="s">
        <v>1810</v>
      </c>
      <c r="C705" s="93" t="s">
        <v>14</v>
      </c>
      <c r="D705" s="93"/>
      <c r="E705" s="93"/>
      <c r="F705" s="17" t="s">
        <v>118</v>
      </c>
      <c r="G705" s="19">
        <v>1.9E-2</v>
      </c>
      <c r="H705" s="20">
        <v>21.92</v>
      </c>
      <c r="I705" s="20">
        <f>TRUNC(TRUNC(G705,8)*H705,2)</f>
        <v>0.41</v>
      </c>
    </row>
    <row r="706" spans="1:9" ht="15" customHeight="1">
      <c r="A706" s="2"/>
      <c r="B706" s="2"/>
      <c r="C706" s="2"/>
      <c r="D706" s="2"/>
      <c r="E706" s="2"/>
      <c r="F706" s="2"/>
      <c r="G706" s="87" t="s">
        <v>1588</v>
      </c>
      <c r="H706" s="87"/>
      <c r="I706" s="21">
        <f>SUM(I704:I705)</f>
        <v>0.47</v>
      </c>
    </row>
    <row r="707" spans="1:9" ht="15" customHeight="1">
      <c r="A707" s="91" t="s">
        <v>1560</v>
      </c>
      <c r="B707" s="91"/>
      <c r="C707" s="92" t="s">
        <v>4</v>
      </c>
      <c r="D707" s="92"/>
      <c r="E707" s="92"/>
      <c r="F707" s="11" t="s">
        <v>1470</v>
      </c>
      <c r="G707" s="11" t="s">
        <v>1471</v>
      </c>
      <c r="H707" s="11" t="s">
        <v>1472</v>
      </c>
      <c r="I707" s="11" t="s">
        <v>1473</v>
      </c>
    </row>
    <row r="708" spans="1:9" ht="21" customHeight="1">
      <c r="A708" s="17" t="s">
        <v>1762</v>
      </c>
      <c r="B708" s="18" t="s">
        <v>1763</v>
      </c>
      <c r="C708" s="93" t="s">
        <v>14</v>
      </c>
      <c r="D708" s="93"/>
      <c r="E708" s="93"/>
      <c r="F708" s="17" t="s">
        <v>1563</v>
      </c>
      <c r="G708" s="19">
        <v>0.26100000000000001</v>
      </c>
      <c r="H708" s="20">
        <v>23.87</v>
      </c>
      <c r="I708" s="20">
        <f>TRUNC(TRUNC(G708,8)*H708,2)</f>
        <v>6.23</v>
      </c>
    </row>
    <row r="709" spans="1:9" ht="21" customHeight="1">
      <c r="A709" s="17" t="s">
        <v>1679</v>
      </c>
      <c r="B709" s="18" t="s">
        <v>1680</v>
      </c>
      <c r="C709" s="93" t="s">
        <v>14</v>
      </c>
      <c r="D709" s="93"/>
      <c r="E709" s="93"/>
      <c r="F709" s="17" t="s">
        <v>1563</v>
      </c>
      <c r="G709" s="19">
        <v>1.4239999999999999</v>
      </c>
      <c r="H709" s="20">
        <v>31.88</v>
      </c>
      <c r="I709" s="20">
        <f>TRUNC(TRUNC(G709,8)*H709,2)</f>
        <v>45.39</v>
      </c>
    </row>
    <row r="710" spans="1:9" ht="18" customHeight="1">
      <c r="A710" s="2"/>
      <c r="B710" s="2"/>
      <c r="C710" s="2"/>
      <c r="D710" s="2"/>
      <c r="E710" s="2"/>
      <c r="F710" s="2"/>
      <c r="G710" s="87" t="s">
        <v>1564</v>
      </c>
      <c r="H710" s="87"/>
      <c r="I710" s="21">
        <f>SUM(I708:I709)</f>
        <v>51.620000000000005</v>
      </c>
    </row>
    <row r="711" spans="1:9" ht="15" customHeight="1">
      <c r="A711" s="91" t="s">
        <v>1487</v>
      </c>
      <c r="B711" s="91"/>
      <c r="C711" s="92" t="s">
        <v>4</v>
      </c>
      <c r="D711" s="92"/>
      <c r="E711" s="92"/>
      <c r="F711" s="11" t="s">
        <v>1470</v>
      </c>
      <c r="G711" s="11" t="s">
        <v>1471</v>
      </c>
      <c r="H711" s="11" t="s">
        <v>1472</v>
      </c>
      <c r="I711" s="11" t="s">
        <v>1473</v>
      </c>
    </row>
    <row r="712" spans="1:9" ht="29.1" customHeight="1">
      <c r="A712" s="17" t="s">
        <v>1869</v>
      </c>
      <c r="B712" s="18" t="s">
        <v>1870</v>
      </c>
      <c r="C712" s="93" t="s">
        <v>14</v>
      </c>
      <c r="D712" s="93"/>
      <c r="E712" s="93"/>
      <c r="F712" s="17" t="s">
        <v>39</v>
      </c>
      <c r="G712" s="19">
        <v>0.26300000000000001</v>
      </c>
      <c r="H712" s="20">
        <v>163.52000000000001</v>
      </c>
      <c r="I712" s="20">
        <f>TRUNC(TRUNC(G712,8)*H712,2)</f>
        <v>43</v>
      </c>
    </row>
    <row r="713" spans="1:9" ht="15" customHeight="1">
      <c r="A713" s="2"/>
      <c r="B713" s="2"/>
      <c r="C713" s="2"/>
      <c r="D713" s="2"/>
      <c r="E713" s="2"/>
      <c r="F713" s="2"/>
      <c r="G713" s="87" t="s">
        <v>1490</v>
      </c>
      <c r="H713" s="87"/>
      <c r="I713" s="21">
        <f>SUM(I712:I712)</f>
        <v>43</v>
      </c>
    </row>
    <row r="714" spans="1:9" ht="15" customHeight="1">
      <c r="A714" s="2"/>
      <c r="B714" s="2"/>
      <c r="C714" s="2"/>
      <c r="D714" s="2"/>
      <c r="E714" s="2"/>
      <c r="F714" s="2"/>
      <c r="G714" s="89" t="s">
        <v>1491</v>
      </c>
      <c r="H714" s="89"/>
      <c r="I714" s="5">
        <f>SUM(I702,I706,I710,I713)</f>
        <v>109.34</v>
      </c>
    </row>
    <row r="715" spans="1:9" ht="9.9499999999999993" customHeight="1">
      <c r="A715" s="2"/>
      <c r="B715" s="2"/>
      <c r="C715" s="2"/>
      <c r="D715" s="2"/>
      <c r="E715" s="2"/>
      <c r="F715" s="2"/>
      <c r="G715" s="90"/>
      <c r="H715" s="90"/>
      <c r="I715" s="90"/>
    </row>
    <row r="716" spans="1:9" ht="20.100000000000001" customHeight="1">
      <c r="A716" s="81" t="s">
        <v>1871</v>
      </c>
      <c r="B716" s="81"/>
      <c r="C716" s="81"/>
      <c r="D716" s="81"/>
      <c r="E716" s="81"/>
      <c r="F716" s="81"/>
      <c r="G716" s="81"/>
      <c r="H716" s="81"/>
      <c r="I716" s="81"/>
    </row>
    <row r="717" spans="1:9" ht="15" customHeight="1">
      <c r="A717" s="91" t="s">
        <v>1552</v>
      </c>
      <c r="B717" s="91"/>
      <c r="C717" s="92" t="s">
        <v>4</v>
      </c>
      <c r="D717" s="92"/>
      <c r="E717" s="92"/>
      <c r="F717" s="11" t="s">
        <v>1470</v>
      </c>
      <c r="G717" s="11" t="s">
        <v>1471</v>
      </c>
      <c r="H717" s="11" t="s">
        <v>1472</v>
      </c>
      <c r="I717" s="11" t="s">
        <v>1473</v>
      </c>
    </row>
    <row r="718" spans="1:9" ht="29.1" customHeight="1">
      <c r="A718" s="17" t="s">
        <v>1819</v>
      </c>
      <c r="B718" s="18" t="s">
        <v>1820</v>
      </c>
      <c r="C718" s="93" t="s">
        <v>14</v>
      </c>
      <c r="D718" s="93"/>
      <c r="E718" s="93"/>
      <c r="F718" s="17" t="s">
        <v>1555</v>
      </c>
      <c r="G718" s="19">
        <v>0.13</v>
      </c>
      <c r="H718" s="20">
        <v>0.46</v>
      </c>
      <c r="I718" s="20">
        <f>TRUNC(TRUNC(G718,8)*H718,2)</f>
        <v>0.05</v>
      </c>
    </row>
    <row r="719" spans="1:9" ht="29.1" customHeight="1">
      <c r="A719" s="17" t="s">
        <v>1821</v>
      </c>
      <c r="B719" s="18" t="s">
        <v>1822</v>
      </c>
      <c r="C719" s="93" t="s">
        <v>14</v>
      </c>
      <c r="D719" s="93"/>
      <c r="E719" s="93"/>
      <c r="F719" s="17" t="s">
        <v>1558</v>
      </c>
      <c r="G719" s="19">
        <v>9.4E-2</v>
      </c>
      <c r="H719" s="20">
        <v>1.32</v>
      </c>
      <c r="I719" s="20">
        <f>TRUNC(TRUNC(G719,8)*H719,2)</f>
        <v>0.12</v>
      </c>
    </row>
    <row r="720" spans="1:9" ht="18" customHeight="1">
      <c r="A720" s="2"/>
      <c r="B720" s="2"/>
      <c r="C720" s="2"/>
      <c r="D720" s="2"/>
      <c r="E720" s="2"/>
      <c r="F720" s="2"/>
      <c r="G720" s="87" t="s">
        <v>1559</v>
      </c>
      <c r="H720" s="87"/>
      <c r="I720" s="21">
        <f>SUM(I718:I719)</f>
        <v>0.16999999999999998</v>
      </c>
    </row>
    <row r="721" spans="1:9" ht="15" customHeight="1">
      <c r="A721" s="91" t="s">
        <v>1576</v>
      </c>
      <c r="B721" s="91"/>
      <c r="C721" s="92" t="s">
        <v>4</v>
      </c>
      <c r="D721" s="92"/>
      <c r="E721" s="92"/>
      <c r="F721" s="11" t="s">
        <v>1470</v>
      </c>
      <c r="G721" s="11" t="s">
        <v>1471</v>
      </c>
      <c r="H721" s="11" t="s">
        <v>1472</v>
      </c>
      <c r="I721" s="11" t="s">
        <v>1473</v>
      </c>
    </row>
    <row r="722" spans="1:9" ht="38.1" customHeight="1">
      <c r="A722" s="17" t="s">
        <v>1872</v>
      </c>
      <c r="B722" s="18" t="s">
        <v>1873</v>
      </c>
      <c r="C722" s="93" t="s">
        <v>14</v>
      </c>
      <c r="D722" s="93"/>
      <c r="E722" s="93"/>
      <c r="F722" s="17" t="s">
        <v>43</v>
      </c>
      <c r="G722" s="19">
        <v>1.103</v>
      </c>
      <c r="H722" s="20">
        <v>545.79</v>
      </c>
      <c r="I722" s="20">
        <f>TRUNC(TRUNC(G722,8)*H722,2)</f>
        <v>602</v>
      </c>
    </row>
    <row r="723" spans="1:9" ht="15" customHeight="1">
      <c r="A723" s="2"/>
      <c r="B723" s="2"/>
      <c r="C723" s="2"/>
      <c r="D723" s="2"/>
      <c r="E723" s="2"/>
      <c r="F723" s="2"/>
      <c r="G723" s="87" t="s">
        <v>1588</v>
      </c>
      <c r="H723" s="87"/>
      <c r="I723" s="21">
        <f>SUM(I722:I722)</f>
        <v>602</v>
      </c>
    </row>
    <row r="724" spans="1:9" ht="15" customHeight="1">
      <c r="A724" s="91" t="s">
        <v>1560</v>
      </c>
      <c r="B724" s="91"/>
      <c r="C724" s="92" t="s">
        <v>4</v>
      </c>
      <c r="D724" s="92"/>
      <c r="E724" s="92"/>
      <c r="F724" s="11" t="s">
        <v>1470</v>
      </c>
      <c r="G724" s="11" t="s">
        <v>1471</v>
      </c>
      <c r="H724" s="11" t="s">
        <v>1472</v>
      </c>
      <c r="I724" s="11" t="s">
        <v>1473</v>
      </c>
    </row>
    <row r="725" spans="1:9" ht="21" customHeight="1">
      <c r="A725" s="17" t="s">
        <v>1679</v>
      </c>
      <c r="B725" s="18" t="s">
        <v>1680</v>
      </c>
      <c r="C725" s="93" t="s">
        <v>14</v>
      </c>
      <c r="D725" s="93"/>
      <c r="E725" s="93"/>
      <c r="F725" s="17" t="s">
        <v>1563</v>
      </c>
      <c r="G725" s="19">
        <v>0.224</v>
      </c>
      <c r="H725" s="20">
        <v>31.88</v>
      </c>
      <c r="I725" s="20">
        <f>TRUNC(TRUNC(G725,8)*H725,2)</f>
        <v>7.14</v>
      </c>
    </row>
    <row r="726" spans="1:9" ht="15" customHeight="1">
      <c r="A726" s="17" t="s">
        <v>1792</v>
      </c>
      <c r="B726" s="18" t="s">
        <v>1793</v>
      </c>
      <c r="C726" s="93" t="s">
        <v>14</v>
      </c>
      <c r="D726" s="93"/>
      <c r="E726" s="93"/>
      <c r="F726" s="17" t="s">
        <v>1563</v>
      </c>
      <c r="G726" s="19">
        <v>0.224</v>
      </c>
      <c r="H726" s="20">
        <v>32.270000000000003</v>
      </c>
      <c r="I726" s="20">
        <f>TRUNC(TRUNC(G726,8)*H726,2)</f>
        <v>7.22</v>
      </c>
    </row>
    <row r="727" spans="1:9" ht="15" customHeight="1">
      <c r="A727" s="17" t="s">
        <v>1775</v>
      </c>
      <c r="B727" s="18" t="s">
        <v>1776</v>
      </c>
      <c r="C727" s="93" t="s">
        <v>14</v>
      </c>
      <c r="D727" s="93"/>
      <c r="E727" s="93"/>
      <c r="F727" s="17" t="s">
        <v>1563</v>
      </c>
      <c r="G727" s="19">
        <v>1.345</v>
      </c>
      <c r="H727" s="20">
        <v>23.23</v>
      </c>
      <c r="I727" s="20">
        <f>TRUNC(TRUNC(G727,8)*H727,2)</f>
        <v>31.24</v>
      </c>
    </row>
    <row r="728" spans="1:9" ht="18" customHeight="1">
      <c r="A728" s="2"/>
      <c r="B728" s="2"/>
      <c r="C728" s="2"/>
      <c r="D728" s="2"/>
      <c r="E728" s="2"/>
      <c r="F728" s="2"/>
      <c r="G728" s="87" t="s">
        <v>1564</v>
      </c>
      <c r="H728" s="87"/>
      <c r="I728" s="21">
        <f>SUM(I725:I727)</f>
        <v>45.599999999999994</v>
      </c>
    </row>
    <row r="729" spans="1:9" ht="15" customHeight="1">
      <c r="A729" s="2"/>
      <c r="B729" s="2"/>
      <c r="C729" s="2"/>
      <c r="D729" s="2"/>
      <c r="E729" s="2"/>
      <c r="F729" s="2"/>
      <c r="G729" s="89" t="s">
        <v>1491</v>
      </c>
      <c r="H729" s="89"/>
      <c r="I729" s="5">
        <f>SUM(I720,I723,I728)</f>
        <v>647.77</v>
      </c>
    </row>
    <row r="730" spans="1:9" ht="9.9499999999999993" customHeight="1">
      <c r="A730" s="2"/>
      <c r="B730" s="2"/>
      <c r="C730" s="2"/>
      <c r="D730" s="2"/>
      <c r="E730" s="2"/>
      <c r="F730" s="2"/>
      <c r="G730" s="90"/>
      <c r="H730" s="90"/>
      <c r="I730" s="90"/>
    </row>
    <row r="731" spans="1:9" ht="20.100000000000001" customHeight="1">
      <c r="A731" s="81" t="s">
        <v>1874</v>
      </c>
      <c r="B731" s="81"/>
      <c r="C731" s="81"/>
      <c r="D731" s="81"/>
      <c r="E731" s="81"/>
      <c r="F731" s="81"/>
      <c r="G731" s="81"/>
      <c r="H731" s="81"/>
      <c r="I731" s="81"/>
    </row>
    <row r="732" spans="1:9" ht="15" customHeight="1">
      <c r="A732" s="91" t="s">
        <v>1576</v>
      </c>
      <c r="B732" s="91"/>
      <c r="C732" s="92" t="s">
        <v>4</v>
      </c>
      <c r="D732" s="92"/>
      <c r="E732" s="92"/>
      <c r="F732" s="11" t="s">
        <v>1470</v>
      </c>
      <c r="G732" s="11" t="s">
        <v>1471</v>
      </c>
      <c r="H732" s="11" t="s">
        <v>1472</v>
      </c>
      <c r="I732" s="11" t="s">
        <v>1473</v>
      </c>
    </row>
    <row r="733" spans="1:9" ht="21" customHeight="1">
      <c r="A733" s="17" t="s">
        <v>1826</v>
      </c>
      <c r="B733" s="18" t="s">
        <v>1827</v>
      </c>
      <c r="C733" s="93" t="s">
        <v>14</v>
      </c>
      <c r="D733" s="93"/>
      <c r="E733" s="93"/>
      <c r="F733" s="17" t="s">
        <v>118</v>
      </c>
      <c r="G733" s="19">
        <v>2.5000000000000001E-2</v>
      </c>
      <c r="H733" s="20">
        <v>24.95</v>
      </c>
      <c r="I733" s="20">
        <f>TRUNC(TRUNC(G733,8)*H733,2)</f>
        <v>0.62</v>
      </c>
    </row>
    <row r="734" spans="1:9" ht="29.1" customHeight="1">
      <c r="A734" s="17" t="s">
        <v>1828</v>
      </c>
      <c r="B734" s="18" t="s">
        <v>1829</v>
      </c>
      <c r="C734" s="93" t="s">
        <v>14</v>
      </c>
      <c r="D734" s="93"/>
      <c r="E734" s="93"/>
      <c r="F734" s="17" t="s">
        <v>33</v>
      </c>
      <c r="G734" s="19">
        <v>1.19</v>
      </c>
      <c r="H734" s="20">
        <v>0.21</v>
      </c>
      <c r="I734" s="20">
        <f>TRUNC(TRUNC(G734,8)*H734,2)</f>
        <v>0.24</v>
      </c>
    </row>
    <row r="735" spans="1:9" ht="15" customHeight="1">
      <c r="A735" s="2"/>
      <c r="B735" s="2"/>
      <c r="C735" s="2"/>
      <c r="D735" s="2"/>
      <c r="E735" s="2"/>
      <c r="F735" s="2"/>
      <c r="G735" s="87" t="s">
        <v>1588</v>
      </c>
      <c r="H735" s="87"/>
      <c r="I735" s="21">
        <f>SUM(I733:I734)</f>
        <v>0.86</v>
      </c>
    </row>
    <row r="736" spans="1:9" ht="15" customHeight="1">
      <c r="A736" s="91" t="s">
        <v>1560</v>
      </c>
      <c r="B736" s="91"/>
      <c r="C736" s="92" t="s">
        <v>4</v>
      </c>
      <c r="D736" s="92"/>
      <c r="E736" s="92"/>
      <c r="F736" s="11" t="s">
        <v>1470</v>
      </c>
      <c r="G736" s="11" t="s">
        <v>1471</v>
      </c>
      <c r="H736" s="11" t="s">
        <v>1472</v>
      </c>
      <c r="I736" s="11" t="s">
        <v>1473</v>
      </c>
    </row>
    <row r="737" spans="1:9" ht="21" customHeight="1">
      <c r="A737" s="17" t="s">
        <v>1830</v>
      </c>
      <c r="B737" s="18" t="s">
        <v>1831</v>
      </c>
      <c r="C737" s="93" t="s">
        <v>14</v>
      </c>
      <c r="D737" s="93"/>
      <c r="E737" s="93"/>
      <c r="F737" s="17" t="s">
        <v>1563</v>
      </c>
      <c r="G737" s="19">
        <v>1.7500000000000002E-2</v>
      </c>
      <c r="H737" s="20">
        <v>23.95</v>
      </c>
      <c r="I737" s="20">
        <f>TRUNC(TRUNC(G737,8)*H737,2)</f>
        <v>0.41</v>
      </c>
    </row>
    <row r="738" spans="1:9" ht="15" customHeight="1">
      <c r="A738" s="17" t="s">
        <v>1832</v>
      </c>
      <c r="B738" s="18" t="s">
        <v>1833</v>
      </c>
      <c r="C738" s="93" t="s">
        <v>14</v>
      </c>
      <c r="D738" s="93"/>
      <c r="E738" s="93"/>
      <c r="F738" s="17" t="s">
        <v>1563</v>
      </c>
      <c r="G738" s="19">
        <v>0.1069</v>
      </c>
      <c r="H738" s="20">
        <v>32.020000000000003</v>
      </c>
      <c r="I738" s="20">
        <f>TRUNC(TRUNC(G738,8)*H738,2)</f>
        <v>3.42</v>
      </c>
    </row>
    <row r="739" spans="1:9" ht="18" customHeight="1">
      <c r="A739" s="2"/>
      <c r="B739" s="2"/>
      <c r="C739" s="2"/>
      <c r="D739" s="2"/>
      <c r="E739" s="2"/>
      <c r="F739" s="2"/>
      <c r="G739" s="87" t="s">
        <v>1564</v>
      </c>
      <c r="H739" s="87"/>
      <c r="I739" s="21">
        <f>SUM(I737:I738)</f>
        <v>3.83</v>
      </c>
    </row>
    <row r="740" spans="1:9" ht="15" customHeight="1">
      <c r="A740" s="91" t="s">
        <v>1487</v>
      </c>
      <c r="B740" s="91"/>
      <c r="C740" s="92" t="s">
        <v>4</v>
      </c>
      <c r="D740" s="92"/>
      <c r="E740" s="92"/>
      <c r="F740" s="11" t="s">
        <v>1470</v>
      </c>
      <c r="G740" s="11" t="s">
        <v>1471</v>
      </c>
      <c r="H740" s="11" t="s">
        <v>1472</v>
      </c>
      <c r="I740" s="11" t="s">
        <v>1473</v>
      </c>
    </row>
    <row r="741" spans="1:9" ht="21" customHeight="1">
      <c r="A741" s="17" t="s">
        <v>1845</v>
      </c>
      <c r="B741" s="18" t="s">
        <v>1846</v>
      </c>
      <c r="C741" s="93" t="s">
        <v>14</v>
      </c>
      <c r="D741" s="93"/>
      <c r="E741" s="93"/>
      <c r="F741" s="17" t="s">
        <v>118</v>
      </c>
      <c r="G741" s="19">
        <v>1</v>
      </c>
      <c r="H741" s="20">
        <v>10.66</v>
      </c>
      <c r="I741" s="20">
        <f>TRUNC(TRUNC(G741,8)*H741,2)</f>
        <v>10.66</v>
      </c>
    </row>
    <row r="742" spans="1:9" ht="15" customHeight="1">
      <c r="A742" s="2"/>
      <c r="B742" s="2"/>
      <c r="C742" s="2"/>
      <c r="D742" s="2"/>
      <c r="E742" s="2"/>
      <c r="F742" s="2"/>
      <c r="G742" s="87" t="s">
        <v>1490</v>
      </c>
      <c r="H742" s="87"/>
      <c r="I742" s="21">
        <f>SUM(I741:I741)</f>
        <v>10.66</v>
      </c>
    </row>
    <row r="743" spans="1:9" ht="15" customHeight="1">
      <c r="A743" s="2"/>
      <c r="B743" s="2"/>
      <c r="C743" s="2"/>
      <c r="D743" s="2"/>
      <c r="E743" s="2"/>
      <c r="F743" s="2"/>
      <c r="G743" s="89" t="s">
        <v>1491</v>
      </c>
      <c r="H743" s="89"/>
      <c r="I743" s="5">
        <f>SUM(I735,I739,I742)</f>
        <v>15.350000000000001</v>
      </c>
    </row>
    <row r="744" spans="1:9" ht="9.9499999999999993" customHeight="1">
      <c r="A744" s="2"/>
      <c r="B744" s="2"/>
      <c r="C744" s="2"/>
      <c r="D744" s="2"/>
      <c r="E744" s="2"/>
      <c r="F744" s="2"/>
      <c r="G744" s="90"/>
      <c r="H744" s="90"/>
      <c r="I744" s="90"/>
    </row>
    <row r="745" spans="1:9" ht="20.100000000000001" customHeight="1">
      <c r="A745" s="81" t="s">
        <v>1875</v>
      </c>
      <c r="B745" s="81"/>
      <c r="C745" s="81"/>
      <c r="D745" s="81"/>
      <c r="E745" s="81"/>
      <c r="F745" s="81"/>
      <c r="G745" s="81"/>
      <c r="H745" s="81"/>
      <c r="I745" s="81"/>
    </row>
    <row r="746" spans="1:9" ht="15" customHeight="1">
      <c r="A746" s="91" t="s">
        <v>1576</v>
      </c>
      <c r="B746" s="91"/>
      <c r="C746" s="92" t="s">
        <v>4</v>
      </c>
      <c r="D746" s="92"/>
      <c r="E746" s="92"/>
      <c r="F746" s="11" t="s">
        <v>1470</v>
      </c>
      <c r="G746" s="11" t="s">
        <v>1471</v>
      </c>
      <c r="H746" s="11" t="s">
        <v>1472</v>
      </c>
      <c r="I746" s="11" t="s">
        <v>1473</v>
      </c>
    </row>
    <row r="747" spans="1:9" ht="21" customHeight="1">
      <c r="A747" s="17" t="s">
        <v>1826</v>
      </c>
      <c r="B747" s="18" t="s">
        <v>1827</v>
      </c>
      <c r="C747" s="93" t="s">
        <v>14</v>
      </c>
      <c r="D747" s="93"/>
      <c r="E747" s="93"/>
      <c r="F747" s="17" t="s">
        <v>118</v>
      </c>
      <c r="G747" s="19">
        <v>2.5000000000000001E-2</v>
      </c>
      <c r="H747" s="20">
        <v>24.95</v>
      </c>
      <c r="I747" s="20">
        <f>TRUNC(TRUNC(G747,8)*H747,2)</f>
        <v>0.62</v>
      </c>
    </row>
    <row r="748" spans="1:9" ht="29.1" customHeight="1">
      <c r="A748" s="17" t="s">
        <v>1828</v>
      </c>
      <c r="B748" s="18" t="s">
        <v>1829</v>
      </c>
      <c r="C748" s="93" t="s">
        <v>14</v>
      </c>
      <c r="D748" s="93"/>
      <c r="E748" s="93"/>
      <c r="F748" s="17" t="s">
        <v>33</v>
      </c>
      <c r="G748" s="19">
        <v>0.54300000000000004</v>
      </c>
      <c r="H748" s="20">
        <v>0.21</v>
      </c>
      <c r="I748" s="20">
        <f>TRUNC(TRUNC(G748,8)*H748,2)</f>
        <v>0.11</v>
      </c>
    </row>
    <row r="749" spans="1:9" ht="15" customHeight="1">
      <c r="A749" s="2"/>
      <c r="B749" s="2"/>
      <c r="C749" s="2"/>
      <c r="D749" s="2"/>
      <c r="E749" s="2"/>
      <c r="F749" s="2"/>
      <c r="G749" s="87" t="s">
        <v>1588</v>
      </c>
      <c r="H749" s="87"/>
      <c r="I749" s="21">
        <f>SUM(I747:I748)</f>
        <v>0.73</v>
      </c>
    </row>
    <row r="750" spans="1:9" ht="15" customHeight="1">
      <c r="A750" s="91" t="s">
        <v>1560</v>
      </c>
      <c r="B750" s="91"/>
      <c r="C750" s="92" t="s">
        <v>4</v>
      </c>
      <c r="D750" s="92"/>
      <c r="E750" s="92"/>
      <c r="F750" s="11" t="s">
        <v>1470</v>
      </c>
      <c r="G750" s="11" t="s">
        <v>1471</v>
      </c>
      <c r="H750" s="11" t="s">
        <v>1472</v>
      </c>
      <c r="I750" s="11" t="s">
        <v>1473</v>
      </c>
    </row>
    <row r="751" spans="1:9" ht="21" customHeight="1">
      <c r="A751" s="17" t="s">
        <v>1830</v>
      </c>
      <c r="B751" s="18" t="s">
        <v>1831</v>
      </c>
      <c r="C751" s="93" t="s">
        <v>14</v>
      </c>
      <c r="D751" s="93"/>
      <c r="E751" s="93"/>
      <c r="F751" s="17" t="s">
        <v>1563</v>
      </c>
      <c r="G751" s="19">
        <v>6.4000000000000003E-3</v>
      </c>
      <c r="H751" s="20">
        <v>23.95</v>
      </c>
      <c r="I751" s="20">
        <f>TRUNC(TRUNC(G751,8)*H751,2)</f>
        <v>0.15</v>
      </c>
    </row>
    <row r="752" spans="1:9" ht="15" customHeight="1">
      <c r="A752" s="17" t="s">
        <v>1832</v>
      </c>
      <c r="B752" s="18" t="s">
        <v>1833</v>
      </c>
      <c r="C752" s="93" t="s">
        <v>14</v>
      </c>
      <c r="D752" s="93"/>
      <c r="E752" s="93"/>
      <c r="F752" s="17" t="s">
        <v>1563</v>
      </c>
      <c r="G752" s="19">
        <v>3.9199999999999999E-2</v>
      </c>
      <c r="H752" s="20">
        <v>32.020000000000003</v>
      </c>
      <c r="I752" s="20">
        <f>TRUNC(TRUNC(G752,8)*H752,2)</f>
        <v>1.25</v>
      </c>
    </row>
    <row r="753" spans="1:9" ht="18" customHeight="1">
      <c r="A753" s="2"/>
      <c r="B753" s="2"/>
      <c r="C753" s="2"/>
      <c r="D753" s="2"/>
      <c r="E753" s="2"/>
      <c r="F753" s="2"/>
      <c r="G753" s="87" t="s">
        <v>1564</v>
      </c>
      <c r="H753" s="87"/>
      <c r="I753" s="21">
        <f>SUM(I751:I752)</f>
        <v>1.4</v>
      </c>
    </row>
    <row r="754" spans="1:9" ht="15" customHeight="1">
      <c r="A754" s="91" t="s">
        <v>1487</v>
      </c>
      <c r="B754" s="91"/>
      <c r="C754" s="92" t="s">
        <v>4</v>
      </c>
      <c r="D754" s="92"/>
      <c r="E754" s="92"/>
      <c r="F754" s="11" t="s">
        <v>1470</v>
      </c>
      <c r="G754" s="11" t="s">
        <v>1471</v>
      </c>
      <c r="H754" s="11" t="s">
        <v>1472</v>
      </c>
      <c r="I754" s="11" t="s">
        <v>1473</v>
      </c>
    </row>
    <row r="755" spans="1:9" ht="21" customHeight="1">
      <c r="A755" s="17" t="s">
        <v>1837</v>
      </c>
      <c r="B755" s="18" t="s">
        <v>1838</v>
      </c>
      <c r="C755" s="93" t="s">
        <v>14</v>
      </c>
      <c r="D755" s="93"/>
      <c r="E755" s="93"/>
      <c r="F755" s="17" t="s">
        <v>118</v>
      </c>
      <c r="G755" s="19">
        <v>1</v>
      </c>
      <c r="H755" s="20">
        <v>9.7100000000000009</v>
      </c>
      <c r="I755" s="20">
        <f>TRUNC(TRUNC(G755,8)*H755,2)</f>
        <v>9.7100000000000009</v>
      </c>
    </row>
    <row r="756" spans="1:9" ht="15" customHeight="1">
      <c r="A756" s="2"/>
      <c r="B756" s="2"/>
      <c r="C756" s="2"/>
      <c r="D756" s="2"/>
      <c r="E756" s="2"/>
      <c r="F756" s="2"/>
      <c r="G756" s="87" t="s">
        <v>1490</v>
      </c>
      <c r="H756" s="87"/>
      <c r="I756" s="21">
        <f>SUM(I755:I755)</f>
        <v>9.7100000000000009</v>
      </c>
    </row>
    <row r="757" spans="1:9" ht="15" customHeight="1">
      <c r="A757" s="2"/>
      <c r="B757" s="2"/>
      <c r="C757" s="2"/>
      <c r="D757" s="2"/>
      <c r="E757" s="2"/>
      <c r="F757" s="2"/>
      <c r="G757" s="89" t="s">
        <v>1491</v>
      </c>
      <c r="H757" s="89"/>
      <c r="I757" s="5">
        <f>SUM(I749,I753,I756)</f>
        <v>11.84</v>
      </c>
    </row>
    <row r="758" spans="1:9" ht="9.9499999999999993" customHeight="1">
      <c r="A758" s="2"/>
      <c r="B758" s="2"/>
      <c r="C758" s="2"/>
      <c r="D758" s="2"/>
      <c r="E758" s="2"/>
      <c r="F758" s="2"/>
      <c r="G758" s="90"/>
      <c r="H758" s="90"/>
      <c r="I758" s="90"/>
    </row>
    <row r="759" spans="1:9" ht="20.100000000000001" customHeight="1">
      <c r="A759" s="81" t="s">
        <v>1876</v>
      </c>
      <c r="B759" s="81"/>
      <c r="C759" s="81"/>
      <c r="D759" s="81"/>
      <c r="E759" s="81"/>
      <c r="F759" s="81"/>
      <c r="G759" s="81"/>
      <c r="H759" s="81"/>
      <c r="I759" s="81"/>
    </row>
    <row r="760" spans="1:9" ht="15" customHeight="1">
      <c r="A760" s="91" t="s">
        <v>1576</v>
      </c>
      <c r="B760" s="91"/>
      <c r="C760" s="92" t="s">
        <v>4</v>
      </c>
      <c r="D760" s="92"/>
      <c r="E760" s="92"/>
      <c r="F760" s="11" t="s">
        <v>1470</v>
      </c>
      <c r="G760" s="11" t="s">
        <v>1471</v>
      </c>
      <c r="H760" s="11" t="s">
        <v>1472</v>
      </c>
      <c r="I760" s="11" t="s">
        <v>1473</v>
      </c>
    </row>
    <row r="761" spans="1:9" ht="21" customHeight="1">
      <c r="A761" s="17" t="s">
        <v>1826</v>
      </c>
      <c r="B761" s="18" t="s">
        <v>1827</v>
      </c>
      <c r="C761" s="93" t="s">
        <v>14</v>
      </c>
      <c r="D761" s="93"/>
      <c r="E761" s="93"/>
      <c r="F761" s="17" t="s">
        <v>118</v>
      </c>
      <c r="G761" s="19">
        <v>2.5000000000000001E-2</v>
      </c>
      <c r="H761" s="20">
        <v>24.95</v>
      </c>
      <c r="I761" s="20">
        <f>TRUNC(TRUNC(G761,8)*H761,2)</f>
        <v>0.62</v>
      </c>
    </row>
    <row r="762" spans="1:9" ht="29.1" customHeight="1">
      <c r="A762" s="17" t="s">
        <v>1828</v>
      </c>
      <c r="B762" s="18" t="s">
        <v>1829</v>
      </c>
      <c r="C762" s="93" t="s">
        <v>14</v>
      </c>
      <c r="D762" s="93"/>
      <c r="E762" s="93"/>
      <c r="F762" s="17" t="s">
        <v>33</v>
      </c>
      <c r="G762" s="19">
        <v>0.36699999999999999</v>
      </c>
      <c r="H762" s="20">
        <v>0.21</v>
      </c>
      <c r="I762" s="20">
        <f>TRUNC(TRUNC(G762,8)*H762,2)</f>
        <v>7.0000000000000007E-2</v>
      </c>
    </row>
    <row r="763" spans="1:9" ht="15" customHeight="1">
      <c r="A763" s="2"/>
      <c r="B763" s="2"/>
      <c r="C763" s="2"/>
      <c r="D763" s="2"/>
      <c r="E763" s="2"/>
      <c r="F763" s="2"/>
      <c r="G763" s="87" t="s">
        <v>1588</v>
      </c>
      <c r="H763" s="87"/>
      <c r="I763" s="21">
        <f>SUM(I761:I762)</f>
        <v>0.69</v>
      </c>
    </row>
    <row r="764" spans="1:9" ht="15" customHeight="1">
      <c r="A764" s="91" t="s">
        <v>1560</v>
      </c>
      <c r="B764" s="91"/>
      <c r="C764" s="92" t="s">
        <v>4</v>
      </c>
      <c r="D764" s="92"/>
      <c r="E764" s="92"/>
      <c r="F764" s="11" t="s">
        <v>1470</v>
      </c>
      <c r="G764" s="11" t="s">
        <v>1471</v>
      </c>
      <c r="H764" s="11" t="s">
        <v>1472</v>
      </c>
      <c r="I764" s="11" t="s">
        <v>1473</v>
      </c>
    </row>
    <row r="765" spans="1:9" ht="21" customHeight="1">
      <c r="A765" s="17" t="s">
        <v>1830</v>
      </c>
      <c r="B765" s="18" t="s">
        <v>1831</v>
      </c>
      <c r="C765" s="93" t="s">
        <v>14</v>
      </c>
      <c r="D765" s="93"/>
      <c r="E765" s="93"/>
      <c r="F765" s="17" t="s">
        <v>1563</v>
      </c>
      <c r="G765" s="19">
        <v>4.1999999999999997E-3</v>
      </c>
      <c r="H765" s="20">
        <v>23.95</v>
      </c>
      <c r="I765" s="20">
        <f>TRUNC(TRUNC(G765,8)*H765,2)</f>
        <v>0.1</v>
      </c>
    </row>
    <row r="766" spans="1:9" ht="15" customHeight="1">
      <c r="A766" s="17" t="s">
        <v>1832</v>
      </c>
      <c r="B766" s="18" t="s">
        <v>1833</v>
      </c>
      <c r="C766" s="93" t="s">
        <v>14</v>
      </c>
      <c r="D766" s="93"/>
      <c r="E766" s="93"/>
      <c r="F766" s="17" t="s">
        <v>1563</v>
      </c>
      <c r="G766" s="19">
        <v>2.5700000000000001E-2</v>
      </c>
      <c r="H766" s="20">
        <v>32.020000000000003</v>
      </c>
      <c r="I766" s="20">
        <f>TRUNC(TRUNC(G766,8)*H766,2)</f>
        <v>0.82</v>
      </c>
    </row>
    <row r="767" spans="1:9" ht="18" customHeight="1">
      <c r="A767" s="2"/>
      <c r="B767" s="2"/>
      <c r="C767" s="2"/>
      <c r="D767" s="2"/>
      <c r="E767" s="2"/>
      <c r="F767" s="2"/>
      <c r="G767" s="87" t="s">
        <v>1564</v>
      </c>
      <c r="H767" s="87"/>
      <c r="I767" s="21">
        <f>SUM(I765:I766)</f>
        <v>0.91999999999999993</v>
      </c>
    </row>
    <row r="768" spans="1:9" ht="15" customHeight="1">
      <c r="A768" s="91" t="s">
        <v>1487</v>
      </c>
      <c r="B768" s="91"/>
      <c r="C768" s="92" t="s">
        <v>4</v>
      </c>
      <c r="D768" s="92"/>
      <c r="E768" s="92"/>
      <c r="F768" s="11" t="s">
        <v>1470</v>
      </c>
      <c r="G768" s="11" t="s">
        <v>1471</v>
      </c>
      <c r="H768" s="11" t="s">
        <v>1472</v>
      </c>
      <c r="I768" s="11" t="s">
        <v>1473</v>
      </c>
    </row>
    <row r="769" spans="1:9" ht="21" customHeight="1">
      <c r="A769" s="17" t="s">
        <v>1840</v>
      </c>
      <c r="B769" s="18" t="s">
        <v>1841</v>
      </c>
      <c r="C769" s="93" t="s">
        <v>14</v>
      </c>
      <c r="D769" s="93"/>
      <c r="E769" s="93"/>
      <c r="F769" s="17" t="s">
        <v>118</v>
      </c>
      <c r="G769" s="19">
        <v>1</v>
      </c>
      <c r="H769" s="20">
        <v>8.3000000000000007</v>
      </c>
      <c r="I769" s="20">
        <f>TRUNC(TRUNC(G769,8)*H769,2)</f>
        <v>8.3000000000000007</v>
      </c>
    </row>
    <row r="770" spans="1:9" ht="15" customHeight="1">
      <c r="A770" s="2"/>
      <c r="B770" s="2"/>
      <c r="C770" s="2"/>
      <c r="D770" s="2"/>
      <c r="E770" s="2"/>
      <c r="F770" s="2"/>
      <c r="G770" s="87" t="s">
        <v>1490</v>
      </c>
      <c r="H770" s="87"/>
      <c r="I770" s="21">
        <f>SUM(I769:I769)</f>
        <v>8.3000000000000007</v>
      </c>
    </row>
    <row r="771" spans="1:9" ht="15" customHeight="1">
      <c r="A771" s="2"/>
      <c r="B771" s="2"/>
      <c r="C771" s="2"/>
      <c r="D771" s="2"/>
      <c r="E771" s="2"/>
      <c r="F771" s="2"/>
      <c r="G771" s="89" t="s">
        <v>1491</v>
      </c>
      <c r="H771" s="89"/>
      <c r="I771" s="5">
        <f>SUM(I763,I767,I770)</f>
        <v>9.91</v>
      </c>
    </row>
    <row r="772" spans="1:9" ht="9.9499999999999993" customHeight="1">
      <c r="A772" s="2"/>
      <c r="B772" s="2"/>
      <c r="C772" s="2"/>
      <c r="D772" s="2"/>
      <c r="E772" s="2"/>
      <c r="F772" s="2"/>
      <c r="G772" s="90"/>
      <c r="H772" s="90"/>
      <c r="I772" s="90"/>
    </row>
    <row r="773" spans="1:9" ht="20.100000000000001" customHeight="1">
      <c r="A773" s="81" t="s">
        <v>1877</v>
      </c>
      <c r="B773" s="81"/>
      <c r="C773" s="81"/>
      <c r="D773" s="81"/>
      <c r="E773" s="81"/>
      <c r="F773" s="81"/>
      <c r="G773" s="81"/>
      <c r="H773" s="81"/>
      <c r="I773" s="81"/>
    </row>
    <row r="774" spans="1:9" ht="15" customHeight="1">
      <c r="A774" s="91" t="s">
        <v>1576</v>
      </c>
      <c r="B774" s="91"/>
      <c r="C774" s="92" t="s">
        <v>4</v>
      </c>
      <c r="D774" s="92"/>
      <c r="E774" s="92"/>
      <c r="F774" s="11" t="s">
        <v>1470</v>
      </c>
      <c r="G774" s="11" t="s">
        <v>1471</v>
      </c>
      <c r="H774" s="11" t="s">
        <v>1472</v>
      </c>
      <c r="I774" s="11" t="s">
        <v>1473</v>
      </c>
    </row>
    <row r="775" spans="1:9" ht="21" customHeight="1">
      <c r="A775" s="17" t="s">
        <v>1826</v>
      </c>
      <c r="B775" s="18" t="s">
        <v>1827</v>
      </c>
      <c r="C775" s="93" t="s">
        <v>14</v>
      </c>
      <c r="D775" s="93"/>
      <c r="E775" s="93"/>
      <c r="F775" s="17" t="s">
        <v>118</v>
      </c>
      <c r="G775" s="19">
        <v>2.5000000000000001E-2</v>
      </c>
      <c r="H775" s="20">
        <v>24.95</v>
      </c>
      <c r="I775" s="20">
        <f>TRUNC(TRUNC(G775,8)*H775,2)</f>
        <v>0.62</v>
      </c>
    </row>
    <row r="776" spans="1:9" ht="29.1" customHeight="1">
      <c r="A776" s="17" t="s">
        <v>1828</v>
      </c>
      <c r="B776" s="18" t="s">
        <v>1829</v>
      </c>
      <c r="C776" s="93" t="s">
        <v>14</v>
      </c>
      <c r="D776" s="93"/>
      <c r="E776" s="93"/>
      <c r="F776" s="17" t="s">
        <v>33</v>
      </c>
      <c r="G776" s="19">
        <v>0.21199999999999999</v>
      </c>
      <c r="H776" s="20">
        <v>0.21</v>
      </c>
      <c r="I776" s="20">
        <f>TRUNC(TRUNC(G776,8)*H776,2)</f>
        <v>0.04</v>
      </c>
    </row>
    <row r="777" spans="1:9" ht="15" customHeight="1">
      <c r="A777" s="2"/>
      <c r="B777" s="2"/>
      <c r="C777" s="2"/>
      <c r="D777" s="2"/>
      <c r="E777" s="2"/>
      <c r="F777" s="2"/>
      <c r="G777" s="87" t="s">
        <v>1588</v>
      </c>
      <c r="H777" s="87"/>
      <c r="I777" s="21">
        <f>SUM(I775:I776)</f>
        <v>0.66</v>
      </c>
    </row>
    <row r="778" spans="1:9" ht="15" customHeight="1">
      <c r="A778" s="91" t="s">
        <v>1560</v>
      </c>
      <c r="B778" s="91"/>
      <c r="C778" s="92" t="s">
        <v>4</v>
      </c>
      <c r="D778" s="92"/>
      <c r="E778" s="92"/>
      <c r="F778" s="11" t="s">
        <v>1470</v>
      </c>
      <c r="G778" s="11" t="s">
        <v>1471</v>
      </c>
      <c r="H778" s="11" t="s">
        <v>1472</v>
      </c>
      <c r="I778" s="11" t="s">
        <v>1473</v>
      </c>
    </row>
    <row r="779" spans="1:9" ht="21" customHeight="1">
      <c r="A779" s="17" t="s">
        <v>1830</v>
      </c>
      <c r="B779" s="18" t="s">
        <v>1831</v>
      </c>
      <c r="C779" s="93" t="s">
        <v>14</v>
      </c>
      <c r="D779" s="93"/>
      <c r="E779" s="93"/>
      <c r="F779" s="17" t="s">
        <v>1563</v>
      </c>
      <c r="G779" s="19">
        <v>3.2000000000000002E-3</v>
      </c>
      <c r="H779" s="20">
        <v>23.95</v>
      </c>
      <c r="I779" s="20">
        <f>TRUNC(TRUNC(G779,8)*H779,2)</f>
        <v>7.0000000000000007E-2</v>
      </c>
    </row>
    <row r="780" spans="1:9" ht="15" customHeight="1">
      <c r="A780" s="17" t="s">
        <v>1832</v>
      </c>
      <c r="B780" s="18" t="s">
        <v>1833</v>
      </c>
      <c r="C780" s="93" t="s">
        <v>14</v>
      </c>
      <c r="D780" s="93"/>
      <c r="E780" s="93"/>
      <c r="F780" s="17" t="s">
        <v>1563</v>
      </c>
      <c r="G780" s="19">
        <v>1.9400000000000001E-2</v>
      </c>
      <c r="H780" s="20">
        <v>32.020000000000003</v>
      </c>
      <c r="I780" s="20">
        <f>TRUNC(TRUNC(G780,8)*H780,2)</f>
        <v>0.62</v>
      </c>
    </row>
    <row r="781" spans="1:9" ht="18" customHeight="1">
      <c r="A781" s="2"/>
      <c r="B781" s="2"/>
      <c r="C781" s="2"/>
      <c r="D781" s="2"/>
      <c r="E781" s="2"/>
      <c r="F781" s="2"/>
      <c r="G781" s="87" t="s">
        <v>1564</v>
      </c>
      <c r="H781" s="87"/>
      <c r="I781" s="21">
        <f>SUM(I779:I780)</f>
        <v>0.69</v>
      </c>
    </row>
    <row r="782" spans="1:9" ht="15" customHeight="1">
      <c r="A782" s="91" t="s">
        <v>1487</v>
      </c>
      <c r="B782" s="91"/>
      <c r="C782" s="92" t="s">
        <v>4</v>
      </c>
      <c r="D782" s="92"/>
      <c r="E782" s="92"/>
      <c r="F782" s="11" t="s">
        <v>1470</v>
      </c>
      <c r="G782" s="11" t="s">
        <v>1471</v>
      </c>
      <c r="H782" s="11" t="s">
        <v>1472</v>
      </c>
      <c r="I782" s="11" t="s">
        <v>1473</v>
      </c>
    </row>
    <row r="783" spans="1:9" ht="21" customHeight="1">
      <c r="A783" s="17" t="s">
        <v>1878</v>
      </c>
      <c r="B783" s="18" t="s">
        <v>1879</v>
      </c>
      <c r="C783" s="93" t="s">
        <v>14</v>
      </c>
      <c r="D783" s="93"/>
      <c r="E783" s="93"/>
      <c r="F783" s="17" t="s">
        <v>118</v>
      </c>
      <c r="G783" s="19">
        <v>1</v>
      </c>
      <c r="H783" s="20">
        <v>8.2200000000000006</v>
      </c>
      <c r="I783" s="20">
        <f>TRUNC(TRUNC(G783,8)*H783,2)</f>
        <v>8.2200000000000006</v>
      </c>
    </row>
    <row r="784" spans="1:9" ht="15" customHeight="1">
      <c r="A784" s="2"/>
      <c r="B784" s="2"/>
      <c r="C784" s="2"/>
      <c r="D784" s="2"/>
      <c r="E784" s="2"/>
      <c r="F784" s="2"/>
      <c r="G784" s="87" t="s">
        <v>1490</v>
      </c>
      <c r="H784" s="87"/>
      <c r="I784" s="21">
        <f>SUM(I783:I783)</f>
        <v>8.2200000000000006</v>
      </c>
    </row>
    <row r="785" spans="1:9" ht="15" customHeight="1">
      <c r="A785" s="2"/>
      <c r="B785" s="2"/>
      <c r="C785" s="2"/>
      <c r="D785" s="2"/>
      <c r="E785" s="2"/>
      <c r="F785" s="2"/>
      <c r="G785" s="89" t="s">
        <v>1491</v>
      </c>
      <c r="H785" s="89"/>
      <c r="I785" s="5">
        <f>SUM(I777,I781,I784)</f>
        <v>9.57</v>
      </c>
    </row>
    <row r="786" spans="1:9" ht="9.9499999999999993" customHeight="1">
      <c r="A786" s="2"/>
      <c r="B786" s="2"/>
      <c r="C786" s="2"/>
      <c r="D786" s="2"/>
      <c r="E786" s="2"/>
      <c r="F786" s="2"/>
      <c r="G786" s="90"/>
      <c r="H786" s="90"/>
      <c r="I786" s="90"/>
    </row>
    <row r="787" spans="1:9" ht="20.100000000000001" customHeight="1">
      <c r="A787" s="81" t="s">
        <v>1880</v>
      </c>
      <c r="B787" s="81"/>
      <c r="C787" s="81"/>
      <c r="D787" s="81"/>
      <c r="E787" s="81"/>
      <c r="F787" s="81"/>
      <c r="G787" s="81"/>
      <c r="H787" s="81"/>
      <c r="I787" s="81"/>
    </row>
    <row r="788" spans="1:9" ht="15" customHeight="1">
      <c r="A788" s="91" t="s">
        <v>1860</v>
      </c>
      <c r="B788" s="91"/>
      <c r="C788" s="92" t="s">
        <v>4</v>
      </c>
      <c r="D788" s="92"/>
      <c r="E788" s="92"/>
      <c r="F788" s="11" t="s">
        <v>1470</v>
      </c>
      <c r="G788" s="11" t="s">
        <v>1471</v>
      </c>
      <c r="H788" s="11" t="s">
        <v>1472</v>
      </c>
      <c r="I788" s="11" t="s">
        <v>1473</v>
      </c>
    </row>
    <row r="789" spans="1:9" ht="29.1" customHeight="1">
      <c r="A789" s="17" t="s">
        <v>1864</v>
      </c>
      <c r="B789" s="18" t="s">
        <v>1865</v>
      </c>
      <c r="C789" s="93" t="s">
        <v>14</v>
      </c>
      <c r="D789" s="93"/>
      <c r="E789" s="93"/>
      <c r="F789" s="17" t="s">
        <v>15</v>
      </c>
      <c r="G789" s="19">
        <v>0.47399999999999998</v>
      </c>
      <c r="H789" s="20">
        <v>6.04</v>
      </c>
      <c r="I789" s="20">
        <f>TRUNC(TRUNC(G789,8)*H789,2)</f>
        <v>2.86</v>
      </c>
    </row>
    <row r="790" spans="1:9" ht="29.1" customHeight="1">
      <c r="A790" s="17" t="s">
        <v>1881</v>
      </c>
      <c r="B790" s="18" t="s">
        <v>1882</v>
      </c>
      <c r="C790" s="93" t="s">
        <v>14</v>
      </c>
      <c r="D790" s="93"/>
      <c r="E790" s="93"/>
      <c r="F790" s="17" t="s">
        <v>1863</v>
      </c>
      <c r="G790" s="19">
        <v>1.1859999999999999</v>
      </c>
      <c r="H790" s="20">
        <v>5.5</v>
      </c>
      <c r="I790" s="20">
        <f>TRUNC(TRUNC(G790,8)*H790,2)</f>
        <v>6.52</v>
      </c>
    </row>
    <row r="791" spans="1:9" ht="38.1" customHeight="1">
      <c r="A791" s="17" t="s">
        <v>1883</v>
      </c>
      <c r="B791" s="18" t="s">
        <v>1884</v>
      </c>
      <c r="C791" s="93" t="s">
        <v>14</v>
      </c>
      <c r="D791" s="93"/>
      <c r="E791" s="93"/>
      <c r="F791" s="17" t="s">
        <v>1863</v>
      </c>
      <c r="G791" s="19">
        <v>1.1859999999999999</v>
      </c>
      <c r="H791" s="20">
        <v>18.190000000000001</v>
      </c>
      <c r="I791" s="20">
        <f>TRUNC(TRUNC(G791,8)*H791,2)</f>
        <v>21.57</v>
      </c>
    </row>
    <row r="792" spans="1:9" ht="29.1" customHeight="1">
      <c r="A792" s="17" t="s">
        <v>1866</v>
      </c>
      <c r="B792" s="18" t="s">
        <v>1867</v>
      </c>
      <c r="C792" s="93" t="s">
        <v>14</v>
      </c>
      <c r="D792" s="93"/>
      <c r="E792" s="93"/>
      <c r="F792" s="17" t="s">
        <v>1863</v>
      </c>
      <c r="G792" s="19">
        <v>0.35599999999999998</v>
      </c>
      <c r="H792" s="20">
        <v>16.399999999999999</v>
      </c>
      <c r="I792" s="20">
        <f>TRUNC(TRUNC(G792,8)*H792,2)</f>
        <v>5.83</v>
      </c>
    </row>
    <row r="793" spans="1:9" ht="15" customHeight="1">
      <c r="A793" s="2"/>
      <c r="B793" s="2"/>
      <c r="C793" s="2"/>
      <c r="D793" s="2"/>
      <c r="E793" s="2"/>
      <c r="F793" s="2"/>
      <c r="G793" s="87" t="s">
        <v>1868</v>
      </c>
      <c r="H793" s="87"/>
      <c r="I793" s="21">
        <f>SUM(I789:I792)</f>
        <v>36.78</v>
      </c>
    </row>
    <row r="794" spans="1:9" ht="15" customHeight="1">
      <c r="A794" s="91" t="s">
        <v>1576</v>
      </c>
      <c r="B794" s="91"/>
      <c r="C794" s="92" t="s">
        <v>4</v>
      </c>
      <c r="D794" s="92"/>
      <c r="E794" s="92"/>
      <c r="F794" s="11" t="s">
        <v>1470</v>
      </c>
      <c r="G794" s="11" t="s">
        <v>1471</v>
      </c>
      <c r="H794" s="11" t="s">
        <v>1472</v>
      </c>
      <c r="I794" s="11" t="s">
        <v>1473</v>
      </c>
    </row>
    <row r="795" spans="1:9" ht="21" customHeight="1">
      <c r="A795" s="17" t="s">
        <v>1803</v>
      </c>
      <c r="B795" s="18" t="s">
        <v>1804</v>
      </c>
      <c r="C795" s="93" t="s">
        <v>14</v>
      </c>
      <c r="D795" s="93"/>
      <c r="E795" s="93"/>
      <c r="F795" s="17" t="s">
        <v>1790</v>
      </c>
      <c r="G795" s="19">
        <v>0.01</v>
      </c>
      <c r="H795" s="20">
        <v>6.39</v>
      </c>
      <c r="I795" s="20">
        <f>TRUNC(TRUNC(G795,8)*H795,2)</f>
        <v>0.06</v>
      </c>
    </row>
    <row r="796" spans="1:9" ht="21" customHeight="1">
      <c r="A796" s="17" t="s">
        <v>1754</v>
      </c>
      <c r="B796" s="18" t="s">
        <v>1755</v>
      </c>
      <c r="C796" s="93" t="s">
        <v>14</v>
      </c>
      <c r="D796" s="93"/>
      <c r="E796" s="93"/>
      <c r="F796" s="17" t="s">
        <v>88</v>
      </c>
      <c r="G796" s="19">
        <v>0.51900000000000002</v>
      </c>
      <c r="H796" s="20">
        <v>9.5</v>
      </c>
      <c r="I796" s="20">
        <f>TRUNC(TRUNC(G796,8)*H796,2)</f>
        <v>4.93</v>
      </c>
    </row>
    <row r="797" spans="1:9" ht="21" customHeight="1">
      <c r="A797" s="17" t="s">
        <v>1809</v>
      </c>
      <c r="B797" s="18" t="s">
        <v>1810</v>
      </c>
      <c r="C797" s="93" t="s">
        <v>14</v>
      </c>
      <c r="D797" s="93"/>
      <c r="E797" s="93"/>
      <c r="F797" s="17" t="s">
        <v>118</v>
      </c>
      <c r="G797" s="19">
        <v>3.3000000000000002E-2</v>
      </c>
      <c r="H797" s="20">
        <v>21.92</v>
      </c>
      <c r="I797" s="20">
        <f>TRUNC(TRUNC(G797,8)*H797,2)</f>
        <v>0.72</v>
      </c>
    </row>
    <row r="798" spans="1:9" ht="15" customHeight="1">
      <c r="A798" s="2"/>
      <c r="B798" s="2"/>
      <c r="C798" s="2"/>
      <c r="D798" s="2"/>
      <c r="E798" s="2"/>
      <c r="F798" s="2"/>
      <c r="G798" s="87" t="s">
        <v>1588</v>
      </c>
      <c r="H798" s="87"/>
      <c r="I798" s="21">
        <f>SUM(I795:I797)</f>
        <v>5.7099999999999991</v>
      </c>
    </row>
    <row r="799" spans="1:9" ht="15" customHeight="1">
      <c r="A799" s="91" t="s">
        <v>1560</v>
      </c>
      <c r="B799" s="91"/>
      <c r="C799" s="92" t="s">
        <v>4</v>
      </c>
      <c r="D799" s="92"/>
      <c r="E799" s="92"/>
      <c r="F799" s="11" t="s">
        <v>1470</v>
      </c>
      <c r="G799" s="11" t="s">
        <v>1471</v>
      </c>
      <c r="H799" s="11" t="s">
        <v>1472</v>
      </c>
      <c r="I799" s="11" t="s">
        <v>1473</v>
      </c>
    </row>
    <row r="800" spans="1:9" ht="21" customHeight="1">
      <c r="A800" s="17" t="s">
        <v>1762</v>
      </c>
      <c r="B800" s="18" t="s">
        <v>1763</v>
      </c>
      <c r="C800" s="93" t="s">
        <v>14</v>
      </c>
      <c r="D800" s="93"/>
      <c r="E800" s="93"/>
      <c r="F800" s="17" t="s">
        <v>1563</v>
      </c>
      <c r="G800" s="19">
        <v>0.3</v>
      </c>
      <c r="H800" s="20">
        <v>23.87</v>
      </c>
      <c r="I800" s="20">
        <f>TRUNC(TRUNC(G800,8)*H800,2)</f>
        <v>7.16</v>
      </c>
    </row>
    <row r="801" spans="1:9" ht="21" customHeight="1">
      <c r="A801" s="17" t="s">
        <v>1679</v>
      </c>
      <c r="B801" s="18" t="s">
        <v>1680</v>
      </c>
      <c r="C801" s="93" t="s">
        <v>14</v>
      </c>
      <c r="D801" s="93"/>
      <c r="E801" s="93"/>
      <c r="F801" s="17" t="s">
        <v>1563</v>
      </c>
      <c r="G801" s="19">
        <v>1.635</v>
      </c>
      <c r="H801" s="20">
        <v>31.88</v>
      </c>
      <c r="I801" s="20">
        <f>TRUNC(TRUNC(G801,8)*H801,2)</f>
        <v>52.12</v>
      </c>
    </row>
    <row r="802" spans="1:9" ht="18" customHeight="1">
      <c r="A802" s="2"/>
      <c r="B802" s="2"/>
      <c r="C802" s="2"/>
      <c r="D802" s="2"/>
      <c r="E802" s="2"/>
      <c r="F802" s="2"/>
      <c r="G802" s="87" t="s">
        <v>1564</v>
      </c>
      <c r="H802" s="87"/>
      <c r="I802" s="21">
        <f>SUM(I800:I801)</f>
        <v>59.28</v>
      </c>
    </row>
    <row r="803" spans="1:9" ht="15" customHeight="1">
      <c r="A803" s="91" t="s">
        <v>1487</v>
      </c>
      <c r="B803" s="91"/>
      <c r="C803" s="92" t="s">
        <v>4</v>
      </c>
      <c r="D803" s="92"/>
      <c r="E803" s="92"/>
      <c r="F803" s="11" t="s">
        <v>1470</v>
      </c>
      <c r="G803" s="11" t="s">
        <v>1471</v>
      </c>
      <c r="H803" s="11" t="s">
        <v>1472</v>
      </c>
      <c r="I803" s="11" t="s">
        <v>1473</v>
      </c>
    </row>
    <row r="804" spans="1:9" ht="29.1" customHeight="1">
      <c r="A804" s="17" t="s">
        <v>1885</v>
      </c>
      <c r="B804" s="18" t="s">
        <v>1886</v>
      </c>
      <c r="C804" s="93" t="s">
        <v>14</v>
      </c>
      <c r="D804" s="93"/>
      <c r="E804" s="93"/>
      <c r="F804" s="17" t="s">
        <v>39</v>
      </c>
      <c r="G804" s="19">
        <v>0.41399999999999998</v>
      </c>
      <c r="H804" s="20">
        <v>116.5</v>
      </c>
      <c r="I804" s="20">
        <f>TRUNC(TRUNC(G804,8)*H804,2)</f>
        <v>48.23</v>
      </c>
    </row>
    <row r="805" spans="1:9" ht="15" customHeight="1">
      <c r="A805" s="2"/>
      <c r="B805" s="2"/>
      <c r="C805" s="2"/>
      <c r="D805" s="2"/>
      <c r="E805" s="2"/>
      <c r="F805" s="2"/>
      <c r="G805" s="87" t="s">
        <v>1490</v>
      </c>
      <c r="H805" s="87"/>
      <c r="I805" s="21">
        <f>SUM(I804:I804)</f>
        <v>48.23</v>
      </c>
    </row>
    <row r="806" spans="1:9" ht="15" customHeight="1">
      <c r="A806" s="2"/>
      <c r="B806" s="2"/>
      <c r="C806" s="2"/>
      <c r="D806" s="2"/>
      <c r="E806" s="2"/>
      <c r="F806" s="2"/>
      <c r="G806" s="89" t="s">
        <v>1491</v>
      </c>
      <c r="H806" s="89"/>
      <c r="I806" s="5">
        <f>SUM(I793,I798,I802,I805)</f>
        <v>150</v>
      </c>
    </row>
    <row r="807" spans="1:9" ht="9.9499999999999993" customHeight="1">
      <c r="A807" s="2"/>
      <c r="B807" s="2"/>
      <c r="C807" s="2"/>
      <c r="D807" s="2"/>
      <c r="E807" s="2"/>
      <c r="F807" s="2"/>
      <c r="G807" s="90"/>
      <c r="H807" s="90"/>
      <c r="I807" s="90"/>
    </row>
    <row r="808" spans="1:9" ht="20.100000000000001" customHeight="1">
      <c r="A808" s="81" t="s">
        <v>1887</v>
      </c>
      <c r="B808" s="81"/>
      <c r="C808" s="81"/>
      <c r="D808" s="81"/>
      <c r="E808" s="81"/>
      <c r="F808" s="81"/>
      <c r="G808" s="81"/>
      <c r="H808" s="81"/>
      <c r="I808" s="81"/>
    </row>
    <row r="809" spans="1:9" ht="15" customHeight="1">
      <c r="A809" s="91" t="s">
        <v>1552</v>
      </c>
      <c r="B809" s="91"/>
      <c r="C809" s="92" t="s">
        <v>4</v>
      </c>
      <c r="D809" s="92"/>
      <c r="E809" s="92"/>
      <c r="F809" s="11" t="s">
        <v>1470</v>
      </c>
      <c r="G809" s="11" t="s">
        <v>1471</v>
      </c>
      <c r="H809" s="11" t="s">
        <v>1472</v>
      </c>
      <c r="I809" s="11" t="s">
        <v>1473</v>
      </c>
    </row>
    <row r="810" spans="1:9" ht="29.1" customHeight="1">
      <c r="A810" s="17" t="s">
        <v>1819</v>
      </c>
      <c r="B810" s="18" t="s">
        <v>1820</v>
      </c>
      <c r="C810" s="93" t="s">
        <v>14</v>
      </c>
      <c r="D810" s="93"/>
      <c r="E810" s="93"/>
      <c r="F810" s="17" t="s">
        <v>1555</v>
      </c>
      <c r="G810" s="19">
        <v>0.13100000000000001</v>
      </c>
      <c r="H810" s="20">
        <v>0.46</v>
      </c>
      <c r="I810" s="20">
        <f>TRUNC(TRUNC(G810,8)*H810,2)</f>
        <v>0.06</v>
      </c>
    </row>
    <row r="811" spans="1:9" ht="29.1" customHeight="1">
      <c r="A811" s="17" t="s">
        <v>1821</v>
      </c>
      <c r="B811" s="18" t="s">
        <v>1822</v>
      </c>
      <c r="C811" s="93" t="s">
        <v>14</v>
      </c>
      <c r="D811" s="93"/>
      <c r="E811" s="93"/>
      <c r="F811" s="17" t="s">
        <v>1558</v>
      </c>
      <c r="G811" s="19">
        <v>0.12</v>
      </c>
      <c r="H811" s="20">
        <v>1.32</v>
      </c>
      <c r="I811" s="20">
        <f>TRUNC(TRUNC(G811,8)*H811,2)</f>
        <v>0.15</v>
      </c>
    </row>
    <row r="812" spans="1:9" ht="18" customHeight="1">
      <c r="A812" s="2"/>
      <c r="B812" s="2"/>
      <c r="C812" s="2"/>
      <c r="D812" s="2"/>
      <c r="E812" s="2"/>
      <c r="F812" s="2"/>
      <c r="G812" s="87" t="s">
        <v>1559</v>
      </c>
      <c r="H812" s="87"/>
      <c r="I812" s="21">
        <f>SUM(I810:I811)</f>
        <v>0.21</v>
      </c>
    </row>
    <row r="813" spans="1:9" ht="15" customHeight="1">
      <c r="A813" s="91" t="s">
        <v>1576</v>
      </c>
      <c r="B813" s="91"/>
      <c r="C813" s="92" t="s">
        <v>4</v>
      </c>
      <c r="D813" s="92"/>
      <c r="E813" s="92"/>
      <c r="F813" s="11" t="s">
        <v>1470</v>
      </c>
      <c r="G813" s="11" t="s">
        <v>1471</v>
      </c>
      <c r="H813" s="11" t="s">
        <v>1472</v>
      </c>
      <c r="I813" s="11" t="s">
        <v>1473</v>
      </c>
    </row>
    <row r="814" spans="1:9" ht="38.1" customHeight="1">
      <c r="A814" s="17" t="s">
        <v>1872</v>
      </c>
      <c r="B814" s="18" t="s">
        <v>1873</v>
      </c>
      <c r="C814" s="93" t="s">
        <v>14</v>
      </c>
      <c r="D814" s="93"/>
      <c r="E814" s="93"/>
      <c r="F814" s="17" t="s">
        <v>43</v>
      </c>
      <c r="G814" s="19">
        <v>1.103</v>
      </c>
      <c r="H814" s="20">
        <v>545.79</v>
      </c>
      <c r="I814" s="20">
        <f>TRUNC(TRUNC(G814,8)*H814,2)</f>
        <v>602</v>
      </c>
    </row>
    <row r="815" spans="1:9" ht="15" customHeight="1">
      <c r="A815" s="2"/>
      <c r="B815" s="2"/>
      <c r="C815" s="2"/>
      <c r="D815" s="2"/>
      <c r="E815" s="2"/>
      <c r="F815" s="2"/>
      <c r="G815" s="87" t="s">
        <v>1588</v>
      </c>
      <c r="H815" s="87"/>
      <c r="I815" s="21">
        <f>SUM(I814:I814)</f>
        <v>602</v>
      </c>
    </row>
    <row r="816" spans="1:9" ht="15" customHeight="1">
      <c r="A816" s="91" t="s">
        <v>1560</v>
      </c>
      <c r="B816" s="91"/>
      <c r="C816" s="92" t="s">
        <v>4</v>
      </c>
      <c r="D816" s="92"/>
      <c r="E816" s="92"/>
      <c r="F816" s="11" t="s">
        <v>1470</v>
      </c>
      <c r="G816" s="11" t="s">
        <v>1471</v>
      </c>
      <c r="H816" s="11" t="s">
        <v>1472</v>
      </c>
      <c r="I816" s="11" t="s">
        <v>1473</v>
      </c>
    </row>
    <row r="817" spans="1:9" ht="21" customHeight="1">
      <c r="A817" s="17" t="s">
        <v>1679</v>
      </c>
      <c r="B817" s="18" t="s">
        <v>1680</v>
      </c>
      <c r="C817" s="93" t="s">
        <v>14</v>
      </c>
      <c r="D817" s="93"/>
      <c r="E817" s="93"/>
      <c r="F817" s="17" t="s">
        <v>1563</v>
      </c>
      <c r="G817" s="19">
        <v>0.125</v>
      </c>
      <c r="H817" s="20">
        <v>31.88</v>
      </c>
      <c r="I817" s="20">
        <f>TRUNC(TRUNC(G817,8)*H817,2)</f>
        <v>3.98</v>
      </c>
    </row>
    <row r="818" spans="1:9" ht="15" customHeight="1">
      <c r="A818" s="17" t="s">
        <v>1792</v>
      </c>
      <c r="B818" s="18" t="s">
        <v>1793</v>
      </c>
      <c r="C818" s="93" t="s">
        <v>14</v>
      </c>
      <c r="D818" s="93"/>
      <c r="E818" s="93"/>
      <c r="F818" s="17" t="s">
        <v>1563</v>
      </c>
      <c r="G818" s="19">
        <v>0.753</v>
      </c>
      <c r="H818" s="20">
        <v>32.270000000000003</v>
      </c>
      <c r="I818" s="20">
        <f>TRUNC(TRUNC(G818,8)*H818,2)</f>
        <v>24.29</v>
      </c>
    </row>
    <row r="819" spans="1:9" ht="15" customHeight="1">
      <c r="A819" s="17" t="s">
        <v>1775</v>
      </c>
      <c r="B819" s="18" t="s">
        <v>1776</v>
      </c>
      <c r="C819" s="93" t="s">
        <v>14</v>
      </c>
      <c r="D819" s="93"/>
      <c r="E819" s="93"/>
      <c r="F819" s="17" t="s">
        <v>1563</v>
      </c>
      <c r="G819" s="19">
        <v>0.82599999999999996</v>
      </c>
      <c r="H819" s="20">
        <v>23.23</v>
      </c>
      <c r="I819" s="20">
        <f>TRUNC(TRUNC(G819,8)*H819,2)</f>
        <v>19.18</v>
      </c>
    </row>
    <row r="820" spans="1:9" ht="18" customHeight="1">
      <c r="A820" s="2"/>
      <c r="B820" s="2"/>
      <c r="C820" s="2"/>
      <c r="D820" s="2"/>
      <c r="E820" s="2"/>
      <c r="F820" s="2"/>
      <c r="G820" s="87" t="s">
        <v>1564</v>
      </c>
      <c r="H820" s="87"/>
      <c r="I820" s="21">
        <f>SUM(I817:I819)</f>
        <v>47.45</v>
      </c>
    </row>
    <row r="821" spans="1:9" ht="15" customHeight="1">
      <c r="A821" s="2"/>
      <c r="B821" s="2"/>
      <c r="C821" s="2"/>
      <c r="D821" s="2"/>
      <c r="E821" s="2"/>
      <c r="F821" s="2"/>
      <c r="G821" s="89" t="s">
        <v>1491</v>
      </c>
      <c r="H821" s="89"/>
      <c r="I821" s="5">
        <f>SUM(I812,I815,I820)</f>
        <v>649.66000000000008</v>
      </c>
    </row>
    <row r="822" spans="1:9" ht="9.9499999999999993" customHeight="1">
      <c r="A822" s="2"/>
      <c r="B822" s="2"/>
      <c r="C822" s="2"/>
      <c r="D822" s="2"/>
      <c r="E822" s="2"/>
      <c r="F822" s="2"/>
      <c r="G822" s="90"/>
      <c r="H822" s="90"/>
      <c r="I822" s="90"/>
    </row>
    <row r="823" spans="1:9" ht="20.100000000000001" customHeight="1">
      <c r="A823" s="81" t="s">
        <v>1888</v>
      </c>
      <c r="B823" s="81"/>
      <c r="C823" s="81"/>
      <c r="D823" s="81"/>
      <c r="E823" s="81"/>
      <c r="F823" s="81"/>
      <c r="G823" s="81"/>
      <c r="H823" s="81"/>
      <c r="I823" s="81"/>
    </row>
    <row r="824" spans="1:9" ht="15" customHeight="1">
      <c r="A824" s="91" t="s">
        <v>1576</v>
      </c>
      <c r="B824" s="91"/>
      <c r="C824" s="92" t="s">
        <v>4</v>
      </c>
      <c r="D824" s="92"/>
      <c r="E824" s="92"/>
      <c r="F824" s="11" t="s">
        <v>1470</v>
      </c>
      <c r="G824" s="11" t="s">
        <v>1471</v>
      </c>
      <c r="H824" s="11" t="s">
        <v>1472</v>
      </c>
      <c r="I824" s="11" t="s">
        <v>1473</v>
      </c>
    </row>
    <row r="825" spans="1:9" ht="21" customHeight="1">
      <c r="A825" s="17" t="s">
        <v>1826</v>
      </c>
      <c r="B825" s="18" t="s">
        <v>1827</v>
      </c>
      <c r="C825" s="93" t="s">
        <v>14</v>
      </c>
      <c r="D825" s="93"/>
      <c r="E825" s="93"/>
      <c r="F825" s="17" t="s">
        <v>118</v>
      </c>
      <c r="G825" s="19">
        <v>2.5000000000000001E-2</v>
      </c>
      <c r="H825" s="20">
        <v>24.95</v>
      </c>
      <c r="I825" s="20">
        <f>TRUNC(TRUNC(G825,8)*H825,2)</f>
        <v>0.62</v>
      </c>
    </row>
    <row r="826" spans="1:9" ht="29.1" customHeight="1">
      <c r="A826" s="17" t="s">
        <v>1828</v>
      </c>
      <c r="B826" s="18" t="s">
        <v>1829</v>
      </c>
      <c r="C826" s="93" t="s">
        <v>14</v>
      </c>
      <c r="D826" s="93"/>
      <c r="E826" s="93"/>
      <c r="F826" s="17" t="s">
        <v>33</v>
      </c>
      <c r="G826" s="19">
        <v>0.97</v>
      </c>
      <c r="H826" s="20">
        <v>0.21</v>
      </c>
      <c r="I826" s="20">
        <f>TRUNC(TRUNC(G826,8)*H826,2)</f>
        <v>0.2</v>
      </c>
    </row>
    <row r="827" spans="1:9" ht="15" customHeight="1">
      <c r="A827" s="2"/>
      <c r="B827" s="2"/>
      <c r="C827" s="2"/>
      <c r="D827" s="2"/>
      <c r="E827" s="2"/>
      <c r="F827" s="2"/>
      <c r="G827" s="87" t="s">
        <v>1588</v>
      </c>
      <c r="H827" s="87"/>
      <c r="I827" s="21">
        <f>SUM(I825:I826)</f>
        <v>0.82000000000000006</v>
      </c>
    </row>
    <row r="828" spans="1:9" ht="15" customHeight="1">
      <c r="A828" s="91" t="s">
        <v>1560</v>
      </c>
      <c r="B828" s="91"/>
      <c r="C828" s="92" t="s">
        <v>4</v>
      </c>
      <c r="D828" s="92"/>
      <c r="E828" s="92"/>
      <c r="F828" s="11" t="s">
        <v>1470</v>
      </c>
      <c r="G828" s="11" t="s">
        <v>1471</v>
      </c>
      <c r="H828" s="11" t="s">
        <v>1472</v>
      </c>
      <c r="I828" s="11" t="s">
        <v>1473</v>
      </c>
    </row>
    <row r="829" spans="1:9" ht="21" customHeight="1">
      <c r="A829" s="17" t="s">
        <v>1830</v>
      </c>
      <c r="B829" s="18" t="s">
        <v>1831</v>
      </c>
      <c r="C829" s="93" t="s">
        <v>14</v>
      </c>
      <c r="D829" s="93"/>
      <c r="E829" s="93"/>
      <c r="F829" s="17" t="s">
        <v>1563</v>
      </c>
      <c r="G829" s="19">
        <v>1.29E-2</v>
      </c>
      <c r="H829" s="20">
        <v>23.95</v>
      </c>
      <c r="I829" s="20">
        <f>TRUNC(TRUNC(G829,8)*H829,2)</f>
        <v>0.3</v>
      </c>
    </row>
    <row r="830" spans="1:9" ht="15" customHeight="1">
      <c r="A830" s="17" t="s">
        <v>1832</v>
      </c>
      <c r="B830" s="18" t="s">
        <v>1833</v>
      </c>
      <c r="C830" s="93" t="s">
        <v>14</v>
      </c>
      <c r="D830" s="93"/>
      <c r="E830" s="93"/>
      <c r="F830" s="17" t="s">
        <v>1563</v>
      </c>
      <c r="G830" s="19">
        <v>7.9000000000000001E-2</v>
      </c>
      <c r="H830" s="20">
        <v>32.020000000000003</v>
      </c>
      <c r="I830" s="20">
        <f>TRUNC(TRUNC(G830,8)*H830,2)</f>
        <v>2.52</v>
      </c>
    </row>
    <row r="831" spans="1:9" ht="18" customHeight="1">
      <c r="A831" s="2"/>
      <c r="B831" s="2"/>
      <c r="C831" s="2"/>
      <c r="D831" s="2"/>
      <c r="E831" s="2"/>
      <c r="F831" s="2"/>
      <c r="G831" s="87" t="s">
        <v>1564</v>
      </c>
      <c r="H831" s="87"/>
      <c r="I831" s="21">
        <f>SUM(I829:I830)</f>
        <v>2.82</v>
      </c>
    </row>
    <row r="832" spans="1:9" ht="15" customHeight="1">
      <c r="A832" s="91" t="s">
        <v>1487</v>
      </c>
      <c r="B832" s="91"/>
      <c r="C832" s="92" t="s">
        <v>4</v>
      </c>
      <c r="D832" s="92"/>
      <c r="E832" s="92"/>
      <c r="F832" s="11" t="s">
        <v>1470</v>
      </c>
      <c r="G832" s="11" t="s">
        <v>1471</v>
      </c>
      <c r="H832" s="11" t="s">
        <v>1472</v>
      </c>
      <c r="I832" s="11" t="s">
        <v>1473</v>
      </c>
    </row>
    <row r="833" spans="1:9" ht="21" customHeight="1">
      <c r="A833" s="17" t="s">
        <v>1834</v>
      </c>
      <c r="B833" s="18" t="s">
        <v>1835</v>
      </c>
      <c r="C833" s="93" t="s">
        <v>14</v>
      </c>
      <c r="D833" s="93"/>
      <c r="E833" s="93"/>
      <c r="F833" s="17" t="s">
        <v>118</v>
      </c>
      <c r="G833" s="19">
        <v>1</v>
      </c>
      <c r="H833" s="20">
        <v>10.67</v>
      </c>
      <c r="I833" s="20">
        <f>TRUNC(TRUNC(G833,8)*H833,2)</f>
        <v>10.67</v>
      </c>
    </row>
    <row r="834" spans="1:9" ht="15" customHeight="1">
      <c r="A834" s="2"/>
      <c r="B834" s="2"/>
      <c r="C834" s="2"/>
      <c r="D834" s="2"/>
      <c r="E834" s="2"/>
      <c r="F834" s="2"/>
      <c r="G834" s="87" t="s">
        <v>1490</v>
      </c>
      <c r="H834" s="87"/>
      <c r="I834" s="21">
        <f>SUM(I833:I833)</f>
        <v>10.67</v>
      </c>
    </row>
    <row r="835" spans="1:9" ht="15" customHeight="1">
      <c r="A835" s="2"/>
      <c r="B835" s="2"/>
      <c r="C835" s="2"/>
      <c r="D835" s="2"/>
      <c r="E835" s="2"/>
      <c r="F835" s="2"/>
      <c r="G835" s="89" t="s">
        <v>1491</v>
      </c>
      <c r="H835" s="89"/>
      <c r="I835" s="5">
        <f>SUM(I827,I831,I834)</f>
        <v>14.309999999999999</v>
      </c>
    </row>
    <row r="836" spans="1:9" ht="9.9499999999999993" customHeight="1">
      <c r="A836" s="2"/>
      <c r="B836" s="2"/>
      <c r="C836" s="2"/>
      <c r="D836" s="2"/>
      <c r="E836" s="2"/>
      <c r="F836" s="2"/>
      <c r="G836" s="90"/>
      <c r="H836" s="90"/>
      <c r="I836" s="90"/>
    </row>
    <row r="837" spans="1:9" ht="20.100000000000001" customHeight="1">
      <c r="A837" s="81" t="s">
        <v>1889</v>
      </c>
      <c r="B837" s="81"/>
      <c r="C837" s="81"/>
      <c r="D837" s="81"/>
      <c r="E837" s="81"/>
      <c r="F837" s="81"/>
      <c r="G837" s="81"/>
      <c r="H837" s="81"/>
      <c r="I837" s="81"/>
    </row>
    <row r="838" spans="1:9" ht="15" customHeight="1">
      <c r="A838" s="91" t="s">
        <v>1576</v>
      </c>
      <c r="B838" s="91"/>
      <c r="C838" s="92" t="s">
        <v>4</v>
      </c>
      <c r="D838" s="92"/>
      <c r="E838" s="92"/>
      <c r="F838" s="11" t="s">
        <v>1470</v>
      </c>
      <c r="G838" s="11" t="s">
        <v>1471</v>
      </c>
      <c r="H838" s="11" t="s">
        <v>1472</v>
      </c>
      <c r="I838" s="11" t="s">
        <v>1473</v>
      </c>
    </row>
    <row r="839" spans="1:9" ht="21" customHeight="1">
      <c r="A839" s="17" t="s">
        <v>1826</v>
      </c>
      <c r="B839" s="18" t="s">
        <v>1827</v>
      </c>
      <c r="C839" s="93" t="s">
        <v>14</v>
      </c>
      <c r="D839" s="93"/>
      <c r="E839" s="93"/>
      <c r="F839" s="17" t="s">
        <v>118</v>
      </c>
      <c r="G839" s="19">
        <v>2.5000000000000001E-2</v>
      </c>
      <c r="H839" s="20">
        <v>24.95</v>
      </c>
      <c r="I839" s="20">
        <f>TRUNC(TRUNC(G839,8)*H839,2)</f>
        <v>0.62</v>
      </c>
    </row>
    <row r="840" spans="1:9" ht="29.1" customHeight="1">
      <c r="A840" s="17" t="s">
        <v>1828</v>
      </c>
      <c r="B840" s="18" t="s">
        <v>1829</v>
      </c>
      <c r="C840" s="93" t="s">
        <v>14</v>
      </c>
      <c r="D840" s="93"/>
      <c r="E840" s="93"/>
      <c r="F840" s="17" t="s">
        <v>33</v>
      </c>
      <c r="G840" s="19">
        <v>0.74299999999999999</v>
      </c>
      <c r="H840" s="20">
        <v>0.21</v>
      </c>
      <c r="I840" s="20">
        <f>TRUNC(TRUNC(G840,8)*H840,2)</f>
        <v>0.15</v>
      </c>
    </row>
    <row r="841" spans="1:9" ht="15" customHeight="1">
      <c r="A841" s="2"/>
      <c r="B841" s="2"/>
      <c r="C841" s="2"/>
      <c r="D841" s="2"/>
      <c r="E841" s="2"/>
      <c r="F841" s="2"/>
      <c r="G841" s="87" t="s">
        <v>1588</v>
      </c>
      <c r="H841" s="87"/>
      <c r="I841" s="21">
        <f>SUM(I839:I840)</f>
        <v>0.77</v>
      </c>
    </row>
    <row r="842" spans="1:9" ht="15" customHeight="1">
      <c r="A842" s="91" t="s">
        <v>1560</v>
      </c>
      <c r="B842" s="91"/>
      <c r="C842" s="92" t="s">
        <v>4</v>
      </c>
      <c r="D842" s="92"/>
      <c r="E842" s="92"/>
      <c r="F842" s="11" t="s">
        <v>1470</v>
      </c>
      <c r="G842" s="11" t="s">
        <v>1471</v>
      </c>
      <c r="H842" s="11" t="s">
        <v>1472</v>
      </c>
      <c r="I842" s="11" t="s">
        <v>1473</v>
      </c>
    </row>
    <row r="843" spans="1:9" ht="21" customHeight="1">
      <c r="A843" s="17" t="s">
        <v>1830</v>
      </c>
      <c r="B843" s="18" t="s">
        <v>1831</v>
      </c>
      <c r="C843" s="93" t="s">
        <v>14</v>
      </c>
      <c r="D843" s="93"/>
      <c r="E843" s="93"/>
      <c r="F843" s="17" t="s">
        <v>1563</v>
      </c>
      <c r="G843" s="19">
        <v>9.1999999999999998E-3</v>
      </c>
      <c r="H843" s="20">
        <v>23.95</v>
      </c>
      <c r="I843" s="20">
        <f>TRUNC(TRUNC(G843,8)*H843,2)</f>
        <v>0.22</v>
      </c>
    </row>
    <row r="844" spans="1:9" ht="15" customHeight="1">
      <c r="A844" s="17" t="s">
        <v>1832</v>
      </c>
      <c r="B844" s="18" t="s">
        <v>1833</v>
      </c>
      <c r="C844" s="93" t="s">
        <v>14</v>
      </c>
      <c r="D844" s="93"/>
      <c r="E844" s="93"/>
      <c r="F844" s="17" t="s">
        <v>1563</v>
      </c>
      <c r="G844" s="19">
        <v>5.6099999999999997E-2</v>
      </c>
      <c r="H844" s="20">
        <v>32.020000000000003</v>
      </c>
      <c r="I844" s="20">
        <f>TRUNC(TRUNC(G844,8)*H844,2)</f>
        <v>1.79</v>
      </c>
    </row>
    <row r="845" spans="1:9" ht="18" customHeight="1">
      <c r="A845" s="2"/>
      <c r="B845" s="2"/>
      <c r="C845" s="2"/>
      <c r="D845" s="2"/>
      <c r="E845" s="2"/>
      <c r="F845" s="2"/>
      <c r="G845" s="87" t="s">
        <v>1564</v>
      </c>
      <c r="H845" s="87"/>
      <c r="I845" s="21">
        <f>SUM(I843:I844)</f>
        <v>2.0100000000000002</v>
      </c>
    </row>
    <row r="846" spans="1:9" ht="15" customHeight="1">
      <c r="A846" s="91" t="s">
        <v>1487</v>
      </c>
      <c r="B846" s="91"/>
      <c r="C846" s="92" t="s">
        <v>4</v>
      </c>
      <c r="D846" s="92"/>
      <c r="E846" s="92"/>
      <c r="F846" s="11" t="s">
        <v>1470</v>
      </c>
      <c r="G846" s="11" t="s">
        <v>1471</v>
      </c>
      <c r="H846" s="11" t="s">
        <v>1472</v>
      </c>
      <c r="I846" s="11" t="s">
        <v>1473</v>
      </c>
    </row>
    <row r="847" spans="1:9" ht="21" customHeight="1">
      <c r="A847" s="17" t="s">
        <v>1848</v>
      </c>
      <c r="B847" s="18" t="s">
        <v>1849</v>
      </c>
      <c r="C847" s="93" t="s">
        <v>14</v>
      </c>
      <c r="D847" s="93"/>
      <c r="E847" s="93"/>
      <c r="F847" s="17" t="s">
        <v>118</v>
      </c>
      <c r="G847" s="19">
        <v>1</v>
      </c>
      <c r="H847" s="20">
        <v>10.54</v>
      </c>
      <c r="I847" s="20">
        <f>TRUNC(TRUNC(G847,8)*H847,2)</f>
        <v>10.54</v>
      </c>
    </row>
    <row r="848" spans="1:9" ht="15" customHeight="1">
      <c r="A848" s="2"/>
      <c r="B848" s="2"/>
      <c r="C848" s="2"/>
      <c r="D848" s="2"/>
      <c r="E848" s="2"/>
      <c r="F848" s="2"/>
      <c r="G848" s="87" t="s">
        <v>1490</v>
      </c>
      <c r="H848" s="87"/>
      <c r="I848" s="21">
        <f>SUM(I847:I847)</f>
        <v>10.54</v>
      </c>
    </row>
    <row r="849" spans="1:9" ht="15" customHeight="1">
      <c r="A849" s="2"/>
      <c r="B849" s="2"/>
      <c r="C849" s="2"/>
      <c r="D849" s="2"/>
      <c r="E849" s="2"/>
      <c r="F849" s="2"/>
      <c r="G849" s="89" t="s">
        <v>1491</v>
      </c>
      <c r="H849" s="89"/>
      <c r="I849" s="5">
        <f>SUM(I841,I845,I848)</f>
        <v>13.32</v>
      </c>
    </row>
    <row r="850" spans="1:9" ht="9.9499999999999993" customHeight="1">
      <c r="A850" s="2"/>
      <c r="B850" s="2"/>
      <c r="C850" s="2"/>
      <c r="D850" s="2"/>
      <c r="E850" s="2"/>
      <c r="F850" s="2"/>
      <c r="G850" s="90"/>
      <c r="H850" s="90"/>
      <c r="I850" s="90"/>
    </row>
    <row r="851" spans="1:9" ht="20.100000000000001" customHeight="1">
      <c r="A851" s="81" t="s">
        <v>1890</v>
      </c>
      <c r="B851" s="81"/>
      <c r="C851" s="81"/>
      <c r="D851" s="81"/>
      <c r="E851" s="81"/>
      <c r="F851" s="81"/>
      <c r="G851" s="81"/>
      <c r="H851" s="81"/>
      <c r="I851" s="81"/>
    </row>
    <row r="852" spans="1:9" ht="15" customHeight="1">
      <c r="A852" s="91" t="s">
        <v>1576</v>
      </c>
      <c r="B852" s="91"/>
      <c r="C852" s="92" t="s">
        <v>4</v>
      </c>
      <c r="D852" s="92"/>
      <c r="E852" s="92"/>
      <c r="F852" s="11" t="s">
        <v>1470</v>
      </c>
      <c r="G852" s="11" t="s">
        <v>1471</v>
      </c>
      <c r="H852" s="11" t="s">
        <v>1472</v>
      </c>
      <c r="I852" s="11" t="s">
        <v>1473</v>
      </c>
    </row>
    <row r="853" spans="1:9" ht="29.1" customHeight="1">
      <c r="A853" s="17" t="s">
        <v>1780</v>
      </c>
      <c r="B853" s="18" t="s">
        <v>1781</v>
      </c>
      <c r="C853" s="93" t="s">
        <v>14</v>
      </c>
      <c r="D853" s="93"/>
      <c r="E853" s="93"/>
      <c r="F853" s="17" t="s">
        <v>88</v>
      </c>
      <c r="G853" s="19">
        <v>0.38700000000000001</v>
      </c>
      <c r="H853" s="20">
        <v>25.95</v>
      </c>
      <c r="I853" s="20">
        <f>TRUNC(TRUNC(G853,8)*H853,2)</f>
        <v>10.039999999999999</v>
      </c>
    </row>
    <row r="854" spans="1:9" ht="21" customHeight="1">
      <c r="A854" s="17" t="s">
        <v>1803</v>
      </c>
      <c r="B854" s="18" t="s">
        <v>1804</v>
      </c>
      <c r="C854" s="93" t="s">
        <v>14</v>
      </c>
      <c r="D854" s="93"/>
      <c r="E854" s="93"/>
      <c r="F854" s="17" t="s">
        <v>1790</v>
      </c>
      <c r="G854" s="19">
        <v>0.01</v>
      </c>
      <c r="H854" s="20">
        <v>6.39</v>
      </c>
      <c r="I854" s="20">
        <f>TRUNC(TRUNC(G854,8)*H854,2)</f>
        <v>0.06</v>
      </c>
    </row>
    <row r="855" spans="1:9" ht="21" customHeight="1">
      <c r="A855" s="17" t="s">
        <v>1809</v>
      </c>
      <c r="B855" s="18" t="s">
        <v>1810</v>
      </c>
      <c r="C855" s="93" t="s">
        <v>14</v>
      </c>
      <c r="D855" s="93"/>
      <c r="E855" s="93"/>
      <c r="F855" s="17" t="s">
        <v>118</v>
      </c>
      <c r="G855" s="19">
        <v>7.8E-2</v>
      </c>
      <c r="H855" s="20">
        <v>21.92</v>
      </c>
      <c r="I855" s="20">
        <f>TRUNC(TRUNC(G855,8)*H855,2)</f>
        <v>1.7</v>
      </c>
    </row>
    <row r="856" spans="1:9" ht="29.1" customHeight="1">
      <c r="A856" s="17" t="s">
        <v>1677</v>
      </c>
      <c r="B856" s="18" t="s">
        <v>1678</v>
      </c>
      <c r="C856" s="93" t="s">
        <v>14</v>
      </c>
      <c r="D856" s="93"/>
      <c r="E856" s="93"/>
      <c r="F856" s="17" t="s">
        <v>88</v>
      </c>
      <c r="G856" s="19">
        <v>0.33700000000000002</v>
      </c>
      <c r="H856" s="20">
        <v>18.75</v>
      </c>
      <c r="I856" s="20">
        <f>TRUNC(TRUNC(G856,8)*H856,2)</f>
        <v>6.31</v>
      </c>
    </row>
    <row r="857" spans="1:9" ht="15" customHeight="1">
      <c r="A857" s="2"/>
      <c r="B857" s="2"/>
      <c r="C857" s="2"/>
      <c r="D857" s="2"/>
      <c r="E857" s="2"/>
      <c r="F857" s="2"/>
      <c r="G857" s="87" t="s">
        <v>1588</v>
      </c>
      <c r="H857" s="87"/>
      <c r="I857" s="21">
        <f>SUM(I853:I856)</f>
        <v>18.11</v>
      </c>
    </row>
    <row r="858" spans="1:9" ht="15" customHeight="1">
      <c r="A858" s="91" t="s">
        <v>1560</v>
      </c>
      <c r="B858" s="91"/>
      <c r="C858" s="92" t="s">
        <v>4</v>
      </c>
      <c r="D858" s="92"/>
      <c r="E858" s="92"/>
      <c r="F858" s="11" t="s">
        <v>1470</v>
      </c>
      <c r="G858" s="11" t="s">
        <v>1471</v>
      </c>
      <c r="H858" s="11" t="s">
        <v>1472</v>
      </c>
      <c r="I858" s="11" t="s">
        <v>1473</v>
      </c>
    </row>
    <row r="859" spans="1:9" ht="21" customHeight="1">
      <c r="A859" s="17" t="s">
        <v>1762</v>
      </c>
      <c r="B859" s="18" t="s">
        <v>1763</v>
      </c>
      <c r="C859" s="93" t="s">
        <v>14</v>
      </c>
      <c r="D859" s="93"/>
      <c r="E859" s="93"/>
      <c r="F859" s="17" t="s">
        <v>1563</v>
      </c>
      <c r="G859" s="19">
        <v>0.17100000000000001</v>
      </c>
      <c r="H859" s="20">
        <v>23.87</v>
      </c>
      <c r="I859" s="20">
        <f>TRUNC(TRUNC(G859,8)*H859,2)</f>
        <v>4.08</v>
      </c>
    </row>
    <row r="860" spans="1:9" ht="21" customHeight="1">
      <c r="A860" s="17" t="s">
        <v>1679</v>
      </c>
      <c r="B860" s="18" t="s">
        <v>1680</v>
      </c>
      <c r="C860" s="93" t="s">
        <v>14</v>
      </c>
      <c r="D860" s="93"/>
      <c r="E860" s="93"/>
      <c r="F860" s="17" t="s">
        <v>1563</v>
      </c>
      <c r="G860" s="19">
        <v>0.93500000000000005</v>
      </c>
      <c r="H860" s="20">
        <v>31.88</v>
      </c>
      <c r="I860" s="20">
        <f>TRUNC(TRUNC(G860,8)*H860,2)</f>
        <v>29.8</v>
      </c>
    </row>
    <row r="861" spans="1:9" ht="18" customHeight="1">
      <c r="A861" s="2"/>
      <c r="B861" s="2"/>
      <c r="C861" s="2"/>
      <c r="D861" s="2"/>
      <c r="E861" s="2"/>
      <c r="F861" s="2"/>
      <c r="G861" s="87" t="s">
        <v>1564</v>
      </c>
      <c r="H861" s="87"/>
      <c r="I861" s="21">
        <f>SUM(I859:I860)</f>
        <v>33.880000000000003</v>
      </c>
    </row>
    <row r="862" spans="1:9" ht="15" customHeight="1">
      <c r="A862" s="91" t="s">
        <v>1487</v>
      </c>
      <c r="B862" s="91"/>
      <c r="C862" s="92" t="s">
        <v>4</v>
      </c>
      <c r="D862" s="92"/>
      <c r="E862" s="92"/>
      <c r="F862" s="11" t="s">
        <v>1470</v>
      </c>
      <c r="G862" s="11" t="s">
        <v>1471</v>
      </c>
      <c r="H862" s="11" t="s">
        <v>1472</v>
      </c>
      <c r="I862" s="11" t="s">
        <v>1473</v>
      </c>
    </row>
    <row r="863" spans="1:9" ht="21" customHeight="1">
      <c r="A863" s="17" t="s">
        <v>1891</v>
      </c>
      <c r="B863" s="18" t="s">
        <v>1892</v>
      </c>
      <c r="C863" s="93" t="s">
        <v>14</v>
      </c>
      <c r="D863" s="93"/>
      <c r="E863" s="93"/>
      <c r="F863" s="17" t="s">
        <v>88</v>
      </c>
      <c r="G863" s="19">
        <v>0.86699999999999999</v>
      </c>
      <c r="H863" s="20">
        <v>17.68</v>
      </c>
      <c r="I863" s="20">
        <f>TRUNC(TRUNC(G863,8)*H863,2)</f>
        <v>15.32</v>
      </c>
    </row>
    <row r="864" spans="1:9" ht="29.1" customHeight="1">
      <c r="A864" s="17" t="s">
        <v>1893</v>
      </c>
      <c r="B864" s="18" t="s">
        <v>1894</v>
      </c>
      <c r="C864" s="93" t="s">
        <v>14</v>
      </c>
      <c r="D864" s="93"/>
      <c r="E864" s="93"/>
      <c r="F864" s="17" t="s">
        <v>39</v>
      </c>
      <c r="G864" s="19">
        <v>0.34100000000000003</v>
      </c>
      <c r="H864" s="20">
        <v>41.55</v>
      </c>
      <c r="I864" s="20">
        <f>TRUNC(TRUNC(G864,8)*H864,2)</f>
        <v>14.16</v>
      </c>
    </row>
    <row r="865" spans="1:9" ht="15" customHeight="1">
      <c r="A865" s="2"/>
      <c r="B865" s="2"/>
      <c r="C865" s="2"/>
      <c r="D865" s="2"/>
      <c r="E865" s="2"/>
      <c r="F865" s="2"/>
      <c r="G865" s="87" t="s">
        <v>1490</v>
      </c>
      <c r="H865" s="87"/>
      <c r="I865" s="21">
        <f>SUM(I863:I864)</f>
        <v>29.48</v>
      </c>
    </row>
    <row r="866" spans="1:9" ht="15" customHeight="1">
      <c r="A866" s="2"/>
      <c r="B866" s="2"/>
      <c r="C866" s="2"/>
      <c r="D866" s="2"/>
      <c r="E866" s="2"/>
      <c r="F866" s="2"/>
      <c r="G866" s="89" t="s">
        <v>1491</v>
      </c>
      <c r="H866" s="89"/>
      <c r="I866" s="5">
        <f>SUM(I857,I861,I865)</f>
        <v>81.47</v>
      </c>
    </row>
    <row r="867" spans="1:9" ht="9.9499999999999993" customHeight="1">
      <c r="A867" s="2"/>
      <c r="B867" s="2"/>
      <c r="C867" s="2"/>
      <c r="D867" s="2"/>
      <c r="E867" s="2"/>
      <c r="F867" s="2"/>
      <c r="G867" s="90"/>
      <c r="H867" s="90"/>
      <c r="I867" s="90"/>
    </row>
    <row r="868" spans="1:9" ht="20.100000000000001" customHeight="1">
      <c r="A868" s="81" t="s">
        <v>1895</v>
      </c>
      <c r="B868" s="81"/>
      <c r="C868" s="81"/>
      <c r="D868" s="81"/>
      <c r="E868" s="81"/>
      <c r="F868" s="81"/>
      <c r="G868" s="81"/>
      <c r="H868" s="81"/>
      <c r="I868" s="81"/>
    </row>
    <row r="869" spans="1:9" ht="15" customHeight="1">
      <c r="A869" s="91" t="s">
        <v>1576</v>
      </c>
      <c r="B869" s="91"/>
      <c r="C869" s="92" t="s">
        <v>4</v>
      </c>
      <c r="D869" s="92"/>
      <c r="E869" s="92"/>
      <c r="F869" s="11" t="s">
        <v>1470</v>
      </c>
      <c r="G869" s="11" t="s">
        <v>1471</v>
      </c>
      <c r="H869" s="11" t="s">
        <v>1472</v>
      </c>
      <c r="I869" s="11" t="s">
        <v>1473</v>
      </c>
    </row>
    <row r="870" spans="1:9" ht="21" customHeight="1">
      <c r="A870" s="17" t="s">
        <v>1826</v>
      </c>
      <c r="B870" s="18" t="s">
        <v>1827</v>
      </c>
      <c r="C870" s="93" t="s">
        <v>14</v>
      </c>
      <c r="D870" s="93"/>
      <c r="E870" s="93"/>
      <c r="F870" s="17" t="s">
        <v>118</v>
      </c>
      <c r="G870" s="19">
        <v>2.5000000000000001E-2</v>
      </c>
      <c r="H870" s="20">
        <v>24.95</v>
      </c>
      <c r="I870" s="20">
        <f>TRUNC(TRUNC(G870,8)*H870,2)</f>
        <v>0.62</v>
      </c>
    </row>
    <row r="871" spans="1:9" ht="29.1" customHeight="1">
      <c r="A871" s="17" t="s">
        <v>1828</v>
      </c>
      <c r="B871" s="18" t="s">
        <v>1829</v>
      </c>
      <c r="C871" s="93" t="s">
        <v>14</v>
      </c>
      <c r="D871" s="93"/>
      <c r="E871" s="93"/>
      <c r="F871" s="17" t="s">
        <v>33</v>
      </c>
      <c r="G871" s="19">
        <v>2.1179999999999999</v>
      </c>
      <c r="H871" s="20">
        <v>0.21</v>
      </c>
      <c r="I871" s="20">
        <f>TRUNC(TRUNC(G871,8)*H871,2)</f>
        <v>0.44</v>
      </c>
    </row>
    <row r="872" spans="1:9" ht="15" customHeight="1">
      <c r="A872" s="2"/>
      <c r="B872" s="2"/>
      <c r="C872" s="2"/>
      <c r="D872" s="2"/>
      <c r="E872" s="2"/>
      <c r="F872" s="2"/>
      <c r="G872" s="87" t="s">
        <v>1588</v>
      </c>
      <c r="H872" s="87"/>
      <c r="I872" s="21">
        <f>SUM(I870:I871)</f>
        <v>1.06</v>
      </c>
    </row>
    <row r="873" spans="1:9" ht="15" customHeight="1">
      <c r="A873" s="91" t="s">
        <v>1560</v>
      </c>
      <c r="B873" s="91"/>
      <c r="C873" s="92" t="s">
        <v>4</v>
      </c>
      <c r="D873" s="92"/>
      <c r="E873" s="92"/>
      <c r="F873" s="11" t="s">
        <v>1470</v>
      </c>
      <c r="G873" s="11" t="s">
        <v>1471</v>
      </c>
      <c r="H873" s="11" t="s">
        <v>1472</v>
      </c>
      <c r="I873" s="11" t="s">
        <v>1473</v>
      </c>
    </row>
    <row r="874" spans="1:9" ht="21" customHeight="1">
      <c r="A874" s="17" t="s">
        <v>1830</v>
      </c>
      <c r="B874" s="18" t="s">
        <v>1831</v>
      </c>
      <c r="C874" s="93" t="s">
        <v>14</v>
      </c>
      <c r="D874" s="93"/>
      <c r="E874" s="93"/>
      <c r="F874" s="17" t="s">
        <v>1563</v>
      </c>
      <c r="G874" s="19">
        <v>1.3599999999999999E-2</v>
      </c>
      <c r="H874" s="20">
        <v>23.95</v>
      </c>
      <c r="I874" s="20">
        <f>TRUNC(TRUNC(G874,8)*H874,2)</f>
        <v>0.32</v>
      </c>
    </row>
    <row r="875" spans="1:9" ht="15" customHeight="1">
      <c r="A875" s="17" t="s">
        <v>1832</v>
      </c>
      <c r="B875" s="18" t="s">
        <v>1833</v>
      </c>
      <c r="C875" s="93" t="s">
        <v>14</v>
      </c>
      <c r="D875" s="93"/>
      <c r="E875" s="93"/>
      <c r="F875" s="17" t="s">
        <v>1563</v>
      </c>
      <c r="G875" s="19">
        <v>8.3599999999999994E-2</v>
      </c>
      <c r="H875" s="20">
        <v>32.020000000000003</v>
      </c>
      <c r="I875" s="20">
        <f>TRUNC(TRUNC(G875,8)*H875,2)</f>
        <v>2.67</v>
      </c>
    </row>
    <row r="876" spans="1:9" ht="18" customHeight="1">
      <c r="A876" s="2"/>
      <c r="B876" s="2"/>
      <c r="C876" s="2"/>
      <c r="D876" s="2"/>
      <c r="E876" s="2"/>
      <c r="F876" s="2"/>
      <c r="G876" s="87" t="s">
        <v>1564</v>
      </c>
      <c r="H876" s="87"/>
      <c r="I876" s="21">
        <f>SUM(I874:I875)</f>
        <v>2.9899999999999998</v>
      </c>
    </row>
    <row r="877" spans="1:9" ht="15" customHeight="1">
      <c r="A877" s="91" t="s">
        <v>1487</v>
      </c>
      <c r="B877" s="91"/>
      <c r="C877" s="92" t="s">
        <v>4</v>
      </c>
      <c r="D877" s="92"/>
      <c r="E877" s="92"/>
      <c r="F877" s="11" t="s">
        <v>1470</v>
      </c>
      <c r="G877" s="11" t="s">
        <v>1471</v>
      </c>
      <c r="H877" s="11" t="s">
        <v>1472</v>
      </c>
      <c r="I877" s="11" t="s">
        <v>1473</v>
      </c>
    </row>
    <row r="878" spans="1:9" ht="21" customHeight="1">
      <c r="A878" s="17" t="s">
        <v>1845</v>
      </c>
      <c r="B878" s="18" t="s">
        <v>1846</v>
      </c>
      <c r="C878" s="93" t="s">
        <v>14</v>
      </c>
      <c r="D878" s="93"/>
      <c r="E878" s="93"/>
      <c r="F878" s="17" t="s">
        <v>118</v>
      </c>
      <c r="G878" s="19">
        <v>1</v>
      </c>
      <c r="H878" s="20">
        <v>10.66</v>
      </c>
      <c r="I878" s="20">
        <f>TRUNC(TRUNC(G878,8)*H878,2)</f>
        <v>10.66</v>
      </c>
    </row>
    <row r="879" spans="1:9" ht="15" customHeight="1">
      <c r="A879" s="2"/>
      <c r="B879" s="2"/>
      <c r="C879" s="2"/>
      <c r="D879" s="2"/>
      <c r="E879" s="2"/>
      <c r="F879" s="2"/>
      <c r="G879" s="87" t="s">
        <v>1490</v>
      </c>
      <c r="H879" s="87"/>
      <c r="I879" s="21">
        <f>SUM(I878:I878)</f>
        <v>10.66</v>
      </c>
    </row>
    <row r="880" spans="1:9" ht="15" customHeight="1">
      <c r="A880" s="2"/>
      <c r="B880" s="2"/>
      <c r="C880" s="2"/>
      <c r="D880" s="2"/>
      <c r="E880" s="2"/>
      <c r="F880" s="2"/>
      <c r="G880" s="89" t="s">
        <v>1491</v>
      </c>
      <c r="H880" s="89"/>
      <c r="I880" s="5">
        <f>SUM(I872,I876,I879)</f>
        <v>14.71</v>
      </c>
    </row>
    <row r="881" spans="1:9" ht="9.9499999999999993" customHeight="1">
      <c r="A881" s="2"/>
      <c r="B881" s="2"/>
      <c r="C881" s="2"/>
      <c r="D881" s="2"/>
      <c r="E881" s="2"/>
      <c r="F881" s="2"/>
      <c r="G881" s="90"/>
      <c r="H881" s="90"/>
      <c r="I881" s="90"/>
    </row>
    <row r="882" spans="1:9" ht="20.100000000000001" customHeight="1">
      <c r="A882" s="81" t="s">
        <v>1896</v>
      </c>
      <c r="B882" s="81"/>
      <c r="C882" s="81"/>
      <c r="D882" s="81"/>
      <c r="E882" s="81"/>
      <c r="F882" s="81"/>
      <c r="G882" s="81"/>
      <c r="H882" s="81"/>
      <c r="I882" s="81"/>
    </row>
    <row r="883" spans="1:9" ht="15" customHeight="1">
      <c r="A883" s="91" t="s">
        <v>1576</v>
      </c>
      <c r="B883" s="91"/>
      <c r="C883" s="92" t="s">
        <v>4</v>
      </c>
      <c r="D883" s="92"/>
      <c r="E883" s="92"/>
      <c r="F883" s="11" t="s">
        <v>1470</v>
      </c>
      <c r="G883" s="11" t="s">
        <v>1471</v>
      </c>
      <c r="H883" s="11" t="s">
        <v>1472</v>
      </c>
      <c r="I883" s="11" t="s">
        <v>1473</v>
      </c>
    </row>
    <row r="884" spans="1:9" ht="21" customHeight="1">
      <c r="A884" s="17" t="s">
        <v>1826</v>
      </c>
      <c r="B884" s="18" t="s">
        <v>1827</v>
      </c>
      <c r="C884" s="93" t="s">
        <v>14</v>
      </c>
      <c r="D884" s="93"/>
      <c r="E884" s="93"/>
      <c r="F884" s="17" t="s">
        <v>118</v>
      </c>
      <c r="G884" s="19">
        <v>2.5000000000000001E-2</v>
      </c>
      <c r="H884" s="20">
        <v>24.95</v>
      </c>
      <c r="I884" s="20">
        <f>TRUNC(TRUNC(G884,8)*H884,2)</f>
        <v>0.62</v>
      </c>
    </row>
    <row r="885" spans="1:9" ht="29.1" customHeight="1">
      <c r="A885" s="17" t="s">
        <v>1828</v>
      </c>
      <c r="B885" s="18" t="s">
        <v>1829</v>
      </c>
      <c r="C885" s="93" t="s">
        <v>14</v>
      </c>
      <c r="D885" s="93"/>
      <c r="E885" s="93"/>
      <c r="F885" s="17" t="s">
        <v>33</v>
      </c>
      <c r="G885" s="19">
        <v>1.333</v>
      </c>
      <c r="H885" s="20">
        <v>0.21</v>
      </c>
      <c r="I885" s="20">
        <f>TRUNC(TRUNC(G885,8)*H885,2)</f>
        <v>0.27</v>
      </c>
    </row>
    <row r="886" spans="1:9" ht="15" customHeight="1">
      <c r="A886" s="2"/>
      <c r="B886" s="2"/>
      <c r="C886" s="2"/>
      <c r="D886" s="2"/>
      <c r="E886" s="2"/>
      <c r="F886" s="2"/>
      <c r="G886" s="87" t="s">
        <v>1588</v>
      </c>
      <c r="H886" s="87"/>
      <c r="I886" s="21">
        <f>SUM(I884:I885)</f>
        <v>0.89</v>
      </c>
    </row>
    <row r="887" spans="1:9" ht="15" customHeight="1">
      <c r="A887" s="91" t="s">
        <v>1560</v>
      </c>
      <c r="B887" s="91"/>
      <c r="C887" s="92" t="s">
        <v>4</v>
      </c>
      <c r="D887" s="92"/>
      <c r="E887" s="92"/>
      <c r="F887" s="11" t="s">
        <v>1470</v>
      </c>
      <c r="G887" s="11" t="s">
        <v>1471</v>
      </c>
      <c r="H887" s="11" t="s">
        <v>1472</v>
      </c>
      <c r="I887" s="11" t="s">
        <v>1473</v>
      </c>
    </row>
    <row r="888" spans="1:9" ht="21" customHeight="1">
      <c r="A888" s="17" t="s">
        <v>1830</v>
      </c>
      <c r="B888" s="18" t="s">
        <v>1831</v>
      </c>
      <c r="C888" s="93" t="s">
        <v>14</v>
      </c>
      <c r="D888" s="93"/>
      <c r="E888" s="93"/>
      <c r="F888" s="17" t="s">
        <v>1563</v>
      </c>
      <c r="G888" s="19">
        <v>9.7999999999999997E-3</v>
      </c>
      <c r="H888" s="20">
        <v>23.95</v>
      </c>
      <c r="I888" s="20">
        <f>TRUNC(TRUNC(G888,8)*H888,2)</f>
        <v>0.23</v>
      </c>
    </row>
    <row r="889" spans="1:9" ht="15" customHeight="1">
      <c r="A889" s="17" t="s">
        <v>1832</v>
      </c>
      <c r="B889" s="18" t="s">
        <v>1833</v>
      </c>
      <c r="C889" s="93" t="s">
        <v>14</v>
      </c>
      <c r="D889" s="93"/>
      <c r="E889" s="93"/>
      <c r="F889" s="17" t="s">
        <v>1563</v>
      </c>
      <c r="G889" s="19">
        <v>5.9700000000000003E-2</v>
      </c>
      <c r="H889" s="20">
        <v>32.020000000000003</v>
      </c>
      <c r="I889" s="20">
        <f>TRUNC(TRUNC(G889,8)*H889,2)</f>
        <v>1.91</v>
      </c>
    </row>
    <row r="890" spans="1:9" ht="18" customHeight="1">
      <c r="A890" s="2"/>
      <c r="B890" s="2"/>
      <c r="C890" s="2"/>
      <c r="D890" s="2"/>
      <c r="E890" s="2"/>
      <c r="F890" s="2"/>
      <c r="G890" s="87" t="s">
        <v>1564</v>
      </c>
      <c r="H890" s="87"/>
      <c r="I890" s="21">
        <f>SUM(I888:I889)</f>
        <v>2.14</v>
      </c>
    </row>
    <row r="891" spans="1:9" ht="15" customHeight="1">
      <c r="A891" s="91" t="s">
        <v>1487</v>
      </c>
      <c r="B891" s="91"/>
      <c r="C891" s="92" t="s">
        <v>4</v>
      </c>
      <c r="D891" s="92"/>
      <c r="E891" s="92"/>
      <c r="F891" s="11" t="s">
        <v>1470</v>
      </c>
      <c r="G891" s="11" t="s">
        <v>1471</v>
      </c>
      <c r="H891" s="11" t="s">
        <v>1472</v>
      </c>
      <c r="I891" s="11" t="s">
        <v>1473</v>
      </c>
    </row>
    <row r="892" spans="1:9" ht="21" customHeight="1">
      <c r="A892" s="17" t="s">
        <v>1834</v>
      </c>
      <c r="B892" s="18" t="s">
        <v>1835</v>
      </c>
      <c r="C892" s="93" t="s">
        <v>14</v>
      </c>
      <c r="D892" s="93"/>
      <c r="E892" s="93"/>
      <c r="F892" s="17" t="s">
        <v>118</v>
      </c>
      <c r="G892" s="19">
        <v>1</v>
      </c>
      <c r="H892" s="20">
        <v>10.67</v>
      </c>
      <c r="I892" s="20">
        <f>TRUNC(TRUNC(G892,8)*H892,2)</f>
        <v>10.67</v>
      </c>
    </row>
    <row r="893" spans="1:9" ht="15" customHeight="1">
      <c r="A893" s="2"/>
      <c r="B893" s="2"/>
      <c r="C893" s="2"/>
      <c r="D893" s="2"/>
      <c r="E893" s="2"/>
      <c r="F893" s="2"/>
      <c r="G893" s="87" t="s">
        <v>1490</v>
      </c>
      <c r="H893" s="87"/>
      <c r="I893" s="21">
        <f>SUM(I892:I892)</f>
        <v>10.67</v>
      </c>
    </row>
    <row r="894" spans="1:9" ht="15" customHeight="1">
      <c r="A894" s="2"/>
      <c r="B894" s="2"/>
      <c r="C894" s="2"/>
      <c r="D894" s="2"/>
      <c r="E894" s="2"/>
      <c r="F894" s="2"/>
      <c r="G894" s="89" t="s">
        <v>1491</v>
      </c>
      <c r="H894" s="89"/>
      <c r="I894" s="5">
        <f>SUM(I886,I890,I893)</f>
        <v>13.7</v>
      </c>
    </row>
    <row r="895" spans="1:9" ht="9.9499999999999993" customHeight="1">
      <c r="A895" s="2"/>
      <c r="B895" s="2"/>
      <c r="C895" s="2"/>
      <c r="D895" s="2"/>
      <c r="E895" s="2"/>
      <c r="F895" s="2"/>
      <c r="G895" s="90"/>
      <c r="H895" s="90"/>
      <c r="I895" s="90"/>
    </row>
    <row r="896" spans="1:9" ht="20.100000000000001" customHeight="1">
      <c r="A896" s="81" t="s">
        <v>1897</v>
      </c>
      <c r="B896" s="81"/>
      <c r="C896" s="81"/>
      <c r="D896" s="81"/>
      <c r="E896" s="81"/>
      <c r="F896" s="81"/>
      <c r="G896" s="81"/>
      <c r="H896" s="81"/>
      <c r="I896" s="81"/>
    </row>
    <row r="897" spans="1:9" ht="15" customHeight="1">
      <c r="A897" s="91" t="s">
        <v>1576</v>
      </c>
      <c r="B897" s="91"/>
      <c r="C897" s="92" t="s">
        <v>4</v>
      </c>
      <c r="D897" s="92"/>
      <c r="E897" s="92"/>
      <c r="F897" s="11" t="s">
        <v>1470</v>
      </c>
      <c r="G897" s="11" t="s">
        <v>1471</v>
      </c>
      <c r="H897" s="11" t="s">
        <v>1472</v>
      </c>
      <c r="I897" s="11" t="s">
        <v>1473</v>
      </c>
    </row>
    <row r="898" spans="1:9" ht="21" customHeight="1">
      <c r="A898" s="17" t="s">
        <v>1826</v>
      </c>
      <c r="B898" s="18" t="s">
        <v>1827</v>
      </c>
      <c r="C898" s="93" t="s">
        <v>14</v>
      </c>
      <c r="D898" s="93"/>
      <c r="E898" s="93"/>
      <c r="F898" s="17" t="s">
        <v>118</v>
      </c>
      <c r="G898" s="19">
        <v>2.5000000000000001E-2</v>
      </c>
      <c r="H898" s="20">
        <v>24.95</v>
      </c>
      <c r="I898" s="20">
        <f>TRUNC(TRUNC(G898,8)*H898,2)</f>
        <v>0.62</v>
      </c>
    </row>
    <row r="899" spans="1:9" ht="29.1" customHeight="1">
      <c r="A899" s="17" t="s">
        <v>1828</v>
      </c>
      <c r="B899" s="18" t="s">
        <v>1829</v>
      </c>
      <c r="C899" s="93" t="s">
        <v>14</v>
      </c>
      <c r="D899" s="93"/>
      <c r="E899" s="93"/>
      <c r="F899" s="17" t="s">
        <v>33</v>
      </c>
      <c r="G899" s="19">
        <v>0.72799999999999998</v>
      </c>
      <c r="H899" s="20">
        <v>0.21</v>
      </c>
      <c r="I899" s="20">
        <f>TRUNC(TRUNC(G899,8)*H899,2)</f>
        <v>0.15</v>
      </c>
    </row>
    <row r="900" spans="1:9" ht="15" customHeight="1">
      <c r="A900" s="2"/>
      <c r="B900" s="2"/>
      <c r="C900" s="2"/>
      <c r="D900" s="2"/>
      <c r="E900" s="2"/>
      <c r="F900" s="2"/>
      <c r="G900" s="87" t="s">
        <v>1588</v>
      </c>
      <c r="H900" s="87"/>
      <c r="I900" s="21">
        <f>SUM(I898:I899)</f>
        <v>0.77</v>
      </c>
    </row>
    <row r="901" spans="1:9" ht="15" customHeight="1">
      <c r="A901" s="91" t="s">
        <v>1560</v>
      </c>
      <c r="B901" s="91"/>
      <c r="C901" s="92" t="s">
        <v>4</v>
      </c>
      <c r="D901" s="92"/>
      <c r="E901" s="92"/>
      <c r="F901" s="11" t="s">
        <v>1470</v>
      </c>
      <c r="G901" s="11" t="s">
        <v>1471</v>
      </c>
      <c r="H901" s="11" t="s">
        <v>1472</v>
      </c>
      <c r="I901" s="11" t="s">
        <v>1473</v>
      </c>
    </row>
    <row r="902" spans="1:9" ht="21" customHeight="1">
      <c r="A902" s="17" t="s">
        <v>1830</v>
      </c>
      <c r="B902" s="18" t="s">
        <v>1831</v>
      </c>
      <c r="C902" s="93" t="s">
        <v>14</v>
      </c>
      <c r="D902" s="93"/>
      <c r="E902" s="93"/>
      <c r="F902" s="17" t="s">
        <v>1563</v>
      </c>
      <c r="G902" s="19">
        <v>6.6E-3</v>
      </c>
      <c r="H902" s="20">
        <v>23.95</v>
      </c>
      <c r="I902" s="20">
        <f>TRUNC(TRUNC(G902,8)*H902,2)</f>
        <v>0.15</v>
      </c>
    </row>
    <row r="903" spans="1:9" ht="15" customHeight="1">
      <c r="A903" s="17" t="s">
        <v>1832</v>
      </c>
      <c r="B903" s="18" t="s">
        <v>1833</v>
      </c>
      <c r="C903" s="93" t="s">
        <v>14</v>
      </c>
      <c r="D903" s="93"/>
      <c r="E903" s="93"/>
      <c r="F903" s="17" t="s">
        <v>1563</v>
      </c>
      <c r="G903" s="19">
        <v>4.0300000000000002E-2</v>
      </c>
      <c r="H903" s="20">
        <v>32.020000000000003</v>
      </c>
      <c r="I903" s="20">
        <f>TRUNC(TRUNC(G903,8)*H903,2)</f>
        <v>1.29</v>
      </c>
    </row>
    <row r="904" spans="1:9" ht="18" customHeight="1">
      <c r="A904" s="2"/>
      <c r="B904" s="2"/>
      <c r="C904" s="2"/>
      <c r="D904" s="2"/>
      <c r="E904" s="2"/>
      <c r="F904" s="2"/>
      <c r="G904" s="87" t="s">
        <v>1564</v>
      </c>
      <c r="H904" s="87"/>
      <c r="I904" s="21">
        <f>SUM(I902:I903)</f>
        <v>1.44</v>
      </c>
    </row>
    <row r="905" spans="1:9" ht="15" customHeight="1">
      <c r="A905" s="91" t="s">
        <v>1487</v>
      </c>
      <c r="B905" s="91"/>
      <c r="C905" s="92" t="s">
        <v>4</v>
      </c>
      <c r="D905" s="92"/>
      <c r="E905" s="92"/>
      <c r="F905" s="11" t="s">
        <v>1470</v>
      </c>
      <c r="G905" s="11" t="s">
        <v>1471</v>
      </c>
      <c r="H905" s="11" t="s">
        <v>1472</v>
      </c>
      <c r="I905" s="11" t="s">
        <v>1473</v>
      </c>
    </row>
    <row r="906" spans="1:9" ht="21" customHeight="1">
      <c r="A906" s="17" t="s">
        <v>1848</v>
      </c>
      <c r="B906" s="18" t="s">
        <v>1849</v>
      </c>
      <c r="C906" s="93" t="s">
        <v>14</v>
      </c>
      <c r="D906" s="93"/>
      <c r="E906" s="93"/>
      <c r="F906" s="17" t="s">
        <v>118</v>
      </c>
      <c r="G906" s="19">
        <v>1</v>
      </c>
      <c r="H906" s="20">
        <v>10.54</v>
      </c>
      <c r="I906" s="20">
        <f>TRUNC(TRUNC(G906,8)*H906,2)</f>
        <v>10.54</v>
      </c>
    </row>
    <row r="907" spans="1:9" ht="15" customHeight="1">
      <c r="A907" s="2"/>
      <c r="B907" s="2"/>
      <c r="C907" s="2"/>
      <c r="D907" s="2"/>
      <c r="E907" s="2"/>
      <c r="F907" s="2"/>
      <c r="G907" s="87" t="s">
        <v>1490</v>
      </c>
      <c r="H907" s="87"/>
      <c r="I907" s="21">
        <f>SUM(I906:I906)</f>
        <v>10.54</v>
      </c>
    </row>
    <row r="908" spans="1:9" ht="15" customHeight="1">
      <c r="A908" s="2"/>
      <c r="B908" s="2"/>
      <c r="C908" s="2"/>
      <c r="D908" s="2"/>
      <c r="E908" s="2"/>
      <c r="F908" s="2"/>
      <c r="G908" s="89" t="s">
        <v>1491</v>
      </c>
      <c r="H908" s="89"/>
      <c r="I908" s="5">
        <f>SUM(I900,I904,I907)</f>
        <v>12.75</v>
      </c>
    </row>
    <row r="909" spans="1:9" ht="9.9499999999999993" customHeight="1">
      <c r="A909" s="2"/>
      <c r="B909" s="2"/>
      <c r="C909" s="2"/>
      <c r="D909" s="2"/>
      <c r="E909" s="2"/>
      <c r="F909" s="2"/>
      <c r="G909" s="90"/>
      <c r="H909" s="90"/>
      <c r="I909" s="90"/>
    </row>
    <row r="910" spans="1:9" ht="20.100000000000001" customHeight="1">
      <c r="A910" s="81" t="s">
        <v>1898</v>
      </c>
      <c r="B910" s="81"/>
      <c r="C910" s="81"/>
      <c r="D910" s="81"/>
      <c r="E910" s="81"/>
      <c r="F910" s="81"/>
      <c r="G910" s="81"/>
      <c r="H910" s="81"/>
      <c r="I910" s="81"/>
    </row>
    <row r="911" spans="1:9" ht="15" customHeight="1">
      <c r="A911" s="91" t="s">
        <v>1576</v>
      </c>
      <c r="B911" s="91"/>
      <c r="C911" s="92" t="s">
        <v>4</v>
      </c>
      <c r="D911" s="92"/>
      <c r="E911" s="92"/>
      <c r="F911" s="11" t="s">
        <v>1470</v>
      </c>
      <c r="G911" s="11" t="s">
        <v>1471</v>
      </c>
      <c r="H911" s="11" t="s">
        <v>1472</v>
      </c>
      <c r="I911" s="11" t="s">
        <v>1473</v>
      </c>
    </row>
    <row r="912" spans="1:9" ht="21" customHeight="1">
      <c r="A912" s="17" t="s">
        <v>1826</v>
      </c>
      <c r="B912" s="18" t="s">
        <v>1827</v>
      </c>
      <c r="C912" s="93" t="s">
        <v>14</v>
      </c>
      <c r="D912" s="93"/>
      <c r="E912" s="93"/>
      <c r="F912" s="17" t="s">
        <v>118</v>
      </c>
      <c r="G912" s="19">
        <v>2.5000000000000001E-2</v>
      </c>
      <c r="H912" s="20">
        <v>24.95</v>
      </c>
      <c r="I912" s="20">
        <f>TRUNC(TRUNC(G912,8)*H912,2)</f>
        <v>0.62</v>
      </c>
    </row>
    <row r="913" spans="1:9" ht="29.1" customHeight="1">
      <c r="A913" s="17" t="s">
        <v>1828</v>
      </c>
      <c r="B913" s="18" t="s">
        <v>1829</v>
      </c>
      <c r="C913" s="93" t="s">
        <v>14</v>
      </c>
      <c r="D913" s="93"/>
      <c r="E913" s="93"/>
      <c r="F913" s="17" t="s">
        <v>33</v>
      </c>
      <c r="G913" s="19">
        <v>0.35699999999999998</v>
      </c>
      <c r="H913" s="20">
        <v>0.21</v>
      </c>
      <c r="I913" s="20">
        <f>TRUNC(TRUNC(G913,8)*H913,2)</f>
        <v>7.0000000000000007E-2</v>
      </c>
    </row>
    <row r="914" spans="1:9" ht="15" customHeight="1">
      <c r="A914" s="2"/>
      <c r="B914" s="2"/>
      <c r="C914" s="2"/>
      <c r="D914" s="2"/>
      <c r="E914" s="2"/>
      <c r="F914" s="2"/>
      <c r="G914" s="87" t="s">
        <v>1588</v>
      </c>
      <c r="H914" s="87"/>
      <c r="I914" s="21">
        <f>SUM(I912:I913)</f>
        <v>0.69</v>
      </c>
    </row>
    <row r="915" spans="1:9" ht="15" customHeight="1">
      <c r="A915" s="91" t="s">
        <v>1560</v>
      </c>
      <c r="B915" s="91"/>
      <c r="C915" s="92" t="s">
        <v>4</v>
      </c>
      <c r="D915" s="92"/>
      <c r="E915" s="92"/>
      <c r="F915" s="11" t="s">
        <v>1470</v>
      </c>
      <c r="G915" s="11" t="s">
        <v>1471</v>
      </c>
      <c r="H915" s="11" t="s">
        <v>1472</v>
      </c>
      <c r="I915" s="11" t="s">
        <v>1473</v>
      </c>
    </row>
    <row r="916" spans="1:9" ht="21" customHeight="1">
      <c r="A916" s="17" t="s">
        <v>1830</v>
      </c>
      <c r="B916" s="18" t="s">
        <v>1831</v>
      </c>
      <c r="C916" s="93" t="s">
        <v>14</v>
      </c>
      <c r="D916" s="93"/>
      <c r="E916" s="93"/>
      <c r="F916" s="17" t="s">
        <v>1563</v>
      </c>
      <c r="G916" s="19">
        <v>4.1999999999999997E-3</v>
      </c>
      <c r="H916" s="20">
        <v>23.95</v>
      </c>
      <c r="I916" s="20">
        <f>TRUNC(TRUNC(G916,8)*H916,2)</f>
        <v>0.1</v>
      </c>
    </row>
    <row r="917" spans="1:9" ht="15" customHeight="1">
      <c r="A917" s="17" t="s">
        <v>1832</v>
      </c>
      <c r="B917" s="18" t="s">
        <v>1833</v>
      </c>
      <c r="C917" s="93" t="s">
        <v>14</v>
      </c>
      <c r="D917" s="93"/>
      <c r="E917" s="93"/>
      <c r="F917" s="17" t="s">
        <v>1563</v>
      </c>
      <c r="G917" s="19">
        <v>2.5899999999999999E-2</v>
      </c>
      <c r="H917" s="20">
        <v>32.020000000000003</v>
      </c>
      <c r="I917" s="20">
        <f>TRUNC(TRUNC(G917,8)*H917,2)</f>
        <v>0.82</v>
      </c>
    </row>
    <row r="918" spans="1:9" ht="18" customHeight="1">
      <c r="A918" s="2"/>
      <c r="B918" s="2"/>
      <c r="C918" s="2"/>
      <c r="D918" s="2"/>
      <c r="E918" s="2"/>
      <c r="F918" s="2"/>
      <c r="G918" s="87" t="s">
        <v>1564</v>
      </c>
      <c r="H918" s="87"/>
      <c r="I918" s="21">
        <f>SUM(I916:I917)</f>
        <v>0.91999999999999993</v>
      </c>
    </row>
    <row r="919" spans="1:9" ht="15" customHeight="1">
      <c r="A919" s="91" t="s">
        <v>1487</v>
      </c>
      <c r="B919" s="91"/>
      <c r="C919" s="92" t="s">
        <v>4</v>
      </c>
      <c r="D919" s="92"/>
      <c r="E919" s="92"/>
      <c r="F919" s="11" t="s">
        <v>1470</v>
      </c>
      <c r="G919" s="11" t="s">
        <v>1471</v>
      </c>
      <c r="H919" s="11" t="s">
        <v>1472</v>
      </c>
      <c r="I919" s="11" t="s">
        <v>1473</v>
      </c>
    </row>
    <row r="920" spans="1:9" ht="21" customHeight="1">
      <c r="A920" s="17" t="s">
        <v>1837</v>
      </c>
      <c r="B920" s="18" t="s">
        <v>1838</v>
      </c>
      <c r="C920" s="93" t="s">
        <v>14</v>
      </c>
      <c r="D920" s="93"/>
      <c r="E920" s="93"/>
      <c r="F920" s="17" t="s">
        <v>118</v>
      </c>
      <c r="G920" s="19">
        <v>1</v>
      </c>
      <c r="H920" s="20">
        <v>9.7100000000000009</v>
      </c>
      <c r="I920" s="20">
        <f>TRUNC(TRUNC(G920,8)*H920,2)</f>
        <v>9.7100000000000009</v>
      </c>
    </row>
    <row r="921" spans="1:9" ht="15" customHeight="1">
      <c r="A921" s="2"/>
      <c r="B921" s="2"/>
      <c r="C921" s="2"/>
      <c r="D921" s="2"/>
      <c r="E921" s="2"/>
      <c r="F921" s="2"/>
      <c r="G921" s="87" t="s">
        <v>1490</v>
      </c>
      <c r="H921" s="87"/>
      <c r="I921" s="21">
        <f>SUM(I920:I920)</f>
        <v>9.7100000000000009</v>
      </c>
    </row>
    <row r="922" spans="1:9" ht="15" customHeight="1">
      <c r="A922" s="2"/>
      <c r="B922" s="2"/>
      <c r="C922" s="2"/>
      <c r="D922" s="2"/>
      <c r="E922" s="2"/>
      <c r="F922" s="2"/>
      <c r="G922" s="89" t="s">
        <v>1491</v>
      </c>
      <c r="H922" s="89"/>
      <c r="I922" s="5">
        <f>SUM(I914,I918,I921)</f>
        <v>11.32</v>
      </c>
    </row>
    <row r="923" spans="1:9" ht="9.9499999999999993" customHeight="1">
      <c r="A923" s="2"/>
      <c r="B923" s="2"/>
      <c r="C923" s="2"/>
      <c r="D923" s="2"/>
      <c r="E923" s="2"/>
      <c r="F923" s="2"/>
      <c r="G923" s="90"/>
      <c r="H923" s="90"/>
      <c r="I923" s="90"/>
    </row>
    <row r="924" spans="1:9" ht="20.100000000000001" customHeight="1">
      <c r="A924" s="81" t="s">
        <v>1899</v>
      </c>
      <c r="B924" s="81"/>
      <c r="C924" s="81"/>
      <c r="D924" s="81"/>
      <c r="E924" s="81"/>
      <c r="F924" s="81"/>
      <c r="G924" s="81"/>
      <c r="H924" s="81"/>
      <c r="I924" s="81"/>
    </row>
    <row r="925" spans="1:9" ht="15" customHeight="1">
      <c r="A925" s="91" t="s">
        <v>1552</v>
      </c>
      <c r="B925" s="91"/>
      <c r="C925" s="92" t="s">
        <v>4</v>
      </c>
      <c r="D925" s="92"/>
      <c r="E925" s="92"/>
      <c r="F925" s="11" t="s">
        <v>1470</v>
      </c>
      <c r="G925" s="11" t="s">
        <v>1471</v>
      </c>
      <c r="H925" s="11" t="s">
        <v>1472</v>
      </c>
      <c r="I925" s="11" t="s">
        <v>1473</v>
      </c>
    </row>
    <row r="926" spans="1:9" ht="29.1" customHeight="1">
      <c r="A926" s="17" t="s">
        <v>1900</v>
      </c>
      <c r="B926" s="18" t="s">
        <v>1901</v>
      </c>
      <c r="C926" s="93" t="s">
        <v>14</v>
      </c>
      <c r="D926" s="93"/>
      <c r="E926" s="93"/>
      <c r="F926" s="17" t="s">
        <v>1555</v>
      </c>
      <c r="G926" s="19">
        <v>3.6703E-3</v>
      </c>
      <c r="H926" s="20">
        <v>198.74</v>
      </c>
      <c r="I926" s="20">
        <f>ROUND(ROUND(G926,8)*H926,2)</f>
        <v>0.73</v>
      </c>
    </row>
    <row r="927" spans="1:9" ht="29.1" customHeight="1">
      <c r="A927" s="17" t="s">
        <v>1902</v>
      </c>
      <c r="B927" s="18" t="s">
        <v>1903</v>
      </c>
      <c r="C927" s="93" t="s">
        <v>14</v>
      </c>
      <c r="D927" s="93"/>
      <c r="E927" s="93"/>
      <c r="F927" s="17" t="s">
        <v>1558</v>
      </c>
      <c r="G927" s="19">
        <v>3.9667000000000001E-3</v>
      </c>
      <c r="H927" s="20">
        <v>374.2</v>
      </c>
      <c r="I927" s="20">
        <f>ROUND(ROUND(G927,8)*H927,2)</f>
        <v>1.48</v>
      </c>
    </row>
    <row r="928" spans="1:9" ht="18" customHeight="1">
      <c r="A928" s="2"/>
      <c r="B928" s="2"/>
      <c r="C928" s="2"/>
      <c r="D928" s="2"/>
      <c r="E928" s="2"/>
      <c r="F928" s="2"/>
      <c r="G928" s="87" t="s">
        <v>1559</v>
      </c>
      <c r="H928" s="87"/>
      <c r="I928" s="21">
        <f>SUM(I926:I927)</f>
        <v>2.21</v>
      </c>
    </row>
    <row r="929" spans="1:9" ht="15" customHeight="1">
      <c r="A929" s="91" t="s">
        <v>1576</v>
      </c>
      <c r="B929" s="91"/>
      <c r="C929" s="92" t="s">
        <v>4</v>
      </c>
      <c r="D929" s="92"/>
      <c r="E929" s="92"/>
      <c r="F929" s="11" t="s">
        <v>1470</v>
      </c>
      <c r="G929" s="11" t="s">
        <v>1471</v>
      </c>
      <c r="H929" s="11" t="s">
        <v>1472</v>
      </c>
      <c r="I929" s="11" t="s">
        <v>1473</v>
      </c>
    </row>
    <row r="930" spans="1:9" ht="21" customHeight="1">
      <c r="A930" s="17" t="s">
        <v>1904</v>
      </c>
      <c r="B930" s="18" t="s">
        <v>1905</v>
      </c>
      <c r="C930" s="93" t="s">
        <v>14</v>
      </c>
      <c r="D930" s="93"/>
      <c r="E930" s="93"/>
      <c r="F930" s="17" t="s">
        <v>118</v>
      </c>
      <c r="G930" s="19">
        <v>3.0547999999999999E-2</v>
      </c>
      <c r="H930" s="20">
        <v>10.130000000000001</v>
      </c>
      <c r="I930" s="20">
        <f>ROUND(ROUND(G930,8)*H930,2)</f>
        <v>0.31</v>
      </c>
    </row>
    <row r="931" spans="1:9" ht="21" customHeight="1">
      <c r="A931" s="17" t="s">
        <v>1906</v>
      </c>
      <c r="B931" s="18" t="s">
        <v>1907</v>
      </c>
      <c r="C931" s="93" t="s">
        <v>14</v>
      </c>
      <c r="D931" s="93"/>
      <c r="E931" s="93"/>
      <c r="F931" s="17" t="s">
        <v>118</v>
      </c>
      <c r="G931" s="19">
        <v>1.5E-3</v>
      </c>
      <c r="H931" s="20">
        <v>35.450000000000003</v>
      </c>
      <c r="I931" s="20">
        <f>ROUND(ROUND(G931,8)*H931,2)</f>
        <v>0.05</v>
      </c>
    </row>
    <row r="932" spans="1:9" ht="21" customHeight="1">
      <c r="A932" s="17" t="s">
        <v>1908</v>
      </c>
      <c r="B932" s="18" t="s">
        <v>1909</v>
      </c>
      <c r="C932" s="93" t="s">
        <v>1910</v>
      </c>
      <c r="D932" s="93"/>
      <c r="E932" s="93"/>
      <c r="F932" s="17" t="s">
        <v>118</v>
      </c>
      <c r="G932" s="19">
        <v>1.091</v>
      </c>
      <c r="H932" s="20">
        <v>13.03</v>
      </c>
      <c r="I932" s="20">
        <f>ROUND(ROUND(G932,8)*H932,2)</f>
        <v>14.22</v>
      </c>
    </row>
    <row r="933" spans="1:9" ht="15" customHeight="1">
      <c r="A933" s="2"/>
      <c r="B933" s="2"/>
      <c r="C933" s="2"/>
      <c r="D933" s="2"/>
      <c r="E933" s="2"/>
      <c r="F933" s="2"/>
      <c r="G933" s="87" t="s">
        <v>1588</v>
      </c>
      <c r="H933" s="87"/>
      <c r="I933" s="21">
        <f>SUM(I930:I932)</f>
        <v>14.58</v>
      </c>
    </row>
    <row r="934" spans="1:9" ht="15" customHeight="1">
      <c r="A934" s="91" t="s">
        <v>1560</v>
      </c>
      <c r="B934" s="91"/>
      <c r="C934" s="92" t="s">
        <v>4</v>
      </c>
      <c r="D934" s="92"/>
      <c r="E934" s="92"/>
      <c r="F934" s="11" t="s">
        <v>1470</v>
      </c>
      <c r="G934" s="11" t="s">
        <v>1471</v>
      </c>
      <c r="H934" s="11" t="s">
        <v>1472</v>
      </c>
      <c r="I934" s="11" t="s">
        <v>1473</v>
      </c>
    </row>
    <row r="935" spans="1:9" ht="21" customHeight="1">
      <c r="A935" s="17" t="s">
        <v>1911</v>
      </c>
      <c r="B935" s="18" t="s">
        <v>1912</v>
      </c>
      <c r="C935" s="93" t="s">
        <v>14</v>
      </c>
      <c r="D935" s="93"/>
      <c r="E935" s="93"/>
      <c r="F935" s="17" t="s">
        <v>1563</v>
      </c>
      <c r="G935" s="19">
        <v>4.4000000000000003E-3</v>
      </c>
      <c r="H935" s="20">
        <v>22.76</v>
      </c>
      <c r="I935" s="20">
        <f>ROUND(ROUND(G935,8)*H935,2)</f>
        <v>0.1</v>
      </c>
    </row>
    <row r="936" spans="1:9" ht="21" customHeight="1">
      <c r="A936" s="17" t="s">
        <v>1913</v>
      </c>
      <c r="B936" s="18" t="s">
        <v>1914</v>
      </c>
      <c r="C936" s="93" t="s">
        <v>14</v>
      </c>
      <c r="D936" s="93"/>
      <c r="E936" s="93"/>
      <c r="F936" s="17" t="s">
        <v>1563</v>
      </c>
      <c r="G936" s="19">
        <v>1.4E-2</v>
      </c>
      <c r="H936" s="20">
        <v>33.880000000000003</v>
      </c>
      <c r="I936" s="20">
        <f>ROUND(ROUND(G936,8)*H936,2)</f>
        <v>0.47</v>
      </c>
    </row>
    <row r="937" spans="1:9" ht="15" customHeight="1">
      <c r="A937" s="17" t="s">
        <v>1915</v>
      </c>
      <c r="B937" s="18" t="s">
        <v>1916</v>
      </c>
      <c r="C937" s="93" t="s">
        <v>14</v>
      </c>
      <c r="D937" s="93"/>
      <c r="E937" s="93"/>
      <c r="F937" s="17" t="s">
        <v>1563</v>
      </c>
      <c r="G937" s="19">
        <v>1.8100000000000002E-2</v>
      </c>
      <c r="H937" s="20">
        <v>39.76</v>
      </c>
      <c r="I937" s="20">
        <f>ROUND(ROUND(G937,8)*H937,2)</f>
        <v>0.72</v>
      </c>
    </row>
    <row r="938" spans="1:9" ht="18" customHeight="1">
      <c r="A938" s="2"/>
      <c r="B938" s="2"/>
      <c r="C938" s="2"/>
      <c r="D938" s="2"/>
      <c r="E938" s="2"/>
      <c r="F938" s="2"/>
      <c r="G938" s="87" t="s">
        <v>1564</v>
      </c>
      <c r="H938" s="87"/>
      <c r="I938" s="21">
        <f>SUM(I935:I937)</f>
        <v>1.29</v>
      </c>
    </row>
    <row r="939" spans="1:9" ht="15" customHeight="1">
      <c r="A939" s="91" t="s">
        <v>1487</v>
      </c>
      <c r="B939" s="91"/>
      <c r="C939" s="92" t="s">
        <v>4</v>
      </c>
      <c r="D939" s="92"/>
      <c r="E939" s="92"/>
      <c r="F939" s="11" t="s">
        <v>1470</v>
      </c>
      <c r="G939" s="11" t="s">
        <v>1471</v>
      </c>
      <c r="H939" s="11" t="s">
        <v>1472</v>
      </c>
      <c r="I939" s="11" t="s">
        <v>1473</v>
      </c>
    </row>
    <row r="940" spans="1:9" ht="21" customHeight="1">
      <c r="A940" s="17" t="s">
        <v>1917</v>
      </c>
      <c r="B940" s="18" t="s">
        <v>1918</v>
      </c>
      <c r="C940" s="93" t="s">
        <v>14</v>
      </c>
      <c r="D940" s="93"/>
      <c r="E940" s="93"/>
      <c r="F940" s="17" t="s">
        <v>39</v>
      </c>
      <c r="G940" s="19">
        <v>3.5842400000000003E-2</v>
      </c>
      <c r="H940" s="20">
        <v>27.81</v>
      </c>
      <c r="I940" s="20">
        <f>ROUND(ROUND(G940,8)*H940,2)</f>
        <v>1</v>
      </c>
    </row>
    <row r="941" spans="1:9" ht="38.1" customHeight="1">
      <c r="A941" s="17" t="s">
        <v>1919</v>
      </c>
      <c r="B941" s="18" t="s">
        <v>1920</v>
      </c>
      <c r="C941" s="93" t="s">
        <v>14</v>
      </c>
      <c r="D941" s="93"/>
      <c r="E941" s="93"/>
      <c r="F941" s="17" t="s">
        <v>39</v>
      </c>
      <c r="G941" s="19">
        <v>3.5842400000000003E-2</v>
      </c>
      <c r="H941" s="20">
        <v>11.23</v>
      </c>
      <c r="I941" s="20">
        <f>ROUND(ROUND(G941,8)*H941,2)</f>
        <v>0.4</v>
      </c>
    </row>
    <row r="942" spans="1:9" ht="29.1" customHeight="1">
      <c r="A942" s="17" t="s">
        <v>1921</v>
      </c>
      <c r="B942" s="18" t="s">
        <v>1922</v>
      </c>
      <c r="C942" s="93" t="s">
        <v>14</v>
      </c>
      <c r="D942" s="93"/>
      <c r="E942" s="93"/>
      <c r="F942" s="17" t="s">
        <v>39</v>
      </c>
      <c r="G942" s="19">
        <v>3.5842400000000003E-2</v>
      </c>
      <c r="H942" s="20">
        <v>11.56</v>
      </c>
      <c r="I942" s="20">
        <f>ROUND(ROUND(G942,8)*H942,2)</f>
        <v>0.41</v>
      </c>
    </row>
    <row r="943" spans="1:9" ht="15" customHeight="1">
      <c r="A943" s="2"/>
      <c r="B943" s="2"/>
      <c r="C943" s="2"/>
      <c r="D943" s="2"/>
      <c r="E943" s="2"/>
      <c r="F943" s="2"/>
      <c r="G943" s="87" t="s">
        <v>1490</v>
      </c>
      <c r="H943" s="87"/>
      <c r="I943" s="21">
        <f>SUM(I940:I942)</f>
        <v>1.8099999999999998</v>
      </c>
    </row>
    <row r="944" spans="1:9" ht="15" customHeight="1">
      <c r="A944" s="88" t="s">
        <v>1923</v>
      </c>
      <c r="B944" s="88"/>
      <c r="C944" s="88"/>
      <c r="D944" s="2"/>
      <c r="E944" s="2"/>
      <c r="F944" s="2"/>
      <c r="G944" s="89" t="s">
        <v>1491</v>
      </c>
      <c r="H944" s="89"/>
      <c r="I944" s="5">
        <v>19.89</v>
      </c>
    </row>
    <row r="945" spans="1:9" ht="2.1" customHeight="1">
      <c r="A945" s="88"/>
      <c r="B945" s="88"/>
      <c r="C945" s="88"/>
      <c r="D945" s="2"/>
      <c r="E945" s="2"/>
      <c r="F945" s="2"/>
      <c r="G945" s="2"/>
      <c r="H945" s="2"/>
      <c r="I945" s="2"/>
    </row>
    <row r="946" spans="1:9" ht="9.9499999999999993" customHeight="1">
      <c r="A946" s="2"/>
      <c r="B946" s="2"/>
      <c r="C946" s="2"/>
      <c r="D946" s="2"/>
      <c r="E946" s="2"/>
      <c r="F946" s="2"/>
      <c r="G946" s="90"/>
      <c r="H946" s="90"/>
      <c r="I946" s="90"/>
    </row>
    <row r="947" spans="1:9" ht="20.100000000000001" customHeight="1">
      <c r="A947" s="81" t="s">
        <v>1924</v>
      </c>
      <c r="B947" s="81"/>
      <c r="C947" s="81"/>
      <c r="D947" s="81"/>
      <c r="E947" s="81"/>
      <c r="F947" s="81"/>
      <c r="G947" s="81"/>
      <c r="H947" s="81"/>
      <c r="I947" s="81"/>
    </row>
    <row r="948" spans="1:9" ht="15" customHeight="1">
      <c r="A948" s="91" t="s">
        <v>1576</v>
      </c>
      <c r="B948" s="91"/>
      <c r="C948" s="92" t="s">
        <v>4</v>
      </c>
      <c r="D948" s="92"/>
      <c r="E948" s="92"/>
      <c r="F948" s="11" t="s">
        <v>1470</v>
      </c>
      <c r="G948" s="11" t="s">
        <v>1471</v>
      </c>
      <c r="H948" s="11" t="s">
        <v>1472</v>
      </c>
      <c r="I948" s="11" t="s">
        <v>1473</v>
      </c>
    </row>
    <row r="949" spans="1:9" ht="29.1" customHeight="1">
      <c r="A949" s="17" t="s">
        <v>1925</v>
      </c>
      <c r="B949" s="18" t="s">
        <v>1926</v>
      </c>
      <c r="C949" s="93" t="s">
        <v>14</v>
      </c>
      <c r="D949" s="93"/>
      <c r="E949" s="93"/>
      <c r="F949" s="17" t="s">
        <v>33</v>
      </c>
      <c r="G949" s="19">
        <v>1</v>
      </c>
      <c r="H949" s="20">
        <v>1.38</v>
      </c>
      <c r="I949" s="20">
        <f>ROUND(ROUND(G949,8)*H949,2)</f>
        <v>1.38</v>
      </c>
    </row>
    <row r="950" spans="1:9" ht="15" customHeight="1">
      <c r="A950" s="17" t="s">
        <v>1927</v>
      </c>
      <c r="B950" s="18" t="s">
        <v>1928</v>
      </c>
      <c r="C950" s="93" t="s">
        <v>399</v>
      </c>
      <c r="D950" s="93"/>
      <c r="E950" s="93"/>
      <c r="F950" s="17" t="s">
        <v>496</v>
      </c>
      <c r="G950" s="19">
        <v>2.5</v>
      </c>
      <c r="H950" s="20">
        <v>37.11</v>
      </c>
      <c r="I950" s="20">
        <f>ROUND(ROUND(G950,8)*H950,2)</f>
        <v>92.78</v>
      </c>
    </row>
    <row r="951" spans="1:9" ht="21" customHeight="1">
      <c r="A951" s="17" t="s">
        <v>1929</v>
      </c>
      <c r="B951" s="18" t="s">
        <v>1930</v>
      </c>
      <c r="C951" s="93" t="s">
        <v>14</v>
      </c>
      <c r="D951" s="93"/>
      <c r="E951" s="93"/>
      <c r="F951" s="17" t="s">
        <v>118</v>
      </c>
      <c r="G951" s="19">
        <v>37.53</v>
      </c>
      <c r="H951" s="20">
        <v>9.99</v>
      </c>
      <c r="I951" s="20">
        <f>ROUND(ROUND(G951,8)*H951,2)</f>
        <v>374.92</v>
      </c>
    </row>
    <row r="952" spans="1:9" ht="21" customHeight="1">
      <c r="A952" s="17" t="s">
        <v>1931</v>
      </c>
      <c r="B952" s="18" t="s">
        <v>1932</v>
      </c>
      <c r="C952" s="93" t="s">
        <v>14</v>
      </c>
      <c r="D952" s="93"/>
      <c r="E952" s="93"/>
      <c r="F952" s="17" t="s">
        <v>118</v>
      </c>
      <c r="G952" s="19">
        <v>36.299999999999997</v>
      </c>
      <c r="H952" s="20">
        <v>8.8800000000000008</v>
      </c>
      <c r="I952" s="20">
        <f>ROUND(ROUND(G952,8)*H952,2)</f>
        <v>322.33999999999997</v>
      </c>
    </row>
    <row r="953" spans="1:9" ht="15" customHeight="1">
      <c r="A953" s="17" t="s">
        <v>1933</v>
      </c>
      <c r="B953" s="18" t="s">
        <v>1934</v>
      </c>
      <c r="C953" s="93" t="s">
        <v>14</v>
      </c>
      <c r="D953" s="93"/>
      <c r="E953" s="93"/>
      <c r="F953" s="17" t="s">
        <v>33</v>
      </c>
      <c r="G953" s="19">
        <v>5</v>
      </c>
      <c r="H953" s="20">
        <v>1.26</v>
      </c>
      <c r="I953" s="20">
        <f>ROUND(ROUND(G953,8)*H953,2)</f>
        <v>6.3</v>
      </c>
    </row>
    <row r="954" spans="1:9" ht="15" customHeight="1">
      <c r="A954" s="2"/>
      <c r="B954" s="2"/>
      <c r="C954" s="2"/>
      <c r="D954" s="2"/>
      <c r="E954" s="2"/>
      <c r="F954" s="2"/>
      <c r="G954" s="87" t="s">
        <v>1588</v>
      </c>
      <c r="H954" s="87"/>
      <c r="I954" s="21">
        <f>SUM(I949:I953)</f>
        <v>797.72</v>
      </c>
    </row>
    <row r="955" spans="1:9" ht="15" customHeight="1">
      <c r="A955" s="91" t="s">
        <v>1560</v>
      </c>
      <c r="B955" s="91"/>
      <c r="C955" s="92" t="s">
        <v>4</v>
      </c>
      <c r="D955" s="92"/>
      <c r="E955" s="92"/>
      <c r="F955" s="11" t="s">
        <v>1470</v>
      </c>
      <c r="G955" s="11" t="s">
        <v>1471</v>
      </c>
      <c r="H955" s="11" t="s">
        <v>1472</v>
      </c>
      <c r="I955" s="11" t="s">
        <v>1473</v>
      </c>
    </row>
    <row r="956" spans="1:9" ht="21" customHeight="1">
      <c r="A956" s="17" t="s">
        <v>1911</v>
      </c>
      <c r="B956" s="18" t="s">
        <v>1912</v>
      </c>
      <c r="C956" s="93" t="s">
        <v>14</v>
      </c>
      <c r="D956" s="93"/>
      <c r="E956" s="93"/>
      <c r="F956" s="17" t="s">
        <v>1563</v>
      </c>
      <c r="G956" s="19">
        <v>0.32</v>
      </c>
      <c r="H956" s="20">
        <v>22.76</v>
      </c>
      <c r="I956" s="20">
        <f>ROUND(ROUND(G956,8)*H956,2)</f>
        <v>7.28</v>
      </c>
    </row>
    <row r="957" spans="1:9" ht="21" customHeight="1">
      <c r="A957" s="17" t="s">
        <v>1913</v>
      </c>
      <c r="B957" s="18" t="s">
        <v>1914</v>
      </c>
      <c r="C957" s="93" t="s">
        <v>14</v>
      </c>
      <c r="D957" s="93"/>
      <c r="E957" s="93"/>
      <c r="F957" s="17" t="s">
        <v>1563</v>
      </c>
      <c r="G957" s="19">
        <v>1.03</v>
      </c>
      <c r="H957" s="20">
        <v>33.880000000000003</v>
      </c>
      <c r="I957" s="20">
        <f>ROUND(ROUND(G957,8)*H957,2)</f>
        <v>34.9</v>
      </c>
    </row>
    <row r="958" spans="1:9" ht="15" customHeight="1">
      <c r="A958" s="17" t="s">
        <v>1915</v>
      </c>
      <c r="B958" s="18" t="s">
        <v>1916</v>
      </c>
      <c r="C958" s="93" t="s">
        <v>14</v>
      </c>
      <c r="D958" s="93"/>
      <c r="E958" s="93"/>
      <c r="F958" s="17" t="s">
        <v>1563</v>
      </c>
      <c r="G958" s="19">
        <v>1.34</v>
      </c>
      <c r="H958" s="20">
        <v>39.76</v>
      </c>
      <c r="I958" s="20">
        <f>ROUND(ROUND(G958,8)*H958,2)</f>
        <v>53.28</v>
      </c>
    </row>
    <row r="959" spans="1:9" ht="18" customHeight="1">
      <c r="A959" s="2"/>
      <c r="B959" s="2"/>
      <c r="C959" s="2"/>
      <c r="D959" s="2"/>
      <c r="E959" s="2"/>
      <c r="F959" s="2"/>
      <c r="G959" s="87" t="s">
        <v>1564</v>
      </c>
      <c r="H959" s="87"/>
      <c r="I959" s="21">
        <f>SUM(I956:I958)</f>
        <v>95.460000000000008</v>
      </c>
    </row>
    <row r="960" spans="1:9" ht="15" customHeight="1">
      <c r="A960" s="91" t="s">
        <v>1487</v>
      </c>
      <c r="B960" s="91"/>
      <c r="C960" s="92" t="s">
        <v>4</v>
      </c>
      <c r="D960" s="92"/>
      <c r="E960" s="92"/>
      <c r="F960" s="11" t="s">
        <v>1470</v>
      </c>
      <c r="G960" s="11" t="s">
        <v>1471</v>
      </c>
      <c r="H960" s="11" t="s">
        <v>1472</v>
      </c>
      <c r="I960" s="11" t="s">
        <v>1473</v>
      </c>
    </row>
    <row r="961" spans="1:9" ht="29.1" customHeight="1">
      <c r="A961" s="17" t="s">
        <v>1935</v>
      </c>
      <c r="B961" s="18" t="s">
        <v>1936</v>
      </c>
      <c r="C961" s="93" t="s">
        <v>14</v>
      </c>
      <c r="D961" s="93"/>
      <c r="E961" s="93"/>
      <c r="F961" s="17" t="s">
        <v>33</v>
      </c>
      <c r="G961" s="19">
        <v>5</v>
      </c>
      <c r="H961" s="20">
        <v>2.42</v>
      </c>
      <c r="I961" s="20">
        <f>ROUND(ROUND(G961,8)*H961,2)</f>
        <v>12.1</v>
      </c>
    </row>
    <row r="962" spans="1:9" ht="38.1" customHeight="1">
      <c r="A962" s="17" t="s">
        <v>1919</v>
      </c>
      <c r="B962" s="18" t="s">
        <v>1920</v>
      </c>
      <c r="C962" s="93" t="s">
        <v>14</v>
      </c>
      <c r="D962" s="93"/>
      <c r="E962" s="93"/>
      <c r="F962" s="17" t="s">
        <v>39</v>
      </c>
      <c r="G962" s="19">
        <v>1.2232000000000001</v>
      </c>
      <c r="H962" s="20">
        <v>11.23</v>
      </c>
      <c r="I962" s="20">
        <f>ROUND(ROUND(G962,8)*H962,2)</f>
        <v>13.74</v>
      </c>
    </row>
    <row r="963" spans="1:9" ht="29.1" customHeight="1">
      <c r="A963" s="17" t="s">
        <v>1921</v>
      </c>
      <c r="B963" s="18" t="s">
        <v>1922</v>
      </c>
      <c r="C963" s="93" t="s">
        <v>14</v>
      </c>
      <c r="D963" s="93"/>
      <c r="E963" s="93"/>
      <c r="F963" s="17" t="s">
        <v>39</v>
      </c>
      <c r="G963" s="19">
        <v>1.2232000000000001</v>
      </c>
      <c r="H963" s="20">
        <v>11.56</v>
      </c>
      <c r="I963" s="20">
        <f>ROUND(ROUND(G963,8)*H963,2)</f>
        <v>14.14</v>
      </c>
    </row>
    <row r="964" spans="1:9" ht="21" customHeight="1">
      <c r="A964" s="17" t="s">
        <v>1937</v>
      </c>
      <c r="B964" s="18" t="s">
        <v>1938</v>
      </c>
      <c r="C964" s="93" t="s">
        <v>14</v>
      </c>
      <c r="D964" s="93"/>
      <c r="E964" s="93"/>
      <c r="F964" s="17" t="s">
        <v>88</v>
      </c>
      <c r="G964" s="19">
        <v>4.76</v>
      </c>
      <c r="H964" s="20">
        <v>113.58</v>
      </c>
      <c r="I964" s="20">
        <f>ROUND(ROUND(G964,8)*H964,2)</f>
        <v>540.64</v>
      </c>
    </row>
    <row r="965" spans="1:9" ht="15" customHeight="1">
      <c r="A965" s="2"/>
      <c r="B965" s="2"/>
      <c r="C965" s="2"/>
      <c r="D965" s="2"/>
      <c r="E965" s="2"/>
      <c r="F965" s="2"/>
      <c r="G965" s="87" t="s">
        <v>1490</v>
      </c>
      <c r="H965" s="87"/>
      <c r="I965" s="21">
        <f>SUM(I961:I964)</f>
        <v>580.62</v>
      </c>
    </row>
    <row r="966" spans="1:9" ht="15" customHeight="1">
      <c r="A966" s="88" t="s">
        <v>1939</v>
      </c>
      <c r="B966" s="88"/>
      <c r="C966" s="88"/>
      <c r="D966" s="2"/>
      <c r="E966" s="2"/>
      <c r="F966" s="2"/>
      <c r="G966" s="89" t="s">
        <v>1491</v>
      </c>
      <c r="H966" s="89"/>
      <c r="I966" s="5">
        <v>1473.8</v>
      </c>
    </row>
    <row r="967" spans="1:9" ht="9.9499999999999993" customHeight="1">
      <c r="A967" s="2"/>
      <c r="B967" s="2"/>
      <c r="C967" s="2"/>
      <c r="D967" s="2"/>
      <c r="E967" s="2"/>
      <c r="F967" s="2"/>
      <c r="G967" s="90"/>
      <c r="H967" s="90"/>
      <c r="I967" s="90"/>
    </row>
    <row r="968" spans="1:9" ht="20.100000000000001" customHeight="1">
      <c r="A968" s="81" t="s">
        <v>1940</v>
      </c>
      <c r="B968" s="81"/>
      <c r="C968" s="81"/>
      <c r="D968" s="81"/>
      <c r="E968" s="81"/>
      <c r="F968" s="81"/>
      <c r="G968" s="81"/>
      <c r="H968" s="81"/>
      <c r="I968" s="81"/>
    </row>
    <row r="969" spans="1:9" ht="15" customHeight="1">
      <c r="A969" s="91" t="s">
        <v>1576</v>
      </c>
      <c r="B969" s="91"/>
      <c r="C969" s="92" t="s">
        <v>4</v>
      </c>
      <c r="D969" s="92"/>
      <c r="E969" s="92"/>
      <c r="F969" s="11" t="s">
        <v>1470</v>
      </c>
      <c r="G969" s="11" t="s">
        <v>1471</v>
      </c>
      <c r="H969" s="11" t="s">
        <v>1472</v>
      </c>
      <c r="I969" s="11" t="s">
        <v>1473</v>
      </c>
    </row>
    <row r="970" spans="1:9" ht="29.1" customHeight="1">
      <c r="A970" s="17" t="s">
        <v>1925</v>
      </c>
      <c r="B970" s="18" t="s">
        <v>1926</v>
      </c>
      <c r="C970" s="93" t="s">
        <v>14</v>
      </c>
      <c r="D970" s="93"/>
      <c r="E970" s="93"/>
      <c r="F970" s="17" t="s">
        <v>33</v>
      </c>
      <c r="G970" s="19">
        <v>6</v>
      </c>
      <c r="H970" s="20">
        <v>1.38</v>
      </c>
      <c r="I970" s="20">
        <f>ROUND(ROUND(G970,8)*H970,2)</f>
        <v>8.2799999999999994</v>
      </c>
    </row>
    <row r="971" spans="1:9" ht="15" customHeight="1">
      <c r="A971" s="17" t="s">
        <v>1927</v>
      </c>
      <c r="B971" s="18" t="s">
        <v>1928</v>
      </c>
      <c r="C971" s="93" t="s">
        <v>399</v>
      </c>
      <c r="D971" s="93"/>
      <c r="E971" s="93"/>
      <c r="F971" s="17" t="s">
        <v>496</v>
      </c>
      <c r="G971" s="19">
        <v>3</v>
      </c>
      <c r="H971" s="20">
        <v>37.11</v>
      </c>
      <c r="I971" s="20">
        <f>ROUND(ROUND(G971,8)*H971,2)</f>
        <v>111.33</v>
      </c>
    </row>
    <row r="972" spans="1:9" ht="21" customHeight="1">
      <c r="A972" s="17" t="s">
        <v>1929</v>
      </c>
      <c r="B972" s="18" t="s">
        <v>1930</v>
      </c>
      <c r="C972" s="93" t="s">
        <v>14</v>
      </c>
      <c r="D972" s="93"/>
      <c r="E972" s="93"/>
      <c r="F972" s="17" t="s">
        <v>118</v>
      </c>
      <c r="G972" s="19">
        <v>37.53</v>
      </c>
      <c r="H972" s="20">
        <v>9.99</v>
      </c>
      <c r="I972" s="20">
        <f>ROUND(ROUND(G972,8)*H972,2)</f>
        <v>374.92</v>
      </c>
    </row>
    <row r="973" spans="1:9" ht="21" customHeight="1">
      <c r="A973" s="17" t="s">
        <v>1931</v>
      </c>
      <c r="B973" s="18" t="s">
        <v>1932</v>
      </c>
      <c r="C973" s="93" t="s">
        <v>14</v>
      </c>
      <c r="D973" s="93"/>
      <c r="E973" s="93"/>
      <c r="F973" s="17" t="s">
        <v>118</v>
      </c>
      <c r="G973" s="19">
        <v>38.76</v>
      </c>
      <c r="H973" s="20">
        <v>8.8800000000000008</v>
      </c>
      <c r="I973" s="20">
        <f>ROUND(ROUND(G973,8)*H973,2)</f>
        <v>344.19</v>
      </c>
    </row>
    <row r="974" spans="1:9" ht="15" customHeight="1">
      <c r="A974" s="17" t="s">
        <v>1933</v>
      </c>
      <c r="B974" s="18" t="s">
        <v>1934</v>
      </c>
      <c r="C974" s="93" t="s">
        <v>14</v>
      </c>
      <c r="D974" s="93"/>
      <c r="E974" s="93"/>
      <c r="F974" s="17" t="s">
        <v>33</v>
      </c>
      <c r="G974" s="19">
        <v>6</v>
      </c>
      <c r="H974" s="20">
        <v>1.26</v>
      </c>
      <c r="I974" s="20">
        <f>ROUND(ROUND(G974,8)*H974,2)</f>
        <v>7.56</v>
      </c>
    </row>
    <row r="975" spans="1:9" ht="15" customHeight="1">
      <c r="A975" s="2"/>
      <c r="B975" s="2"/>
      <c r="C975" s="2"/>
      <c r="D975" s="2"/>
      <c r="E975" s="2"/>
      <c r="F975" s="2"/>
      <c r="G975" s="87" t="s">
        <v>1588</v>
      </c>
      <c r="H975" s="87"/>
      <c r="I975" s="21">
        <f>SUM(I970:I974)</f>
        <v>846.28</v>
      </c>
    </row>
    <row r="976" spans="1:9" ht="15" customHeight="1">
      <c r="A976" s="91" t="s">
        <v>1560</v>
      </c>
      <c r="B976" s="91"/>
      <c r="C976" s="92" t="s">
        <v>4</v>
      </c>
      <c r="D976" s="92"/>
      <c r="E976" s="92"/>
      <c r="F976" s="11" t="s">
        <v>1470</v>
      </c>
      <c r="G976" s="11" t="s">
        <v>1471</v>
      </c>
      <c r="H976" s="11" t="s">
        <v>1472</v>
      </c>
      <c r="I976" s="11" t="s">
        <v>1473</v>
      </c>
    </row>
    <row r="977" spans="1:9" ht="21" customHeight="1">
      <c r="A977" s="17" t="s">
        <v>1911</v>
      </c>
      <c r="B977" s="18" t="s">
        <v>1912</v>
      </c>
      <c r="C977" s="93" t="s">
        <v>14</v>
      </c>
      <c r="D977" s="93"/>
      <c r="E977" s="93"/>
      <c r="F977" s="17" t="s">
        <v>1563</v>
      </c>
      <c r="G977" s="19">
        <v>0.34</v>
      </c>
      <c r="H977" s="20">
        <v>22.76</v>
      </c>
      <c r="I977" s="20">
        <f>ROUND(ROUND(G977,8)*H977,2)</f>
        <v>7.74</v>
      </c>
    </row>
    <row r="978" spans="1:9" ht="21" customHeight="1">
      <c r="A978" s="17" t="s">
        <v>1913</v>
      </c>
      <c r="B978" s="18" t="s">
        <v>1914</v>
      </c>
      <c r="C978" s="93" t="s">
        <v>14</v>
      </c>
      <c r="D978" s="93"/>
      <c r="E978" s="93"/>
      <c r="F978" s="17" t="s">
        <v>1563</v>
      </c>
      <c r="G978" s="19">
        <v>1.07</v>
      </c>
      <c r="H978" s="20">
        <v>33.880000000000003</v>
      </c>
      <c r="I978" s="20">
        <f>ROUND(ROUND(G978,8)*H978,2)</f>
        <v>36.25</v>
      </c>
    </row>
    <row r="979" spans="1:9" ht="15" customHeight="1">
      <c r="A979" s="17" t="s">
        <v>1915</v>
      </c>
      <c r="B979" s="18" t="s">
        <v>1916</v>
      </c>
      <c r="C979" s="93" t="s">
        <v>14</v>
      </c>
      <c r="D979" s="93"/>
      <c r="E979" s="93"/>
      <c r="F979" s="17" t="s">
        <v>1563</v>
      </c>
      <c r="G979" s="19">
        <v>1.38</v>
      </c>
      <c r="H979" s="20">
        <v>39.76</v>
      </c>
      <c r="I979" s="20">
        <f>ROUND(ROUND(G979,8)*H979,2)</f>
        <v>54.87</v>
      </c>
    </row>
    <row r="980" spans="1:9" ht="18" customHeight="1">
      <c r="A980" s="2"/>
      <c r="B980" s="2"/>
      <c r="C980" s="2"/>
      <c r="D980" s="2"/>
      <c r="E980" s="2"/>
      <c r="F980" s="2"/>
      <c r="G980" s="87" t="s">
        <v>1564</v>
      </c>
      <c r="H980" s="87"/>
      <c r="I980" s="21">
        <f>SUM(I977:I979)</f>
        <v>98.86</v>
      </c>
    </row>
    <row r="981" spans="1:9" ht="15" customHeight="1">
      <c r="A981" s="91" t="s">
        <v>1487</v>
      </c>
      <c r="B981" s="91"/>
      <c r="C981" s="92" t="s">
        <v>4</v>
      </c>
      <c r="D981" s="92"/>
      <c r="E981" s="92"/>
      <c r="F981" s="11" t="s">
        <v>1470</v>
      </c>
      <c r="G981" s="11" t="s">
        <v>1471</v>
      </c>
      <c r="H981" s="11" t="s">
        <v>1472</v>
      </c>
      <c r="I981" s="11" t="s">
        <v>1473</v>
      </c>
    </row>
    <row r="982" spans="1:9" ht="29.1" customHeight="1">
      <c r="A982" s="17" t="s">
        <v>1935</v>
      </c>
      <c r="B982" s="18" t="s">
        <v>1936</v>
      </c>
      <c r="C982" s="93" t="s">
        <v>14</v>
      </c>
      <c r="D982" s="93"/>
      <c r="E982" s="93"/>
      <c r="F982" s="17" t="s">
        <v>33</v>
      </c>
      <c r="G982" s="19">
        <v>6</v>
      </c>
      <c r="H982" s="20">
        <v>2.42</v>
      </c>
      <c r="I982" s="20">
        <f>ROUND(ROUND(G982,8)*H982,2)</f>
        <v>14.52</v>
      </c>
    </row>
    <row r="983" spans="1:9" ht="38.1" customHeight="1">
      <c r="A983" s="17" t="s">
        <v>1919</v>
      </c>
      <c r="B983" s="18" t="s">
        <v>1920</v>
      </c>
      <c r="C983" s="93" t="s">
        <v>14</v>
      </c>
      <c r="D983" s="93"/>
      <c r="E983" s="93"/>
      <c r="F983" s="17" t="s">
        <v>39</v>
      </c>
      <c r="G983" s="19">
        <v>1.2891999999999999</v>
      </c>
      <c r="H983" s="20">
        <v>11.23</v>
      </c>
      <c r="I983" s="20">
        <f>ROUND(ROUND(G983,8)*H983,2)</f>
        <v>14.48</v>
      </c>
    </row>
    <row r="984" spans="1:9" ht="29.1" customHeight="1">
      <c r="A984" s="17" t="s">
        <v>1921</v>
      </c>
      <c r="B984" s="18" t="s">
        <v>1922</v>
      </c>
      <c r="C984" s="93" t="s">
        <v>14</v>
      </c>
      <c r="D984" s="93"/>
      <c r="E984" s="93"/>
      <c r="F984" s="17" t="s">
        <v>39</v>
      </c>
      <c r="G984" s="19">
        <v>1.2891999999999999</v>
      </c>
      <c r="H984" s="20">
        <v>11.56</v>
      </c>
      <c r="I984" s="20">
        <f>ROUND(ROUND(G984,8)*H984,2)</f>
        <v>14.9</v>
      </c>
    </row>
    <row r="985" spans="1:9" ht="21" customHeight="1">
      <c r="A985" s="17" t="s">
        <v>1937</v>
      </c>
      <c r="B985" s="18" t="s">
        <v>1938</v>
      </c>
      <c r="C985" s="93" t="s">
        <v>14</v>
      </c>
      <c r="D985" s="93"/>
      <c r="E985" s="93"/>
      <c r="F985" s="17" t="s">
        <v>88</v>
      </c>
      <c r="G985" s="19">
        <v>5.36</v>
      </c>
      <c r="H985" s="20">
        <v>113.58</v>
      </c>
      <c r="I985" s="20">
        <f>ROUND(ROUND(G985,8)*H985,2)</f>
        <v>608.79</v>
      </c>
    </row>
    <row r="986" spans="1:9" ht="15" customHeight="1">
      <c r="A986" s="2"/>
      <c r="B986" s="2"/>
      <c r="C986" s="2"/>
      <c r="D986" s="2"/>
      <c r="E986" s="2"/>
      <c r="F986" s="2"/>
      <c r="G986" s="87" t="s">
        <v>1490</v>
      </c>
      <c r="H986" s="87"/>
      <c r="I986" s="21">
        <f>SUM(I982:I985)</f>
        <v>652.68999999999994</v>
      </c>
    </row>
    <row r="987" spans="1:9" ht="15" customHeight="1">
      <c r="A987" s="88" t="s">
        <v>1939</v>
      </c>
      <c r="B987" s="88"/>
      <c r="C987" s="88"/>
      <c r="D987" s="2"/>
      <c r="E987" s="2"/>
      <c r="F987" s="2"/>
      <c r="G987" s="89" t="s">
        <v>1491</v>
      </c>
      <c r="H987" s="89"/>
      <c r="I987" s="5">
        <v>1597.83</v>
      </c>
    </row>
    <row r="988" spans="1:9" ht="9.9499999999999993" customHeight="1">
      <c r="A988" s="2"/>
      <c r="B988" s="2"/>
      <c r="C988" s="2"/>
      <c r="D988" s="2"/>
      <c r="E988" s="2"/>
      <c r="F988" s="2"/>
      <c r="G988" s="90"/>
      <c r="H988" s="90"/>
      <c r="I988" s="90"/>
    </row>
    <row r="989" spans="1:9" ht="20.100000000000001" customHeight="1">
      <c r="A989" s="81" t="s">
        <v>1941</v>
      </c>
      <c r="B989" s="81"/>
      <c r="C989" s="81"/>
      <c r="D989" s="81"/>
      <c r="E989" s="81"/>
      <c r="F989" s="81"/>
      <c r="G989" s="81"/>
      <c r="H989" s="81"/>
      <c r="I989" s="81"/>
    </row>
    <row r="990" spans="1:9" ht="15" customHeight="1">
      <c r="A990" s="91" t="s">
        <v>1576</v>
      </c>
      <c r="B990" s="91"/>
      <c r="C990" s="92" t="s">
        <v>4</v>
      </c>
      <c r="D990" s="92"/>
      <c r="E990" s="92"/>
      <c r="F990" s="11" t="s">
        <v>1470</v>
      </c>
      <c r="G990" s="11" t="s">
        <v>1471</v>
      </c>
      <c r="H990" s="11" t="s">
        <v>1472</v>
      </c>
      <c r="I990" s="11" t="s">
        <v>1473</v>
      </c>
    </row>
    <row r="991" spans="1:9" ht="29.1" customHeight="1">
      <c r="A991" s="17" t="s">
        <v>1925</v>
      </c>
      <c r="B991" s="18" t="s">
        <v>1926</v>
      </c>
      <c r="C991" s="93" t="s">
        <v>14</v>
      </c>
      <c r="D991" s="93"/>
      <c r="E991" s="93"/>
      <c r="F991" s="17" t="s">
        <v>33</v>
      </c>
      <c r="G991" s="19">
        <v>7</v>
      </c>
      <c r="H991" s="20">
        <v>1.38</v>
      </c>
      <c r="I991" s="20">
        <f>ROUND(ROUND(G991,8)*H991,2)</f>
        <v>9.66</v>
      </c>
    </row>
    <row r="992" spans="1:9" ht="15" customHeight="1">
      <c r="A992" s="17" t="s">
        <v>1927</v>
      </c>
      <c r="B992" s="18" t="s">
        <v>1928</v>
      </c>
      <c r="C992" s="93" t="s">
        <v>399</v>
      </c>
      <c r="D992" s="93"/>
      <c r="E992" s="93"/>
      <c r="F992" s="17" t="s">
        <v>496</v>
      </c>
      <c r="G992" s="19">
        <v>3.5</v>
      </c>
      <c r="H992" s="20">
        <v>37.11</v>
      </c>
      <c r="I992" s="20">
        <f>ROUND(ROUND(G992,8)*H992,2)</f>
        <v>129.88999999999999</v>
      </c>
    </row>
    <row r="993" spans="1:9" ht="21" customHeight="1">
      <c r="A993" s="17" t="s">
        <v>1929</v>
      </c>
      <c r="B993" s="18" t="s">
        <v>1930</v>
      </c>
      <c r="C993" s="93" t="s">
        <v>14</v>
      </c>
      <c r="D993" s="93"/>
      <c r="E993" s="93"/>
      <c r="F993" s="17" t="s">
        <v>118</v>
      </c>
      <c r="G993" s="19">
        <v>37.53</v>
      </c>
      <c r="H993" s="20">
        <v>9.99</v>
      </c>
      <c r="I993" s="20">
        <f>ROUND(ROUND(G993,8)*H993,2)</f>
        <v>374.92</v>
      </c>
    </row>
    <row r="994" spans="1:9" ht="21" customHeight="1">
      <c r="A994" s="17" t="s">
        <v>1931</v>
      </c>
      <c r="B994" s="18" t="s">
        <v>1932</v>
      </c>
      <c r="C994" s="93" t="s">
        <v>14</v>
      </c>
      <c r="D994" s="93"/>
      <c r="E994" s="93"/>
      <c r="F994" s="17" t="s">
        <v>118</v>
      </c>
      <c r="G994" s="19">
        <v>41.23</v>
      </c>
      <c r="H994" s="20">
        <v>8.8800000000000008</v>
      </c>
      <c r="I994" s="20">
        <f>ROUND(ROUND(G994,8)*H994,2)</f>
        <v>366.12</v>
      </c>
    </row>
    <row r="995" spans="1:9" ht="15" customHeight="1">
      <c r="A995" s="17" t="s">
        <v>1933</v>
      </c>
      <c r="B995" s="18" t="s">
        <v>1934</v>
      </c>
      <c r="C995" s="93" t="s">
        <v>14</v>
      </c>
      <c r="D995" s="93"/>
      <c r="E995" s="93"/>
      <c r="F995" s="17" t="s">
        <v>33</v>
      </c>
      <c r="G995" s="19">
        <v>7</v>
      </c>
      <c r="H995" s="20">
        <v>1.26</v>
      </c>
      <c r="I995" s="20">
        <f>ROUND(ROUND(G995,8)*H995,2)</f>
        <v>8.82</v>
      </c>
    </row>
    <row r="996" spans="1:9" ht="15" customHeight="1">
      <c r="A996" s="2"/>
      <c r="B996" s="2"/>
      <c r="C996" s="2"/>
      <c r="D996" s="2"/>
      <c r="E996" s="2"/>
      <c r="F996" s="2"/>
      <c r="G996" s="87" t="s">
        <v>1588</v>
      </c>
      <c r="H996" s="87"/>
      <c r="I996" s="21">
        <f>SUM(I991:I995)</f>
        <v>889.41000000000008</v>
      </c>
    </row>
    <row r="997" spans="1:9" ht="15" customHeight="1">
      <c r="A997" s="91" t="s">
        <v>1560</v>
      </c>
      <c r="B997" s="91"/>
      <c r="C997" s="92" t="s">
        <v>4</v>
      </c>
      <c r="D997" s="92"/>
      <c r="E997" s="92"/>
      <c r="F997" s="11" t="s">
        <v>1470</v>
      </c>
      <c r="G997" s="11" t="s">
        <v>1471</v>
      </c>
      <c r="H997" s="11" t="s">
        <v>1472</v>
      </c>
      <c r="I997" s="11" t="s">
        <v>1473</v>
      </c>
    </row>
    <row r="998" spans="1:9" ht="21" customHeight="1">
      <c r="A998" s="17" t="s">
        <v>1911</v>
      </c>
      <c r="B998" s="18" t="s">
        <v>1912</v>
      </c>
      <c r="C998" s="93" t="s">
        <v>14</v>
      </c>
      <c r="D998" s="93"/>
      <c r="E998" s="93"/>
      <c r="F998" s="17" t="s">
        <v>1563</v>
      </c>
      <c r="G998" s="19">
        <v>0.35</v>
      </c>
      <c r="H998" s="20">
        <v>22.76</v>
      </c>
      <c r="I998" s="20">
        <f>ROUND(ROUND(G998,8)*H998,2)</f>
        <v>7.97</v>
      </c>
    </row>
    <row r="999" spans="1:9" ht="21" customHeight="1">
      <c r="A999" s="17" t="s">
        <v>1913</v>
      </c>
      <c r="B999" s="18" t="s">
        <v>1914</v>
      </c>
      <c r="C999" s="93" t="s">
        <v>14</v>
      </c>
      <c r="D999" s="93"/>
      <c r="E999" s="93"/>
      <c r="F999" s="17" t="s">
        <v>1563</v>
      </c>
      <c r="G999" s="19">
        <v>1.1000000000000001</v>
      </c>
      <c r="H999" s="20">
        <v>33.880000000000003</v>
      </c>
      <c r="I999" s="20">
        <f>ROUND(ROUND(G999,8)*H999,2)</f>
        <v>37.270000000000003</v>
      </c>
    </row>
    <row r="1000" spans="1:9" ht="15" customHeight="1">
      <c r="A1000" s="17" t="s">
        <v>1915</v>
      </c>
      <c r="B1000" s="18" t="s">
        <v>1916</v>
      </c>
      <c r="C1000" s="93" t="s">
        <v>14</v>
      </c>
      <c r="D1000" s="93"/>
      <c r="E1000" s="93"/>
      <c r="F1000" s="17" t="s">
        <v>1563</v>
      </c>
      <c r="G1000" s="19">
        <v>1.43</v>
      </c>
      <c r="H1000" s="20">
        <v>39.76</v>
      </c>
      <c r="I1000" s="20">
        <f>ROUND(ROUND(G1000,8)*H1000,2)</f>
        <v>56.86</v>
      </c>
    </row>
    <row r="1001" spans="1:9" ht="18" customHeight="1">
      <c r="A1001" s="2"/>
      <c r="B1001" s="2"/>
      <c r="C1001" s="2"/>
      <c r="D1001" s="2"/>
      <c r="E1001" s="2"/>
      <c r="F1001" s="2"/>
      <c r="G1001" s="87" t="s">
        <v>1564</v>
      </c>
      <c r="H1001" s="87"/>
      <c r="I1001" s="21">
        <f>SUM(I998:I1000)</f>
        <v>102.1</v>
      </c>
    </row>
    <row r="1002" spans="1:9" ht="15" customHeight="1">
      <c r="A1002" s="91" t="s">
        <v>1487</v>
      </c>
      <c r="B1002" s="91"/>
      <c r="C1002" s="92" t="s">
        <v>4</v>
      </c>
      <c r="D1002" s="92"/>
      <c r="E1002" s="92"/>
      <c r="F1002" s="11" t="s">
        <v>1470</v>
      </c>
      <c r="G1002" s="11" t="s">
        <v>1471</v>
      </c>
      <c r="H1002" s="11" t="s">
        <v>1472</v>
      </c>
      <c r="I1002" s="11" t="s">
        <v>1473</v>
      </c>
    </row>
    <row r="1003" spans="1:9" ht="29.1" customHeight="1">
      <c r="A1003" s="17" t="s">
        <v>1935</v>
      </c>
      <c r="B1003" s="18" t="s">
        <v>1936</v>
      </c>
      <c r="C1003" s="93" t="s">
        <v>14</v>
      </c>
      <c r="D1003" s="93"/>
      <c r="E1003" s="93"/>
      <c r="F1003" s="17" t="s">
        <v>33</v>
      </c>
      <c r="G1003" s="19">
        <v>7</v>
      </c>
      <c r="H1003" s="20">
        <v>2.42</v>
      </c>
      <c r="I1003" s="20">
        <f>ROUND(ROUND(G1003,8)*H1003,2)</f>
        <v>16.940000000000001</v>
      </c>
    </row>
    <row r="1004" spans="1:9" ht="38.1" customHeight="1">
      <c r="A1004" s="17" t="s">
        <v>1919</v>
      </c>
      <c r="B1004" s="18" t="s">
        <v>1920</v>
      </c>
      <c r="C1004" s="93" t="s">
        <v>14</v>
      </c>
      <c r="D1004" s="93"/>
      <c r="E1004" s="93"/>
      <c r="F1004" s="17" t="s">
        <v>39</v>
      </c>
      <c r="G1004" s="19">
        <v>1.3552</v>
      </c>
      <c r="H1004" s="20">
        <v>11.23</v>
      </c>
      <c r="I1004" s="20">
        <f>ROUND(ROUND(G1004,8)*H1004,2)</f>
        <v>15.22</v>
      </c>
    </row>
    <row r="1005" spans="1:9" ht="29.1" customHeight="1">
      <c r="A1005" s="17" t="s">
        <v>1921</v>
      </c>
      <c r="B1005" s="18" t="s">
        <v>1922</v>
      </c>
      <c r="C1005" s="93" t="s">
        <v>14</v>
      </c>
      <c r="D1005" s="93"/>
      <c r="E1005" s="93"/>
      <c r="F1005" s="17" t="s">
        <v>39</v>
      </c>
      <c r="G1005" s="19">
        <v>1.3552</v>
      </c>
      <c r="H1005" s="20">
        <v>11.56</v>
      </c>
      <c r="I1005" s="20">
        <f>ROUND(ROUND(G1005,8)*H1005,2)</f>
        <v>15.67</v>
      </c>
    </row>
    <row r="1006" spans="1:9" ht="21" customHeight="1">
      <c r="A1006" s="17" t="s">
        <v>1937</v>
      </c>
      <c r="B1006" s="18" t="s">
        <v>1938</v>
      </c>
      <c r="C1006" s="93" t="s">
        <v>14</v>
      </c>
      <c r="D1006" s="93"/>
      <c r="E1006" s="93"/>
      <c r="F1006" s="17" t="s">
        <v>88</v>
      </c>
      <c r="G1006" s="19">
        <v>6.02</v>
      </c>
      <c r="H1006" s="20">
        <v>113.58</v>
      </c>
      <c r="I1006" s="20">
        <f>ROUND(ROUND(G1006,8)*H1006,2)</f>
        <v>683.75</v>
      </c>
    </row>
    <row r="1007" spans="1:9" ht="15" customHeight="1">
      <c r="A1007" s="2"/>
      <c r="B1007" s="2"/>
      <c r="C1007" s="2"/>
      <c r="D1007" s="2"/>
      <c r="E1007" s="2"/>
      <c r="F1007" s="2"/>
      <c r="G1007" s="87" t="s">
        <v>1490</v>
      </c>
      <c r="H1007" s="87"/>
      <c r="I1007" s="21">
        <f>SUM(I1003:I1006)</f>
        <v>731.58</v>
      </c>
    </row>
    <row r="1008" spans="1:9" ht="15" customHeight="1">
      <c r="A1008" s="88" t="s">
        <v>1939</v>
      </c>
      <c r="B1008" s="88"/>
      <c r="C1008" s="88"/>
      <c r="D1008" s="2"/>
      <c r="E1008" s="2"/>
      <c r="F1008" s="2"/>
      <c r="G1008" s="89" t="s">
        <v>1491</v>
      </c>
      <c r="H1008" s="89"/>
      <c r="I1008" s="5">
        <v>1723.09</v>
      </c>
    </row>
    <row r="1009" spans="1:9" ht="9.9499999999999993" customHeight="1">
      <c r="A1009" s="2"/>
      <c r="B1009" s="2"/>
      <c r="C1009" s="2"/>
      <c r="D1009" s="2"/>
      <c r="E1009" s="2"/>
      <c r="F1009" s="2"/>
      <c r="G1009" s="90"/>
      <c r="H1009" s="90"/>
      <c r="I1009" s="90"/>
    </row>
    <row r="1010" spans="1:9" ht="20.100000000000001" customHeight="1">
      <c r="A1010" s="81" t="s">
        <v>1942</v>
      </c>
      <c r="B1010" s="81"/>
      <c r="C1010" s="81"/>
      <c r="D1010" s="81"/>
      <c r="E1010" s="81"/>
      <c r="F1010" s="81"/>
      <c r="G1010" s="81"/>
      <c r="H1010" s="81"/>
      <c r="I1010" s="81"/>
    </row>
    <row r="1011" spans="1:9" ht="15" customHeight="1">
      <c r="A1011" s="91" t="s">
        <v>1576</v>
      </c>
      <c r="B1011" s="91"/>
      <c r="C1011" s="92" t="s">
        <v>4</v>
      </c>
      <c r="D1011" s="92"/>
      <c r="E1011" s="92"/>
      <c r="F1011" s="11" t="s">
        <v>1470</v>
      </c>
      <c r="G1011" s="11" t="s">
        <v>1471</v>
      </c>
      <c r="H1011" s="11" t="s">
        <v>1472</v>
      </c>
      <c r="I1011" s="11" t="s">
        <v>1473</v>
      </c>
    </row>
    <row r="1012" spans="1:9" ht="29.1" customHeight="1">
      <c r="A1012" s="17" t="s">
        <v>1925</v>
      </c>
      <c r="B1012" s="18" t="s">
        <v>1926</v>
      </c>
      <c r="C1012" s="93" t="s">
        <v>14</v>
      </c>
      <c r="D1012" s="93"/>
      <c r="E1012" s="93"/>
      <c r="F1012" s="17" t="s">
        <v>33</v>
      </c>
      <c r="G1012" s="19">
        <v>8</v>
      </c>
      <c r="H1012" s="20">
        <v>1.38</v>
      </c>
      <c r="I1012" s="20">
        <f>ROUND(ROUND(G1012,8)*H1012,2)</f>
        <v>11.04</v>
      </c>
    </row>
    <row r="1013" spans="1:9" ht="15" customHeight="1">
      <c r="A1013" s="17" t="s">
        <v>1927</v>
      </c>
      <c r="B1013" s="18" t="s">
        <v>1928</v>
      </c>
      <c r="C1013" s="93" t="s">
        <v>399</v>
      </c>
      <c r="D1013" s="93"/>
      <c r="E1013" s="93"/>
      <c r="F1013" s="17" t="s">
        <v>496</v>
      </c>
      <c r="G1013" s="19">
        <v>2.5</v>
      </c>
      <c r="H1013" s="20">
        <v>37.11</v>
      </c>
      <c r="I1013" s="20">
        <f>ROUND(ROUND(G1013,8)*H1013,2)</f>
        <v>92.78</v>
      </c>
    </row>
    <row r="1014" spans="1:9" ht="21" customHeight="1">
      <c r="A1014" s="17" t="s">
        <v>1929</v>
      </c>
      <c r="B1014" s="18" t="s">
        <v>1930</v>
      </c>
      <c r="C1014" s="93" t="s">
        <v>14</v>
      </c>
      <c r="D1014" s="93"/>
      <c r="E1014" s="93"/>
      <c r="F1014" s="17" t="s">
        <v>118</v>
      </c>
      <c r="G1014" s="19">
        <v>37.53</v>
      </c>
      <c r="H1014" s="20">
        <v>9.99</v>
      </c>
      <c r="I1014" s="20">
        <f>ROUND(ROUND(G1014,8)*H1014,2)</f>
        <v>374.92</v>
      </c>
    </row>
    <row r="1015" spans="1:9" ht="21" customHeight="1">
      <c r="A1015" s="17" t="s">
        <v>1931</v>
      </c>
      <c r="B1015" s="18" t="s">
        <v>1932</v>
      </c>
      <c r="C1015" s="93" t="s">
        <v>14</v>
      </c>
      <c r="D1015" s="93"/>
      <c r="E1015" s="93"/>
      <c r="F1015" s="17" t="s">
        <v>118</v>
      </c>
      <c r="G1015" s="19">
        <v>42.8</v>
      </c>
      <c r="H1015" s="20">
        <v>8.8800000000000008</v>
      </c>
      <c r="I1015" s="20">
        <f>ROUND(ROUND(G1015,8)*H1015,2)</f>
        <v>380.06</v>
      </c>
    </row>
    <row r="1016" spans="1:9" ht="15" customHeight="1">
      <c r="A1016" s="17" t="s">
        <v>1933</v>
      </c>
      <c r="B1016" s="18" t="s">
        <v>1934</v>
      </c>
      <c r="C1016" s="93" t="s">
        <v>14</v>
      </c>
      <c r="D1016" s="93"/>
      <c r="E1016" s="93"/>
      <c r="F1016" s="17" t="s">
        <v>33</v>
      </c>
      <c r="G1016" s="19">
        <v>8</v>
      </c>
      <c r="H1016" s="20">
        <v>1.26</v>
      </c>
      <c r="I1016" s="20">
        <f>ROUND(ROUND(G1016,8)*H1016,2)</f>
        <v>10.08</v>
      </c>
    </row>
    <row r="1017" spans="1:9" ht="15" customHeight="1">
      <c r="A1017" s="2"/>
      <c r="B1017" s="2"/>
      <c r="C1017" s="2"/>
      <c r="D1017" s="2"/>
      <c r="E1017" s="2"/>
      <c r="F1017" s="2"/>
      <c r="G1017" s="87" t="s">
        <v>1588</v>
      </c>
      <c r="H1017" s="87"/>
      <c r="I1017" s="21">
        <f>SUM(I1012:I1016)</f>
        <v>868.88</v>
      </c>
    </row>
    <row r="1018" spans="1:9" ht="15" customHeight="1">
      <c r="A1018" s="91" t="s">
        <v>1560</v>
      </c>
      <c r="B1018" s="91"/>
      <c r="C1018" s="92" t="s">
        <v>4</v>
      </c>
      <c r="D1018" s="92"/>
      <c r="E1018" s="92"/>
      <c r="F1018" s="11" t="s">
        <v>1470</v>
      </c>
      <c r="G1018" s="11" t="s">
        <v>1471</v>
      </c>
      <c r="H1018" s="11" t="s">
        <v>1472</v>
      </c>
      <c r="I1018" s="11" t="s">
        <v>1473</v>
      </c>
    </row>
    <row r="1019" spans="1:9" ht="21" customHeight="1">
      <c r="A1019" s="17" t="s">
        <v>1911</v>
      </c>
      <c r="B1019" s="18" t="s">
        <v>1912</v>
      </c>
      <c r="C1019" s="93" t="s">
        <v>14</v>
      </c>
      <c r="D1019" s="93"/>
      <c r="E1019" s="93"/>
      <c r="F1019" s="17" t="s">
        <v>1563</v>
      </c>
      <c r="G1019" s="19">
        <v>0.35</v>
      </c>
      <c r="H1019" s="20">
        <v>22.76</v>
      </c>
      <c r="I1019" s="20">
        <f>ROUND(ROUND(G1019,8)*H1019,2)</f>
        <v>7.97</v>
      </c>
    </row>
    <row r="1020" spans="1:9" ht="21" customHeight="1">
      <c r="A1020" s="17" t="s">
        <v>1913</v>
      </c>
      <c r="B1020" s="18" t="s">
        <v>1914</v>
      </c>
      <c r="C1020" s="93" t="s">
        <v>14</v>
      </c>
      <c r="D1020" s="93"/>
      <c r="E1020" s="93"/>
      <c r="F1020" s="17" t="s">
        <v>1563</v>
      </c>
      <c r="G1020" s="19">
        <v>1.1200000000000001</v>
      </c>
      <c r="H1020" s="20">
        <v>33.880000000000003</v>
      </c>
      <c r="I1020" s="20">
        <f>ROUND(ROUND(G1020,8)*H1020,2)</f>
        <v>37.950000000000003</v>
      </c>
    </row>
    <row r="1021" spans="1:9" ht="15" customHeight="1">
      <c r="A1021" s="17" t="s">
        <v>1915</v>
      </c>
      <c r="B1021" s="18" t="s">
        <v>1916</v>
      </c>
      <c r="C1021" s="93" t="s">
        <v>14</v>
      </c>
      <c r="D1021" s="93"/>
      <c r="E1021" s="93"/>
      <c r="F1021" s="17" t="s">
        <v>1563</v>
      </c>
      <c r="G1021" s="19">
        <v>1.45</v>
      </c>
      <c r="H1021" s="20">
        <v>39.76</v>
      </c>
      <c r="I1021" s="20">
        <f>ROUND(ROUND(G1021,8)*H1021,2)</f>
        <v>57.65</v>
      </c>
    </row>
    <row r="1022" spans="1:9" ht="18" customHeight="1">
      <c r="A1022" s="2"/>
      <c r="B1022" s="2"/>
      <c r="C1022" s="2"/>
      <c r="D1022" s="2"/>
      <c r="E1022" s="2"/>
      <c r="F1022" s="2"/>
      <c r="G1022" s="87" t="s">
        <v>1564</v>
      </c>
      <c r="H1022" s="87"/>
      <c r="I1022" s="21">
        <f>SUM(I1019:I1021)</f>
        <v>103.57</v>
      </c>
    </row>
    <row r="1023" spans="1:9" ht="15" customHeight="1">
      <c r="A1023" s="91" t="s">
        <v>1487</v>
      </c>
      <c r="B1023" s="91"/>
      <c r="C1023" s="92" t="s">
        <v>4</v>
      </c>
      <c r="D1023" s="92"/>
      <c r="E1023" s="92"/>
      <c r="F1023" s="11" t="s">
        <v>1470</v>
      </c>
      <c r="G1023" s="11" t="s">
        <v>1471</v>
      </c>
      <c r="H1023" s="11" t="s">
        <v>1472</v>
      </c>
      <c r="I1023" s="11" t="s">
        <v>1473</v>
      </c>
    </row>
    <row r="1024" spans="1:9" ht="29.1" customHeight="1">
      <c r="A1024" s="17" t="s">
        <v>1935</v>
      </c>
      <c r="B1024" s="18" t="s">
        <v>1936</v>
      </c>
      <c r="C1024" s="93" t="s">
        <v>14</v>
      </c>
      <c r="D1024" s="93"/>
      <c r="E1024" s="93"/>
      <c r="F1024" s="17" t="s">
        <v>33</v>
      </c>
      <c r="G1024" s="19">
        <v>8</v>
      </c>
      <c r="H1024" s="20">
        <v>2.42</v>
      </c>
      <c r="I1024" s="20">
        <f>ROUND(ROUND(G1024,8)*H1024,2)</f>
        <v>19.36</v>
      </c>
    </row>
    <row r="1025" spans="1:9" ht="38.1" customHeight="1">
      <c r="A1025" s="17" t="s">
        <v>1919</v>
      </c>
      <c r="B1025" s="18" t="s">
        <v>1920</v>
      </c>
      <c r="C1025" s="93" t="s">
        <v>14</v>
      </c>
      <c r="D1025" s="93"/>
      <c r="E1025" s="93"/>
      <c r="F1025" s="17" t="s">
        <v>39</v>
      </c>
      <c r="G1025" s="19">
        <v>1.3972</v>
      </c>
      <c r="H1025" s="20">
        <v>11.23</v>
      </c>
      <c r="I1025" s="20">
        <f>ROUND(ROUND(G1025,8)*H1025,2)</f>
        <v>15.69</v>
      </c>
    </row>
    <row r="1026" spans="1:9" ht="29.1" customHeight="1">
      <c r="A1026" s="17" t="s">
        <v>1921</v>
      </c>
      <c r="B1026" s="18" t="s">
        <v>1922</v>
      </c>
      <c r="C1026" s="93" t="s">
        <v>14</v>
      </c>
      <c r="D1026" s="93"/>
      <c r="E1026" s="93"/>
      <c r="F1026" s="17" t="s">
        <v>39</v>
      </c>
      <c r="G1026" s="19">
        <v>1.3972</v>
      </c>
      <c r="H1026" s="20">
        <v>11.56</v>
      </c>
      <c r="I1026" s="20">
        <f>ROUND(ROUND(G1026,8)*H1026,2)</f>
        <v>16.149999999999999</v>
      </c>
    </row>
    <row r="1027" spans="1:9" ht="21" customHeight="1">
      <c r="A1027" s="17" t="s">
        <v>1937</v>
      </c>
      <c r="B1027" s="18" t="s">
        <v>1938</v>
      </c>
      <c r="C1027" s="93" t="s">
        <v>14</v>
      </c>
      <c r="D1027" s="93"/>
      <c r="E1027" s="93"/>
      <c r="F1027" s="17" t="s">
        <v>88</v>
      </c>
      <c r="G1027" s="19">
        <v>6.56</v>
      </c>
      <c r="H1027" s="20">
        <v>113.58</v>
      </c>
      <c r="I1027" s="20">
        <f>ROUND(ROUND(G1027,8)*H1027,2)</f>
        <v>745.08</v>
      </c>
    </row>
    <row r="1028" spans="1:9" ht="15" customHeight="1">
      <c r="A1028" s="2"/>
      <c r="B1028" s="2"/>
      <c r="C1028" s="2"/>
      <c r="D1028" s="2"/>
      <c r="E1028" s="2"/>
      <c r="F1028" s="2"/>
      <c r="G1028" s="87" t="s">
        <v>1490</v>
      </c>
      <c r="H1028" s="87"/>
      <c r="I1028" s="21">
        <f>SUM(I1024:I1027)</f>
        <v>796.28000000000009</v>
      </c>
    </row>
    <row r="1029" spans="1:9" ht="15" customHeight="1">
      <c r="A1029" s="88" t="s">
        <v>1939</v>
      </c>
      <c r="B1029" s="88"/>
      <c r="C1029" s="88"/>
      <c r="D1029" s="2"/>
      <c r="E1029" s="2"/>
      <c r="F1029" s="2"/>
      <c r="G1029" s="89" t="s">
        <v>1491</v>
      </c>
      <c r="H1029" s="89"/>
      <c r="I1029" s="5">
        <v>1768.73</v>
      </c>
    </row>
    <row r="1030" spans="1:9" ht="9.9499999999999993" customHeight="1">
      <c r="A1030" s="2"/>
      <c r="B1030" s="2"/>
      <c r="C1030" s="2"/>
      <c r="D1030" s="2"/>
      <c r="E1030" s="2"/>
      <c r="F1030" s="2"/>
      <c r="G1030" s="90"/>
      <c r="H1030" s="90"/>
      <c r="I1030" s="90"/>
    </row>
    <row r="1031" spans="1:9" ht="20.100000000000001" customHeight="1">
      <c r="A1031" s="81" t="s">
        <v>1943</v>
      </c>
      <c r="B1031" s="81"/>
      <c r="C1031" s="81"/>
      <c r="D1031" s="81"/>
      <c r="E1031" s="81"/>
      <c r="F1031" s="81"/>
      <c r="G1031" s="81"/>
      <c r="H1031" s="81"/>
      <c r="I1031" s="81"/>
    </row>
    <row r="1032" spans="1:9" ht="15" customHeight="1">
      <c r="A1032" s="91" t="s">
        <v>1552</v>
      </c>
      <c r="B1032" s="91"/>
      <c r="C1032" s="92" t="s">
        <v>4</v>
      </c>
      <c r="D1032" s="92"/>
      <c r="E1032" s="92"/>
      <c r="F1032" s="11" t="s">
        <v>1470</v>
      </c>
      <c r="G1032" s="11" t="s">
        <v>1471</v>
      </c>
      <c r="H1032" s="11" t="s">
        <v>1472</v>
      </c>
      <c r="I1032" s="11" t="s">
        <v>1473</v>
      </c>
    </row>
    <row r="1033" spans="1:9" ht="29.1" customHeight="1">
      <c r="A1033" s="17" t="s">
        <v>1944</v>
      </c>
      <c r="B1033" s="18" t="s">
        <v>1945</v>
      </c>
      <c r="C1033" s="93" t="s">
        <v>14</v>
      </c>
      <c r="D1033" s="93"/>
      <c r="E1033" s="93"/>
      <c r="F1033" s="17" t="s">
        <v>1555</v>
      </c>
      <c r="G1033" s="19">
        <v>2.2000000000000001E-3</v>
      </c>
      <c r="H1033" s="20">
        <v>36.17</v>
      </c>
      <c r="I1033" s="20">
        <f>ROUND(ROUND(G1033,8)*H1033,2)</f>
        <v>0.08</v>
      </c>
    </row>
    <row r="1034" spans="1:9" ht="29.1" customHeight="1">
      <c r="A1034" s="17" t="s">
        <v>1946</v>
      </c>
      <c r="B1034" s="18" t="s">
        <v>1947</v>
      </c>
      <c r="C1034" s="93" t="s">
        <v>14</v>
      </c>
      <c r="D1034" s="93"/>
      <c r="E1034" s="93"/>
      <c r="F1034" s="17" t="s">
        <v>1558</v>
      </c>
      <c r="G1034" s="19">
        <v>1.6000000000000001E-3</v>
      </c>
      <c r="H1034" s="20">
        <v>37.369999999999997</v>
      </c>
      <c r="I1034" s="20">
        <f>ROUND(ROUND(G1034,8)*H1034,2)</f>
        <v>0.06</v>
      </c>
    </row>
    <row r="1035" spans="1:9" ht="18" customHeight="1">
      <c r="A1035" s="2"/>
      <c r="B1035" s="2"/>
      <c r="C1035" s="2"/>
      <c r="D1035" s="2"/>
      <c r="E1035" s="2"/>
      <c r="F1035" s="2"/>
      <c r="G1035" s="87" t="s">
        <v>1559</v>
      </c>
      <c r="H1035" s="87"/>
      <c r="I1035" s="21">
        <f>SUM(I1033:I1034)</f>
        <v>0.14000000000000001</v>
      </c>
    </row>
    <row r="1036" spans="1:9" ht="15" customHeight="1">
      <c r="A1036" s="91" t="s">
        <v>1576</v>
      </c>
      <c r="B1036" s="91"/>
      <c r="C1036" s="92" t="s">
        <v>4</v>
      </c>
      <c r="D1036" s="92"/>
      <c r="E1036" s="92"/>
      <c r="F1036" s="11" t="s">
        <v>1470</v>
      </c>
      <c r="G1036" s="11" t="s">
        <v>1471</v>
      </c>
      <c r="H1036" s="11" t="s">
        <v>1472</v>
      </c>
      <c r="I1036" s="11" t="s">
        <v>1473</v>
      </c>
    </row>
    <row r="1037" spans="1:9" ht="21" customHeight="1">
      <c r="A1037" s="17" t="s">
        <v>1948</v>
      </c>
      <c r="B1037" s="18" t="s">
        <v>1949</v>
      </c>
      <c r="C1037" s="93" t="s">
        <v>14</v>
      </c>
      <c r="D1037" s="93"/>
      <c r="E1037" s="93"/>
      <c r="F1037" s="17" t="s">
        <v>1950</v>
      </c>
      <c r="G1037" s="19">
        <v>1.6000000000000001E-3</v>
      </c>
      <c r="H1037" s="20">
        <v>197.05</v>
      </c>
      <c r="I1037" s="20">
        <f>ROUND(ROUND(G1037,8)*H1037,2)</f>
        <v>0.32</v>
      </c>
    </row>
    <row r="1038" spans="1:9" ht="21" customHeight="1">
      <c r="A1038" s="17" t="s">
        <v>1951</v>
      </c>
      <c r="B1038" s="18" t="s">
        <v>1952</v>
      </c>
      <c r="C1038" s="93" t="s">
        <v>1910</v>
      </c>
      <c r="D1038" s="93"/>
      <c r="E1038" s="93"/>
      <c r="F1038" s="17" t="s">
        <v>118</v>
      </c>
      <c r="G1038" s="19">
        <v>1</v>
      </c>
      <c r="H1038" s="20">
        <v>9.09</v>
      </c>
      <c r="I1038" s="20">
        <f>ROUND(ROUND(G1038,8)*H1038,2)</f>
        <v>9.09</v>
      </c>
    </row>
    <row r="1039" spans="1:9" ht="15" customHeight="1">
      <c r="A1039" s="2"/>
      <c r="B1039" s="2"/>
      <c r="C1039" s="2"/>
      <c r="D1039" s="2"/>
      <c r="E1039" s="2"/>
      <c r="F1039" s="2"/>
      <c r="G1039" s="87" t="s">
        <v>1588</v>
      </c>
      <c r="H1039" s="87"/>
      <c r="I1039" s="21">
        <f>SUM(I1037:I1038)</f>
        <v>9.41</v>
      </c>
    </row>
    <row r="1040" spans="1:9" ht="15" customHeight="1">
      <c r="A1040" s="91" t="s">
        <v>1560</v>
      </c>
      <c r="B1040" s="91"/>
      <c r="C1040" s="92" t="s">
        <v>4</v>
      </c>
      <c r="D1040" s="92"/>
      <c r="E1040" s="92"/>
      <c r="F1040" s="11" t="s">
        <v>1470</v>
      </c>
      <c r="G1040" s="11" t="s">
        <v>1471</v>
      </c>
      <c r="H1040" s="11" t="s">
        <v>1472</v>
      </c>
      <c r="I1040" s="11" t="s">
        <v>1473</v>
      </c>
    </row>
    <row r="1041" spans="1:9" ht="21" customHeight="1">
      <c r="A1041" s="17" t="s">
        <v>1913</v>
      </c>
      <c r="B1041" s="18" t="s">
        <v>1914</v>
      </c>
      <c r="C1041" s="93" t="s">
        <v>14</v>
      </c>
      <c r="D1041" s="93"/>
      <c r="E1041" s="93"/>
      <c r="F1041" s="17" t="s">
        <v>1563</v>
      </c>
      <c r="G1041" s="19">
        <v>4.9200000000000001E-2</v>
      </c>
      <c r="H1041" s="20">
        <v>33.880000000000003</v>
      </c>
      <c r="I1041" s="20">
        <f>ROUND(ROUND(G1041,8)*H1041,2)</f>
        <v>1.67</v>
      </c>
    </row>
    <row r="1042" spans="1:9" ht="15" customHeight="1">
      <c r="A1042" s="17" t="s">
        <v>1775</v>
      </c>
      <c r="B1042" s="18" t="s">
        <v>1776</v>
      </c>
      <c r="C1042" s="93" t="s">
        <v>14</v>
      </c>
      <c r="D1042" s="93"/>
      <c r="E1042" s="93"/>
      <c r="F1042" s="17" t="s">
        <v>1563</v>
      </c>
      <c r="G1042" s="19">
        <v>2.4500000000000001E-2</v>
      </c>
      <c r="H1042" s="20">
        <v>23.23</v>
      </c>
      <c r="I1042" s="20">
        <f>ROUND(ROUND(G1042,8)*H1042,2)</f>
        <v>0.56999999999999995</v>
      </c>
    </row>
    <row r="1043" spans="1:9" ht="18" customHeight="1">
      <c r="A1043" s="2"/>
      <c r="B1043" s="2"/>
      <c r="C1043" s="2"/>
      <c r="D1043" s="2"/>
      <c r="E1043" s="2"/>
      <c r="F1043" s="2"/>
      <c r="G1043" s="87" t="s">
        <v>1564</v>
      </c>
      <c r="H1043" s="87"/>
      <c r="I1043" s="21">
        <f>SUM(I1041:I1042)</f>
        <v>2.2399999999999998</v>
      </c>
    </row>
    <row r="1044" spans="1:9" ht="15" customHeight="1">
      <c r="A1044" s="91" t="s">
        <v>1487</v>
      </c>
      <c r="B1044" s="91"/>
      <c r="C1044" s="92" t="s">
        <v>4</v>
      </c>
      <c r="D1044" s="92"/>
      <c r="E1044" s="92"/>
      <c r="F1044" s="11" t="s">
        <v>1470</v>
      </c>
      <c r="G1044" s="11" t="s">
        <v>1471</v>
      </c>
      <c r="H1044" s="11" t="s">
        <v>1472</v>
      </c>
      <c r="I1044" s="11" t="s">
        <v>1473</v>
      </c>
    </row>
    <row r="1045" spans="1:9" ht="38.1" customHeight="1">
      <c r="A1045" s="17" t="s">
        <v>1919</v>
      </c>
      <c r="B1045" s="18" t="s">
        <v>1920</v>
      </c>
      <c r="C1045" s="93" t="s">
        <v>14</v>
      </c>
      <c r="D1045" s="93"/>
      <c r="E1045" s="93"/>
      <c r="F1045" s="17" t="s">
        <v>39</v>
      </c>
      <c r="G1045" s="19">
        <v>7.8E-2</v>
      </c>
      <c r="H1045" s="20">
        <v>11.23</v>
      </c>
      <c r="I1045" s="20">
        <f>ROUND(ROUND(G1045,8)*H1045,2)</f>
        <v>0.88</v>
      </c>
    </row>
    <row r="1046" spans="1:9" ht="29.1" customHeight="1">
      <c r="A1046" s="17" t="s">
        <v>1921</v>
      </c>
      <c r="B1046" s="18" t="s">
        <v>1922</v>
      </c>
      <c r="C1046" s="93" t="s">
        <v>14</v>
      </c>
      <c r="D1046" s="93"/>
      <c r="E1046" s="93"/>
      <c r="F1046" s="17" t="s">
        <v>39</v>
      </c>
      <c r="G1046" s="19">
        <v>7.8E-2</v>
      </c>
      <c r="H1046" s="20">
        <v>11.56</v>
      </c>
      <c r="I1046" s="20">
        <f>ROUND(ROUND(G1046,8)*H1046,2)</f>
        <v>0.9</v>
      </c>
    </row>
    <row r="1047" spans="1:9" ht="15" customHeight="1">
      <c r="A1047" s="2"/>
      <c r="B1047" s="2"/>
      <c r="C1047" s="2"/>
      <c r="D1047" s="2"/>
      <c r="E1047" s="2"/>
      <c r="F1047" s="2"/>
      <c r="G1047" s="87" t="s">
        <v>1490</v>
      </c>
      <c r="H1047" s="87"/>
      <c r="I1047" s="21">
        <f>SUM(I1045:I1046)</f>
        <v>1.78</v>
      </c>
    </row>
    <row r="1048" spans="1:9" ht="15" customHeight="1">
      <c r="A1048" s="88" t="s">
        <v>1953</v>
      </c>
      <c r="B1048" s="88"/>
      <c r="C1048" s="88"/>
      <c r="D1048" s="2"/>
      <c r="E1048" s="2"/>
      <c r="F1048" s="2"/>
      <c r="G1048" s="89" t="s">
        <v>1491</v>
      </c>
      <c r="H1048" s="89"/>
      <c r="I1048" s="5">
        <v>13.57</v>
      </c>
    </row>
    <row r="1049" spans="1:9" ht="2.1" customHeight="1">
      <c r="A1049" s="88"/>
      <c r="B1049" s="88"/>
      <c r="C1049" s="88"/>
      <c r="D1049" s="2"/>
      <c r="E1049" s="2"/>
      <c r="F1049" s="2"/>
      <c r="G1049" s="2"/>
      <c r="H1049" s="2"/>
      <c r="I1049" s="2"/>
    </row>
    <row r="1050" spans="1:9" ht="9.9499999999999993" customHeight="1">
      <c r="A1050" s="2"/>
      <c r="B1050" s="2"/>
      <c r="C1050" s="2"/>
      <c r="D1050" s="2"/>
      <c r="E1050" s="2"/>
      <c r="F1050" s="2"/>
      <c r="G1050" s="90"/>
      <c r="H1050" s="90"/>
      <c r="I1050" s="90"/>
    </row>
    <row r="1051" spans="1:9" ht="20.100000000000001" customHeight="1">
      <c r="A1051" s="81" t="s">
        <v>1954</v>
      </c>
      <c r="B1051" s="81"/>
      <c r="C1051" s="81"/>
      <c r="D1051" s="81"/>
      <c r="E1051" s="81"/>
      <c r="F1051" s="81"/>
      <c r="G1051" s="81"/>
      <c r="H1051" s="81"/>
      <c r="I1051" s="81"/>
    </row>
    <row r="1052" spans="1:9" ht="15" customHeight="1">
      <c r="A1052" s="91" t="s">
        <v>1576</v>
      </c>
      <c r="B1052" s="91"/>
      <c r="C1052" s="92" t="s">
        <v>4</v>
      </c>
      <c r="D1052" s="92"/>
      <c r="E1052" s="92"/>
      <c r="F1052" s="11" t="s">
        <v>1470</v>
      </c>
      <c r="G1052" s="11" t="s">
        <v>1471</v>
      </c>
      <c r="H1052" s="11" t="s">
        <v>1472</v>
      </c>
      <c r="I1052" s="11" t="s">
        <v>1473</v>
      </c>
    </row>
    <row r="1053" spans="1:9" ht="21" customHeight="1">
      <c r="A1053" s="17" t="s">
        <v>1955</v>
      </c>
      <c r="B1053" s="18" t="s">
        <v>1956</v>
      </c>
      <c r="C1053" s="93" t="s">
        <v>1910</v>
      </c>
      <c r="D1053" s="93"/>
      <c r="E1053" s="93"/>
      <c r="F1053" s="17" t="s">
        <v>88</v>
      </c>
      <c r="G1053" s="19">
        <v>0.2</v>
      </c>
      <c r="H1053" s="20">
        <v>12.32</v>
      </c>
      <c r="I1053" s="20">
        <f t="shared" ref="I1053:I1059" si="17">ROUND(ROUND(G1053,8)*H1053,2)</f>
        <v>2.46</v>
      </c>
    </row>
    <row r="1054" spans="1:9" ht="21" customHeight="1">
      <c r="A1054" s="17" t="s">
        <v>1957</v>
      </c>
      <c r="B1054" s="18" t="s">
        <v>1958</v>
      </c>
      <c r="C1054" s="93" t="s">
        <v>14</v>
      </c>
      <c r="D1054" s="93"/>
      <c r="E1054" s="93"/>
      <c r="F1054" s="17" t="s">
        <v>88</v>
      </c>
      <c r="G1054" s="19">
        <v>0.54</v>
      </c>
      <c r="H1054" s="20">
        <v>11.41</v>
      </c>
      <c r="I1054" s="20">
        <f t="shared" si="17"/>
        <v>6.16</v>
      </c>
    </row>
    <row r="1055" spans="1:9" ht="21" customHeight="1">
      <c r="A1055" s="17" t="s">
        <v>1959</v>
      </c>
      <c r="B1055" s="18" t="s">
        <v>1960</v>
      </c>
      <c r="C1055" s="93" t="s">
        <v>14</v>
      </c>
      <c r="D1055" s="93"/>
      <c r="E1055" s="93"/>
      <c r="F1055" s="17" t="s">
        <v>88</v>
      </c>
      <c r="G1055" s="19">
        <v>7.0000000000000007E-2</v>
      </c>
      <c r="H1055" s="20">
        <v>30</v>
      </c>
      <c r="I1055" s="20">
        <f t="shared" si="17"/>
        <v>2.1</v>
      </c>
    </row>
    <row r="1056" spans="1:9" ht="21" customHeight="1">
      <c r="A1056" s="17" t="s">
        <v>1961</v>
      </c>
      <c r="B1056" s="18" t="s">
        <v>1962</v>
      </c>
      <c r="C1056" s="93" t="s">
        <v>14</v>
      </c>
      <c r="D1056" s="93"/>
      <c r="E1056" s="93"/>
      <c r="F1056" s="17" t="s">
        <v>33</v>
      </c>
      <c r="G1056" s="19">
        <v>4</v>
      </c>
      <c r="H1056" s="20">
        <v>0.23</v>
      </c>
      <c r="I1056" s="20">
        <f t="shared" si="17"/>
        <v>0.92</v>
      </c>
    </row>
    <row r="1057" spans="1:9" ht="21" customHeight="1">
      <c r="A1057" s="17" t="s">
        <v>1963</v>
      </c>
      <c r="B1057" s="18" t="s">
        <v>1964</v>
      </c>
      <c r="C1057" s="93" t="s">
        <v>14</v>
      </c>
      <c r="D1057" s="93"/>
      <c r="E1057" s="93"/>
      <c r="F1057" s="17" t="s">
        <v>1950</v>
      </c>
      <c r="G1057" s="19">
        <v>0.02</v>
      </c>
      <c r="H1057" s="20">
        <v>120.31</v>
      </c>
      <c r="I1057" s="20">
        <f t="shared" si="17"/>
        <v>2.41</v>
      </c>
    </row>
    <row r="1058" spans="1:9" ht="15" customHeight="1">
      <c r="A1058" s="17" t="s">
        <v>1965</v>
      </c>
      <c r="B1058" s="18" t="s">
        <v>1966</v>
      </c>
      <c r="C1058" s="93" t="s">
        <v>14</v>
      </c>
      <c r="D1058" s="93"/>
      <c r="E1058" s="93"/>
      <c r="F1058" s="17" t="s">
        <v>33</v>
      </c>
      <c r="G1058" s="19">
        <v>4</v>
      </c>
      <c r="H1058" s="20">
        <v>0.32</v>
      </c>
      <c r="I1058" s="20">
        <f t="shared" si="17"/>
        <v>1.28</v>
      </c>
    </row>
    <row r="1059" spans="1:9" ht="15" customHeight="1">
      <c r="A1059" s="17" t="s">
        <v>1967</v>
      </c>
      <c r="B1059" s="18" t="s">
        <v>1968</v>
      </c>
      <c r="C1059" s="93" t="s">
        <v>14</v>
      </c>
      <c r="D1059" s="93"/>
      <c r="E1059" s="93"/>
      <c r="F1059" s="17" t="s">
        <v>33</v>
      </c>
      <c r="G1059" s="19">
        <v>2</v>
      </c>
      <c r="H1059" s="20">
        <v>0.23</v>
      </c>
      <c r="I1059" s="20">
        <f t="shared" si="17"/>
        <v>0.46</v>
      </c>
    </row>
    <row r="1060" spans="1:9" ht="15" customHeight="1">
      <c r="A1060" s="2"/>
      <c r="B1060" s="2"/>
      <c r="C1060" s="2"/>
      <c r="D1060" s="2"/>
      <c r="E1060" s="2"/>
      <c r="F1060" s="2"/>
      <c r="G1060" s="87" t="s">
        <v>1588</v>
      </c>
      <c r="H1060" s="87"/>
      <c r="I1060" s="21">
        <f>SUM(I1053:I1059)</f>
        <v>15.790000000000001</v>
      </c>
    </row>
    <row r="1061" spans="1:9" ht="15" customHeight="1">
      <c r="A1061" s="91" t="s">
        <v>1560</v>
      </c>
      <c r="B1061" s="91"/>
      <c r="C1061" s="92" t="s">
        <v>4</v>
      </c>
      <c r="D1061" s="92"/>
      <c r="E1061" s="92"/>
      <c r="F1061" s="11" t="s">
        <v>1470</v>
      </c>
      <c r="G1061" s="11" t="s">
        <v>1471</v>
      </c>
      <c r="H1061" s="11" t="s">
        <v>1472</v>
      </c>
      <c r="I1061" s="11" t="s">
        <v>1473</v>
      </c>
    </row>
    <row r="1062" spans="1:9" ht="21" customHeight="1">
      <c r="A1062" s="17" t="s">
        <v>1913</v>
      </c>
      <c r="B1062" s="18" t="s">
        <v>1914</v>
      </c>
      <c r="C1062" s="93" t="s">
        <v>14</v>
      </c>
      <c r="D1062" s="93"/>
      <c r="E1062" s="93"/>
      <c r="F1062" s="17" t="s">
        <v>1563</v>
      </c>
      <c r="G1062" s="19">
        <v>0.12</v>
      </c>
      <c r="H1062" s="20">
        <v>33.880000000000003</v>
      </c>
      <c r="I1062" s="20">
        <f>ROUND(ROUND(G1062,8)*H1062,2)</f>
        <v>4.07</v>
      </c>
    </row>
    <row r="1063" spans="1:9" ht="15" customHeight="1">
      <c r="A1063" s="17" t="s">
        <v>1775</v>
      </c>
      <c r="B1063" s="18" t="s">
        <v>1776</v>
      </c>
      <c r="C1063" s="93" t="s">
        <v>14</v>
      </c>
      <c r="D1063" s="93"/>
      <c r="E1063" s="93"/>
      <c r="F1063" s="17" t="s">
        <v>1563</v>
      </c>
      <c r="G1063" s="19">
        <v>0.06</v>
      </c>
      <c r="H1063" s="20">
        <v>23.23</v>
      </c>
      <c r="I1063" s="20">
        <f>ROUND(ROUND(G1063,8)*H1063,2)</f>
        <v>1.39</v>
      </c>
    </row>
    <row r="1064" spans="1:9" ht="18" customHeight="1">
      <c r="A1064" s="2"/>
      <c r="B1064" s="2"/>
      <c r="C1064" s="2"/>
      <c r="D1064" s="2"/>
      <c r="E1064" s="2"/>
      <c r="F1064" s="2"/>
      <c r="G1064" s="87" t="s">
        <v>1564</v>
      </c>
      <c r="H1064" s="87"/>
      <c r="I1064" s="21">
        <f>SUM(I1062:I1063)</f>
        <v>5.46</v>
      </c>
    </row>
    <row r="1065" spans="1:9" ht="15" customHeight="1">
      <c r="A1065" s="91" t="s">
        <v>1487</v>
      </c>
      <c r="B1065" s="91"/>
      <c r="C1065" s="92" t="s">
        <v>4</v>
      </c>
      <c r="D1065" s="92"/>
      <c r="E1065" s="92"/>
      <c r="F1065" s="11" t="s">
        <v>1470</v>
      </c>
      <c r="G1065" s="11" t="s">
        <v>1471</v>
      </c>
      <c r="H1065" s="11" t="s">
        <v>1472</v>
      </c>
      <c r="I1065" s="11" t="s">
        <v>1473</v>
      </c>
    </row>
    <row r="1066" spans="1:9" ht="38.1" customHeight="1">
      <c r="A1066" s="17" t="s">
        <v>1919</v>
      </c>
      <c r="B1066" s="18" t="s">
        <v>1920</v>
      </c>
      <c r="C1066" s="93" t="s">
        <v>14</v>
      </c>
      <c r="D1066" s="93"/>
      <c r="E1066" s="93"/>
      <c r="F1066" s="17" t="s">
        <v>39</v>
      </c>
      <c r="G1066" s="19">
        <v>0.55820000000000003</v>
      </c>
      <c r="H1066" s="20">
        <v>11.23</v>
      </c>
      <c r="I1066" s="20">
        <f>ROUND(ROUND(G1066,8)*H1066,2)</f>
        <v>6.27</v>
      </c>
    </row>
    <row r="1067" spans="1:9" ht="29.1" customHeight="1">
      <c r="A1067" s="17" t="s">
        <v>1921</v>
      </c>
      <c r="B1067" s="18" t="s">
        <v>1922</v>
      </c>
      <c r="C1067" s="93" t="s">
        <v>14</v>
      </c>
      <c r="D1067" s="93"/>
      <c r="E1067" s="93"/>
      <c r="F1067" s="17" t="s">
        <v>39</v>
      </c>
      <c r="G1067" s="19">
        <v>0.55820000000000003</v>
      </c>
      <c r="H1067" s="20">
        <v>11.56</v>
      </c>
      <c r="I1067" s="20">
        <f>ROUND(ROUND(G1067,8)*H1067,2)</f>
        <v>6.45</v>
      </c>
    </row>
    <row r="1068" spans="1:9" ht="21" customHeight="1">
      <c r="A1068" s="17" t="s">
        <v>1937</v>
      </c>
      <c r="B1068" s="18" t="s">
        <v>1938</v>
      </c>
      <c r="C1068" s="93" t="s">
        <v>14</v>
      </c>
      <c r="D1068" s="93"/>
      <c r="E1068" s="93"/>
      <c r="F1068" s="17" t="s">
        <v>88</v>
      </c>
      <c r="G1068" s="19">
        <v>0.12</v>
      </c>
      <c r="H1068" s="20">
        <v>113.58</v>
      </c>
      <c r="I1068" s="20">
        <f>ROUND(ROUND(G1068,8)*H1068,2)</f>
        <v>13.63</v>
      </c>
    </row>
    <row r="1069" spans="1:9" ht="15" customHeight="1">
      <c r="A1069" s="2"/>
      <c r="B1069" s="2"/>
      <c r="C1069" s="2"/>
      <c r="D1069" s="2"/>
      <c r="E1069" s="2"/>
      <c r="F1069" s="2"/>
      <c r="G1069" s="87" t="s">
        <v>1490</v>
      </c>
      <c r="H1069" s="87"/>
      <c r="I1069" s="21">
        <f>SUM(I1066:I1068)</f>
        <v>26.35</v>
      </c>
    </row>
    <row r="1070" spans="1:9" ht="15" customHeight="1">
      <c r="A1070" s="88" t="s">
        <v>1939</v>
      </c>
      <c r="B1070" s="88"/>
      <c r="C1070" s="88"/>
      <c r="D1070" s="2"/>
      <c r="E1070" s="2"/>
      <c r="F1070" s="2"/>
      <c r="G1070" s="89" t="s">
        <v>1491</v>
      </c>
      <c r="H1070" s="89"/>
      <c r="I1070" s="5">
        <v>47.6</v>
      </c>
    </row>
    <row r="1071" spans="1:9" ht="9.9499999999999993" customHeight="1">
      <c r="A1071" s="2"/>
      <c r="B1071" s="2"/>
      <c r="C1071" s="2"/>
      <c r="D1071" s="2"/>
      <c r="E1071" s="2"/>
      <c r="F1071" s="2"/>
      <c r="G1071" s="90"/>
      <c r="H1071" s="90"/>
      <c r="I1071" s="90"/>
    </row>
    <row r="1072" spans="1:9" ht="20.100000000000001" customHeight="1">
      <c r="A1072" s="81" t="s">
        <v>1969</v>
      </c>
      <c r="B1072" s="81"/>
      <c r="C1072" s="81"/>
      <c r="D1072" s="81"/>
      <c r="E1072" s="81"/>
      <c r="F1072" s="81"/>
      <c r="G1072" s="81"/>
      <c r="H1072" s="81"/>
      <c r="I1072" s="81"/>
    </row>
    <row r="1073" spans="1:9" ht="15" customHeight="1">
      <c r="A1073" s="91" t="s">
        <v>1487</v>
      </c>
      <c r="B1073" s="91"/>
      <c r="C1073" s="92" t="s">
        <v>4</v>
      </c>
      <c r="D1073" s="92"/>
      <c r="E1073" s="92"/>
      <c r="F1073" s="11" t="s">
        <v>1470</v>
      </c>
      <c r="G1073" s="11" t="s">
        <v>1471</v>
      </c>
      <c r="H1073" s="11" t="s">
        <v>1472</v>
      </c>
      <c r="I1073" s="11" t="s">
        <v>1473</v>
      </c>
    </row>
    <row r="1074" spans="1:9" ht="29.1" customHeight="1">
      <c r="A1074" s="17" t="s">
        <v>1970</v>
      </c>
      <c r="B1074" s="18" t="s">
        <v>1971</v>
      </c>
      <c r="C1074" s="93" t="s">
        <v>14</v>
      </c>
      <c r="D1074" s="93"/>
      <c r="E1074" s="93"/>
      <c r="F1074" s="17" t="s">
        <v>1972</v>
      </c>
      <c r="G1074" s="26">
        <v>7480</v>
      </c>
      <c r="H1074" s="20">
        <v>0.9</v>
      </c>
      <c r="I1074" s="20">
        <f>ROUND(ROUND(G1074,8)*H1074,2)</f>
        <v>6732</v>
      </c>
    </row>
    <row r="1075" spans="1:9" ht="29.1" customHeight="1">
      <c r="A1075" s="17" t="s">
        <v>1973</v>
      </c>
      <c r="B1075" s="18" t="s">
        <v>1974</v>
      </c>
      <c r="C1075" s="93" t="s">
        <v>14</v>
      </c>
      <c r="D1075" s="93"/>
      <c r="E1075" s="93"/>
      <c r="F1075" s="17" t="s">
        <v>1972</v>
      </c>
      <c r="G1075" s="19">
        <v>132</v>
      </c>
      <c r="H1075" s="20">
        <v>2.2799999999999998</v>
      </c>
      <c r="I1075" s="20">
        <f>ROUND(ROUND(G1075,8)*H1075,2)</f>
        <v>300.95999999999998</v>
      </c>
    </row>
    <row r="1076" spans="1:9" ht="15" customHeight="1">
      <c r="A1076" s="2"/>
      <c r="B1076" s="2"/>
      <c r="C1076" s="2"/>
      <c r="D1076" s="2"/>
      <c r="E1076" s="2"/>
      <c r="F1076" s="2"/>
      <c r="G1076" s="87" t="s">
        <v>1490</v>
      </c>
      <c r="H1076" s="87"/>
      <c r="I1076" s="21">
        <f>SUM(I1074:I1075)</f>
        <v>7032.96</v>
      </c>
    </row>
    <row r="1077" spans="1:9" ht="15" customHeight="1">
      <c r="A1077" s="88" t="s">
        <v>1975</v>
      </c>
      <c r="B1077" s="88"/>
      <c r="C1077" s="88"/>
      <c r="D1077" s="2"/>
      <c r="E1077" s="2"/>
      <c r="F1077" s="2"/>
      <c r="G1077" s="89" t="s">
        <v>1491</v>
      </c>
      <c r="H1077" s="89"/>
      <c r="I1077" s="5">
        <v>7032.96</v>
      </c>
    </row>
    <row r="1078" spans="1:9" ht="9" customHeight="1">
      <c r="A1078" s="88"/>
      <c r="B1078" s="88"/>
      <c r="C1078" s="88"/>
      <c r="D1078" s="2"/>
      <c r="E1078" s="2"/>
      <c r="F1078" s="2"/>
      <c r="G1078" s="2"/>
      <c r="H1078" s="2"/>
      <c r="I1078" s="2"/>
    </row>
    <row r="1079" spans="1:9" ht="9.9499999999999993" customHeight="1">
      <c r="A1079" s="2"/>
      <c r="B1079" s="2"/>
      <c r="C1079" s="2"/>
      <c r="D1079" s="2"/>
      <c r="E1079" s="2"/>
      <c r="F1079" s="2"/>
      <c r="G1079" s="90"/>
      <c r="H1079" s="90"/>
      <c r="I1079" s="90"/>
    </row>
    <row r="1080" spans="1:9" ht="20.100000000000001" customHeight="1">
      <c r="A1080" s="81" t="s">
        <v>1976</v>
      </c>
      <c r="B1080" s="81"/>
      <c r="C1080" s="81"/>
      <c r="D1080" s="81"/>
      <c r="E1080" s="81"/>
      <c r="F1080" s="81"/>
      <c r="G1080" s="81"/>
      <c r="H1080" s="81"/>
      <c r="I1080" s="81"/>
    </row>
    <row r="1081" spans="1:9" ht="15" customHeight="1">
      <c r="A1081" s="91" t="s">
        <v>1560</v>
      </c>
      <c r="B1081" s="91"/>
      <c r="C1081" s="92" t="s">
        <v>4</v>
      </c>
      <c r="D1081" s="92"/>
      <c r="E1081" s="92"/>
      <c r="F1081" s="11" t="s">
        <v>1470</v>
      </c>
      <c r="G1081" s="11" t="s">
        <v>1471</v>
      </c>
      <c r="H1081" s="11" t="s">
        <v>1472</v>
      </c>
      <c r="I1081" s="11" t="s">
        <v>1473</v>
      </c>
    </row>
    <row r="1082" spans="1:9" ht="15" customHeight="1">
      <c r="A1082" s="17" t="s">
        <v>1792</v>
      </c>
      <c r="B1082" s="18" t="s">
        <v>1793</v>
      </c>
      <c r="C1082" s="93" t="s">
        <v>14</v>
      </c>
      <c r="D1082" s="93"/>
      <c r="E1082" s="93"/>
      <c r="F1082" s="17" t="s">
        <v>1563</v>
      </c>
      <c r="G1082" s="19">
        <v>0.96599999999999997</v>
      </c>
      <c r="H1082" s="20">
        <v>32.270000000000003</v>
      </c>
      <c r="I1082" s="20">
        <f>ROUND(ROUND(G1082,8)*H1082,2)</f>
        <v>31.17</v>
      </c>
    </row>
    <row r="1083" spans="1:9" ht="15" customHeight="1">
      <c r="A1083" s="17" t="s">
        <v>1775</v>
      </c>
      <c r="B1083" s="18" t="s">
        <v>1776</v>
      </c>
      <c r="C1083" s="93" t="s">
        <v>14</v>
      </c>
      <c r="D1083" s="93"/>
      <c r="E1083" s="93"/>
      <c r="F1083" s="17" t="s">
        <v>1563</v>
      </c>
      <c r="G1083" s="19">
        <v>3.1259999999999999</v>
      </c>
      <c r="H1083" s="20">
        <v>23.23</v>
      </c>
      <c r="I1083" s="20">
        <f>ROUND(ROUND(G1083,8)*H1083,2)</f>
        <v>72.62</v>
      </c>
    </row>
    <row r="1084" spans="1:9" ht="18" customHeight="1">
      <c r="A1084" s="2"/>
      <c r="B1084" s="2"/>
      <c r="C1084" s="2"/>
      <c r="D1084" s="2"/>
      <c r="E1084" s="2"/>
      <c r="F1084" s="2"/>
      <c r="G1084" s="87" t="s">
        <v>1564</v>
      </c>
      <c r="H1084" s="87"/>
      <c r="I1084" s="21">
        <f>SUM(I1082:I1083)</f>
        <v>103.79</v>
      </c>
    </row>
    <row r="1085" spans="1:9" ht="15" customHeight="1">
      <c r="A1085" s="88" t="s">
        <v>1977</v>
      </c>
      <c r="B1085" s="88"/>
      <c r="C1085" s="88"/>
      <c r="D1085" s="2"/>
      <c r="E1085" s="2"/>
      <c r="F1085" s="2"/>
      <c r="G1085" s="89" t="s">
        <v>1491</v>
      </c>
      <c r="H1085" s="89"/>
      <c r="I1085" s="5">
        <v>103.79</v>
      </c>
    </row>
    <row r="1086" spans="1:9" ht="15.95" customHeight="1">
      <c r="A1086" s="88"/>
      <c r="B1086" s="88"/>
      <c r="C1086" s="88"/>
      <c r="D1086" s="2"/>
      <c r="E1086" s="2"/>
      <c r="F1086" s="2"/>
      <c r="G1086" s="2"/>
      <c r="H1086" s="2"/>
      <c r="I1086" s="2"/>
    </row>
    <row r="1087" spans="1:9" ht="9.9499999999999993" customHeight="1">
      <c r="A1087" s="2"/>
      <c r="B1087" s="2"/>
      <c r="C1087" s="2"/>
      <c r="D1087" s="2"/>
      <c r="E1087" s="2"/>
      <c r="F1087" s="2"/>
      <c r="G1087" s="90"/>
      <c r="H1087" s="90"/>
      <c r="I1087" s="90"/>
    </row>
    <row r="1088" spans="1:9" ht="20.100000000000001" customHeight="1">
      <c r="A1088" s="81" t="s">
        <v>1978</v>
      </c>
      <c r="B1088" s="81"/>
      <c r="C1088" s="81"/>
      <c r="D1088" s="81"/>
      <c r="E1088" s="81"/>
      <c r="F1088" s="81"/>
      <c r="G1088" s="81"/>
      <c r="H1088" s="81"/>
      <c r="I1088" s="81"/>
    </row>
    <row r="1089" spans="1:9" ht="15" customHeight="1">
      <c r="A1089" s="91" t="s">
        <v>1576</v>
      </c>
      <c r="B1089" s="91"/>
      <c r="C1089" s="92" t="s">
        <v>4</v>
      </c>
      <c r="D1089" s="92"/>
      <c r="E1089" s="92"/>
      <c r="F1089" s="11" t="s">
        <v>1470</v>
      </c>
      <c r="G1089" s="11" t="s">
        <v>1471</v>
      </c>
      <c r="H1089" s="11" t="s">
        <v>1472</v>
      </c>
      <c r="I1089" s="11" t="s">
        <v>1473</v>
      </c>
    </row>
    <row r="1090" spans="1:9" ht="21" customHeight="1">
      <c r="A1090" s="17" t="s">
        <v>1803</v>
      </c>
      <c r="B1090" s="18" t="s">
        <v>1804</v>
      </c>
      <c r="C1090" s="93" t="s">
        <v>14</v>
      </c>
      <c r="D1090" s="93"/>
      <c r="E1090" s="93"/>
      <c r="F1090" s="17" t="s">
        <v>1790</v>
      </c>
      <c r="G1090" s="19">
        <v>1.7000000000000001E-2</v>
      </c>
      <c r="H1090" s="20">
        <v>6.39</v>
      </c>
      <c r="I1090" s="20">
        <f>TRUNC(TRUNC(G1090,8)*H1090,2)</f>
        <v>0.1</v>
      </c>
    </row>
    <row r="1091" spans="1:9" ht="21" customHeight="1">
      <c r="A1091" s="17" t="s">
        <v>1809</v>
      </c>
      <c r="B1091" s="18" t="s">
        <v>1810</v>
      </c>
      <c r="C1091" s="93" t="s">
        <v>14</v>
      </c>
      <c r="D1091" s="93"/>
      <c r="E1091" s="93"/>
      <c r="F1091" s="17" t="s">
        <v>118</v>
      </c>
      <c r="G1091" s="19">
        <v>2.7E-2</v>
      </c>
      <c r="H1091" s="20">
        <v>21.92</v>
      </c>
      <c r="I1091" s="20">
        <f>TRUNC(TRUNC(G1091,8)*H1091,2)</f>
        <v>0.59</v>
      </c>
    </row>
    <row r="1092" spans="1:9" ht="15" customHeight="1">
      <c r="A1092" s="2"/>
      <c r="B1092" s="2"/>
      <c r="C1092" s="2"/>
      <c r="D1092" s="2"/>
      <c r="E1092" s="2"/>
      <c r="F1092" s="2"/>
      <c r="G1092" s="87" t="s">
        <v>1588</v>
      </c>
      <c r="H1092" s="87"/>
      <c r="I1092" s="21">
        <f>SUM(I1090:I1091)</f>
        <v>0.69</v>
      </c>
    </row>
    <row r="1093" spans="1:9" ht="15" customHeight="1">
      <c r="A1093" s="91" t="s">
        <v>1560</v>
      </c>
      <c r="B1093" s="91"/>
      <c r="C1093" s="92" t="s">
        <v>4</v>
      </c>
      <c r="D1093" s="92"/>
      <c r="E1093" s="92"/>
      <c r="F1093" s="11" t="s">
        <v>1470</v>
      </c>
      <c r="G1093" s="11" t="s">
        <v>1471</v>
      </c>
      <c r="H1093" s="11" t="s">
        <v>1472</v>
      </c>
      <c r="I1093" s="11" t="s">
        <v>1473</v>
      </c>
    </row>
    <row r="1094" spans="1:9" ht="21" customHeight="1">
      <c r="A1094" s="17" t="s">
        <v>1762</v>
      </c>
      <c r="B1094" s="18" t="s">
        <v>1763</v>
      </c>
      <c r="C1094" s="93" t="s">
        <v>14</v>
      </c>
      <c r="D1094" s="93"/>
      <c r="E1094" s="93"/>
      <c r="F1094" s="17" t="s">
        <v>1563</v>
      </c>
      <c r="G1094" s="19">
        <v>0.376</v>
      </c>
      <c r="H1094" s="20">
        <v>23.87</v>
      </c>
      <c r="I1094" s="20">
        <f>TRUNC(TRUNC(G1094,8)*H1094,2)</f>
        <v>8.9700000000000006</v>
      </c>
    </row>
    <row r="1095" spans="1:9" ht="21" customHeight="1">
      <c r="A1095" s="17" t="s">
        <v>1679</v>
      </c>
      <c r="B1095" s="18" t="s">
        <v>1680</v>
      </c>
      <c r="C1095" s="93" t="s">
        <v>14</v>
      </c>
      <c r="D1095" s="93"/>
      <c r="E1095" s="93"/>
      <c r="F1095" s="17" t="s">
        <v>1563</v>
      </c>
      <c r="G1095" s="19">
        <v>2.052</v>
      </c>
      <c r="H1095" s="20">
        <v>31.88</v>
      </c>
      <c r="I1095" s="20">
        <f>TRUNC(TRUNC(G1095,8)*H1095,2)</f>
        <v>65.41</v>
      </c>
    </row>
    <row r="1096" spans="1:9" ht="18" customHeight="1">
      <c r="A1096" s="2"/>
      <c r="B1096" s="2"/>
      <c r="C1096" s="2"/>
      <c r="D1096" s="2"/>
      <c r="E1096" s="2"/>
      <c r="F1096" s="2"/>
      <c r="G1096" s="87" t="s">
        <v>1564</v>
      </c>
      <c r="H1096" s="87"/>
      <c r="I1096" s="21">
        <f>SUM(I1094:I1095)</f>
        <v>74.38</v>
      </c>
    </row>
    <row r="1097" spans="1:9" ht="15" customHeight="1">
      <c r="A1097" s="91" t="s">
        <v>1487</v>
      </c>
      <c r="B1097" s="91"/>
      <c r="C1097" s="92" t="s">
        <v>4</v>
      </c>
      <c r="D1097" s="92"/>
      <c r="E1097" s="92"/>
      <c r="F1097" s="11" t="s">
        <v>1470</v>
      </c>
      <c r="G1097" s="11" t="s">
        <v>1471</v>
      </c>
      <c r="H1097" s="11" t="s">
        <v>1472</v>
      </c>
      <c r="I1097" s="11" t="s">
        <v>1473</v>
      </c>
    </row>
    <row r="1098" spans="1:9" ht="21" customHeight="1">
      <c r="A1098" s="17" t="s">
        <v>1979</v>
      </c>
      <c r="B1098" s="18" t="s">
        <v>1980</v>
      </c>
      <c r="C1098" s="93" t="s">
        <v>14</v>
      </c>
      <c r="D1098" s="93"/>
      <c r="E1098" s="93"/>
      <c r="F1098" s="17" t="s">
        <v>39</v>
      </c>
      <c r="G1098" s="19">
        <v>0.27500000000000002</v>
      </c>
      <c r="H1098" s="20">
        <v>151.66999999999999</v>
      </c>
      <c r="I1098" s="20">
        <f>TRUNC(TRUNC(G1098,8)*H1098,2)</f>
        <v>41.7</v>
      </c>
    </row>
    <row r="1099" spans="1:9" ht="15" customHeight="1">
      <c r="A1099" s="2"/>
      <c r="B1099" s="2"/>
      <c r="C1099" s="2"/>
      <c r="D1099" s="2"/>
      <c r="E1099" s="2"/>
      <c r="F1099" s="2"/>
      <c r="G1099" s="87" t="s">
        <v>1490</v>
      </c>
      <c r="H1099" s="87"/>
      <c r="I1099" s="21">
        <f>SUM(I1098:I1098)</f>
        <v>41.7</v>
      </c>
    </row>
    <row r="1100" spans="1:9" ht="15" customHeight="1">
      <c r="A1100" s="2"/>
      <c r="B1100" s="2"/>
      <c r="C1100" s="2"/>
      <c r="D1100" s="2"/>
      <c r="E1100" s="2"/>
      <c r="F1100" s="2"/>
      <c r="G1100" s="89" t="s">
        <v>1491</v>
      </c>
      <c r="H1100" s="89"/>
      <c r="I1100" s="5">
        <f>SUM(I1092,I1096,I1099)</f>
        <v>116.77</v>
      </c>
    </row>
    <row r="1101" spans="1:9" ht="9.9499999999999993" customHeight="1">
      <c r="A1101" s="2"/>
      <c r="B1101" s="2"/>
      <c r="C1101" s="2"/>
      <c r="D1101" s="2"/>
      <c r="E1101" s="2"/>
      <c r="F1101" s="2"/>
      <c r="G1101" s="90"/>
      <c r="H1101" s="90"/>
      <c r="I1101" s="90"/>
    </row>
    <row r="1102" spans="1:9" ht="20.100000000000001" customHeight="1">
      <c r="A1102" s="81" t="s">
        <v>1981</v>
      </c>
      <c r="B1102" s="81"/>
      <c r="C1102" s="81"/>
      <c r="D1102" s="81"/>
      <c r="E1102" s="81"/>
      <c r="F1102" s="81"/>
      <c r="G1102" s="81"/>
      <c r="H1102" s="81"/>
      <c r="I1102" s="81"/>
    </row>
    <row r="1103" spans="1:9" ht="15" customHeight="1">
      <c r="A1103" s="91" t="s">
        <v>1552</v>
      </c>
      <c r="B1103" s="91"/>
      <c r="C1103" s="92" t="s">
        <v>4</v>
      </c>
      <c r="D1103" s="92"/>
      <c r="E1103" s="92"/>
      <c r="F1103" s="11" t="s">
        <v>1470</v>
      </c>
      <c r="G1103" s="11" t="s">
        <v>1471</v>
      </c>
      <c r="H1103" s="11" t="s">
        <v>1472</v>
      </c>
      <c r="I1103" s="11" t="s">
        <v>1473</v>
      </c>
    </row>
    <row r="1104" spans="1:9" ht="29.1" customHeight="1">
      <c r="A1104" s="17" t="s">
        <v>1819</v>
      </c>
      <c r="B1104" s="18" t="s">
        <v>1820</v>
      </c>
      <c r="C1104" s="93" t="s">
        <v>14</v>
      </c>
      <c r="D1104" s="93"/>
      <c r="E1104" s="93"/>
      <c r="F1104" s="17" t="s">
        <v>1555</v>
      </c>
      <c r="G1104" s="19">
        <v>5.0999999999999997E-2</v>
      </c>
      <c r="H1104" s="20">
        <v>0.46</v>
      </c>
      <c r="I1104" s="20">
        <f>TRUNC(TRUNC(G1104,8)*H1104,2)</f>
        <v>0.02</v>
      </c>
    </row>
    <row r="1105" spans="1:9" ht="29.1" customHeight="1">
      <c r="A1105" s="17" t="s">
        <v>1821</v>
      </c>
      <c r="B1105" s="18" t="s">
        <v>1822</v>
      </c>
      <c r="C1105" s="93" t="s">
        <v>14</v>
      </c>
      <c r="D1105" s="93"/>
      <c r="E1105" s="93"/>
      <c r="F1105" s="17" t="s">
        <v>1558</v>
      </c>
      <c r="G1105" s="19">
        <v>0.12</v>
      </c>
      <c r="H1105" s="20">
        <v>1.32</v>
      </c>
      <c r="I1105" s="20">
        <f>TRUNC(TRUNC(G1105,8)*H1105,2)</f>
        <v>0.15</v>
      </c>
    </row>
    <row r="1106" spans="1:9" ht="18" customHeight="1">
      <c r="A1106" s="2"/>
      <c r="B1106" s="2"/>
      <c r="C1106" s="2"/>
      <c r="D1106" s="2"/>
      <c r="E1106" s="2"/>
      <c r="F1106" s="2"/>
      <c r="G1106" s="87" t="s">
        <v>1559</v>
      </c>
      <c r="H1106" s="87"/>
      <c r="I1106" s="21">
        <f>SUM(I1104:I1105)</f>
        <v>0.16999999999999998</v>
      </c>
    </row>
    <row r="1107" spans="1:9" ht="15" customHeight="1">
      <c r="A1107" s="91" t="s">
        <v>1576</v>
      </c>
      <c r="B1107" s="91"/>
      <c r="C1107" s="92" t="s">
        <v>4</v>
      </c>
      <c r="D1107" s="92"/>
      <c r="E1107" s="92"/>
      <c r="F1107" s="11" t="s">
        <v>1470</v>
      </c>
      <c r="G1107" s="11" t="s">
        <v>1471</v>
      </c>
      <c r="H1107" s="11" t="s">
        <v>1472</v>
      </c>
      <c r="I1107" s="11" t="s">
        <v>1473</v>
      </c>
    </row>
    <row r="1108" spans="1:9" ht="38.1" customHeight="1">
      <c r="A1108" s="17" t="s">
        <v>1872</v>
      </c>
      <c r="B1108" s="18" t="s">
        <v>1873</v>
      </c>
      <c r="C1108" s="93" t="s">
        <v>14</v>
      </c>
      <c r="D1108" s="93"/>
      <c r="E1108" s="93"/>
      <c r="F1108" s="17" t="s">
        <v>43</v>
      </c>
      <c r="G1108" s="19">
        <v>1.103</v>
      </c>
      <c r="H1108" s="20">
        <v>545.79</v>
      </c>
      <c r="I1108" s="20">
        <f>TRUNC(TRUNC(G1108,8)*H1108,2)</f>
        <v>602</v>
      </c>
    </row>
    <row r="1109" spans="1:9" ht="15" customHeight="1">
      <c r="A1109" s="2"/>
      <c r="B1109" s="2"/>
      <c r="C1109" s="2"/>
      <c r="D1109" s="2"/>
      <c r="E1109" s="2"/>
      <c r="F1109" s="2"/>
      <c r="G1109" s="87" t="s">
        <v>1588</v>
      </c>
      <c r="H1109" s="87"/>
      <c r="I1109" s="21">
        <f>SUM(I1108:I1108)</f>
        <v>602</v>
      </c>
    </row>
    <row r="1110" spans="1:9" ht="15" customHeight="1">
      <c r="A1110" s="91" t="s">
        <v>1560</v>
      </c>
      <c r="B1110" s="91"/>
      <c r="C1110" s="92" t="s">
        <v>4</v>
      </c>
      <c r="D1110" s="92"/>
      <c r="E1110" s="92"/>
      <c r="F1110" s="11" t="s">
        <v>1470</v>
      </c>
      <c r="G1110" s="11" t="s">
        <v>1471</v>
      </c>
      <c r="H1110" s="11" t="s">
        <v>1472</v>
      </c>
      <c r="I1110" s="11" t="s">
        <v>1473</v>
      </c>
    </row>
    <row r="1111" spans="1:9" ht="21" customHeight="1">
      <c r="A1111" s="17" t="s">
        <v>1679</v>
      </c>
      <c r="B1111" s="18" t="s">
        <v>1680</v>
      </c>
      <c r="C1111" s="93" t="s">
        <v>14</v>
      </c>
      <c r="D1111" s="93"/>
      <c r="E1111" s="93"/>
      <c r="F1111" s="17" t="s">
        <v>1563</v>
      </c>
      <c r="G1111" s="19">
        <v>0.17100000000000001</v>
      </c>
      <c r="H1111" s="20">
        <v>31.88</v>
      </c>
      <c r="I1111" s="20">
        <f>TRUNC(TRUNC(G1111,8)*H1111,2)</f>
        <v>5.45</v>
      </c>
    </row>
    <row r="1112" spans="1:9" ht="15" customHeight="1">
      <c r="A1112" s="17" t="s">
        <v>1792</v>
      </c>
      <c r="B1112" s="18" t="s">
        <v>1793</v>
      </c>
      <c r="C1112" s="93" t="s">
        <v>14</v>
      </c>
      <c r="D1112" s="93"/>
      <c r="E1112" s="93"/>
      <c r="F1112" s="17" t="s">
        <v>1563</v>
      </c>
      <c r="G1112" s="19">
        <v>1.026</v>
      </c>
      <c r="H1112" s="20">
        <v>32.270000000000003</v>
      </c>
      <c r="I1112" s="20">
        <f>TRUNC(TRUNC(G1112,8)*H1112,2)</f>
        <v>33.1</v>
      </c>
    </row>
    <row r="1113" spans="1:9" ht="15" customHeight="1">
      <c r="A1113" s="17" t="s">
        <v>1775</v>
      </c>
      <c r="B1113" s="18" t="s">
        <v>1776</v>
      </c>
      <c r="C1113" s="93" t="s">
        <v>14</v>
      </c>
      <c r="D1113" s="93"/>
      <c r="E1113" s="93"/>
      <c r="F1113" s="17" t="s">
        <v>1563</v>
      </c>
      <c r="G1113" s="19">
        <v>1.2130000000000001</v>
      </c>
      <c r="H1113" s="20">
        <v>23.23</v>
      </c>
      <c r="I1113" s="20">
        <f>TRUNC(TRUNC(G1113,8)*H1113,2)</f>
        <v>28.17</v>
      </c>
    </row>
    <row r="1114" spans="1:9" ht="18" customHeight="1">
      <c r="A1114" s="2"/>
      <c r="B1114" s="2"/>
      <c r="C1114" s="2"/>
      <c r="D1114" s="2"/>
      <c r="E1114" s="2"/>
      <c r="F1114" s="2"/>
      <c r="G1114" s="87" t="s">
        <v>1564</v>
      </c>
      <c r="H1114" s="87"/>
      <c r="I1114" s="21">
        <f>SUM(I1111:I1113)</f>
        <v>66.72</v>
      </c>
    </row>
    <row r="1115" spans="1:9" ht="15" customHeight="1">
      <c r="A1115" s="2"/>
      <c r="B1115" s="2"/>
      <c r="C1115" s="2"/>
      <c r="D1115" s="2"/>
      <c r="E1115" s="2"/>
      <c r="F1115" s="2"/>
      <c r="G1115" s="89" t="s">
        <v>1491</v>
      </c>
      <c r="H1115" s="89"/>
      <c r="I1115" s="5">
        <f>SUM(I1106,I1109,I1114)</f>
        <v>668.89</v>
      </c>
    </row>
    <row r="1116" spans="1:9" ht="9.9499999999999993" customHeight="1">
      <c r="A1116" s="2"/>
      <c r="B1116" s="2"/>
      <c r="C1116" s="2"/>
      <c r="D1116" s="2"/>
      <c r="E1116" s="2"/>
      <c r="F1116" s="2"/>
      <c r="G1116" s="90"/>
      <c r="H1116" s="90"/>
      <c r="I1116" s="90"/>
    </row>
    <row r="1117" spans="1:9" ht="20.100000000000001" customHeight="1">
      <c r="A1117" s="81" t="s">
        <v>1982</v>
      </c>
      <c r="B1117" s="81"/>
      <c r="C1117" s="81"/>
      <c r="D1117" s="81"/>
      <c r="E1117" s="81"/>
      <c r="F1117" s="81"/>
      <c r="G1117" s="81"/>
      <c r="H1117" s="81"/>
      <c r="I1117" s="81"/>
    </row>
    <row r="1118" spans="1:9" ht="15" customHeight="1">
      <c r="A1118" s="91" t="s">
        <v>1576</v>
      </c>
      <c r="B1118" s="91"/>
      <c r="C1118" s="92" t="s">
        <v>4</v>
      </c>
      <c r="D1118" s="92"/>
      <c r="E1118" s="92"/>
      <c r="F1118" s="11" t="s">
        <v>1470</v>
      </c>
      <c r="G1118" s="11" t="s">
        <v>1471</v>
      </c>
      <c r="H1118" s="11" t="s">
        <v>1472</v>
      </c>
      <c r="I1118" s="11" t="s">
        <v>1473</v>
      </c>
    </row>
    <row r="1119" spans="1:9" ht="21" customHeight="1">
      <c r="A1119" s="17" t="s">
        <v>1826</v>
      </c>
      <c r="B1119" s="18" t="s">
        <v>1827</v>
      </c>
      <c r="C1119" s="93" t="s">
        <v>14</v>
      </c>
      <c r="D1119" s="93"/>
      <c r="E1119" s="93"/>
      <c r="F1119" s="17" t="s">
        <v>118</v>
      </c>
      <c r="G1119" s="19">
        <v>2.5000000000000001E-2</v>
      </c>
      <c r="H1119" s="20">
        <v>24.95</v>
      </c>
      <c r="I1119" s="20">
        <f>TRUNC(TRUNC(G1119,8)*H1119,2)</f>
        <v>0.62</v>
      </c>
    </row>
    <row r="1120" spans="1:9" ht="29.1" customHeight="1">
      <c r="A1120" s="17" t="s">
        <v>1828</v>
      </c>
      <c r="B1120" s="18" t="s">
        <v>1829</v>
      </c>
      <c r="C1120" s="93" t="s">
        <v>14</v>
      </c>
      <c r="D1120" s="93"/>
      <c r="E1120" s="93"/>
      <c r="F1120" s="17" t="s">
        <v>33</v>
      </c>
      <c r="G1120" s="19">
        <v>1.19</v>
      </c>
      <c r="H1120" s="20">
        <v>0.21</v>
      </c>
      <c r="I1120" s="20">
        <f>TRUNC(TRUNC(G1120,8)*H1120,2)</f>
        <v>0.24</v>
      </c>
    </row>
    <row r="1121" spans="1:9" ht="15" customHeight="1">
      <c r="A1121" s="2"/>
      <c r="B1121" s="2"/>
      <c r="C1121" s="2"/>
      <c r="D1121" s="2"/>
      <c r="E1121" s="2"/>
      <c r="F1121" s="2"/>
      <c r="G1121" s="87" t="s">
        <v>1588</v>
      </c>
      <c r="H1121" s="87"/>
      <c r="I1121" s="21">
        <f>SUM(I1119:I1120)</f>
        <v>0.86</v>
      </c>
    </row>
    <row r="1122" spans="1:9" ht="15" customHeight="1">
      <c r="A1122" s="91" t="s">
        <v>1560</v>
      </c>
      <c r="B1122" s="91"/>
      <c r="C1122" s="92" t="s">
        <v>4</v>
      </c>
      <c r="D1122" s="92"/>
      <c r="E1122" s="92"/>
      <c r="F1122" s="11" t="s">
        <v>1470</v>
      </c>
      <c r="G1122" s="11" t="s">
        <v>1471</v>
      </c>
      <c r="H1122" s="11" t="s">
        <v>1472</v>
      </c>
      <c r="I1122" s="11" t="s">
        <v>1473</v>
      </c>
    </row>
    <row r="1123" spans="1:9" ht="21" customHeight="1">
      <c r="A1123" s="17" t="s">
        <v>1830</v>
      </c>
      <c r="B1123" s="18" t="s">
        <v>1831</v>
      </c>
      <c r="C1123" s="93" t="s">
        <v>14</v>
      </c>
      <c r="D1123" s="93"/>
      <c r="E1123" s="93"/>
      <c r="F1123" s="17" t="s">
        <v>1563</v>
      </c>
      <c r="G1123" s="19">
        <v>3.1600000000000003E-2</v>
      </c>
      <c r="H1123" s="20">
        <v>23.95</v>
      </c>
      <c r="I1123" s="20">
        <f>TRUNC(TRUNC(G1123,8)*H1123,2)</f>
        <v>0.75</v>
      </c>
    </row>
    <row r="1124" spans="1:9" ht="15" customHeight="1">
      <c r="A1124" s="17" t="s">
        <v>1832</v>
      </c>
      <c r="B1124" s="18" t="s">
        <v>1833</v>
      </c>
      <c r="C1124" s="93" t="s">
        <v>14</v>
      </c>
      <c r="D1124" s="93"/>
      <c r="E1124" s="93"/>
      <c r="F1124" s="17" t="s">
        <v>1563</v>
      </c>
      <c r="G1124" s="19">
        <v>0.1933</v>
      </c>
      <c r="H1124" s="20">
        <v>32.020000000000003</v>
      </c>
      <c r="I1124" s="20">
        <f>TRUNC(TRUNC(G1124,8)*H1124,2)</f>
        <v>6.18</v>
      </c>
    </row>
    <row r="1125" spans="1:9" ht="18" customHeight="1">
      <c r="A1125" s="2"/>
      <c r="B1125" s="2"/>
      <c r="C1125" s="2"/>
      <c r="D1125" s="2"/>
      <c r="E1125" s="2"/>
      <c r="F1125" s="2"/>
      <c r="G1125" s="87" t="s">
        <v>1564</v>
      </c>
      <c r="H1125" s="87"/>
      <c r="I1125" s="21">
        <f>SUM(I1123:I1124)</f>
        <v>6.93</v>
      </c>
    </row>
    <row r="1126" spans="1:9" ht="15" customHeight="1">
      <c r="A1126" s="91" t="s">
        <v>1487</v>
      </c>
      <c r="B1126" s="91"/>
      <c r="C1126" s="92" t="s">
        <v>4</v>
      </c>
      <c r="D1126" s="92"/>
      <c r="E1126" s="92"/>
      <c r="F1126" s="11" t="s">
        <v>1470</v>
      </c>
      <c r="G1126" s="11" t="s">
        <v>1471</v>
      </c>
      <c r="H1126" s="11" t="s">
        <v>1472</v>
      </c>
      <c r="I1126" s="11" t="s">
        <v>1473</v>
      </c>
    </row>
    <row r="1127" spans="1:9" ht="21" customHeight="1">
      <c r="A1127" s="17" t="s">
        <v>1845</v>
      </c>
      <c r="B1127" s="18" t="s">
        <v>1846</v>
      </c>
      <c r="C1127" s="93" t="s">
        <v>14</v>
      </c>
      <c r="D1127" s="93"/>
      <c r="E1127" s="93"/>
      <c r="F1127" s="17" t="s">
        <v>118</v>
      </c>
      <c r="G1127" s="19">
        <v>1</v>
      </c>
      <c r="H1127" s="20">
        <v>10.66</v>
      </c>
      <c r="I1127" s="20">
        <f>TRUNC(TRUNC(G1127,8)*H1127,2)</f>
        <v>10.66</v>
      </c>
    </row>
    <row r="1128" spans="1:9" ht="15" customHeight="1">
      <c r="A1128" s="2"/>
      <c r="B1128" s="2"/>
      <c r="C1128" s="2"/>
      <c r="D1128" s="2"/>
      <c r="E1128" s="2"/>
      <c r="F1128" s="2"/>
      <c r="G1128" s="87" t="s">
        <v>1490</v>
      </c>
      <c r="H1128" s="87"/>
      <c r="I1128" s="21">
        <f>SUM(I1127:I1127)</f>
        <v>10.66</v>
      </c>
    </row>
    <row r="1129" spans="1:9" ht="15" customHeight="1">
      <c r="A1129" s="2"/>
      <c r="B1129" s="2"/>
      <c r="C1129" s="2"/>
      <c r="D1129" s="2"/>
      <c r="E1129" s="2"/>
      <c r="F1129" s="2"/>
      <c r="G1129" s="89" t="s">
        <v>1491</v>
      </c>
      <c r="H1129" s="89"/>
      <c r="I1129" s="5">
        <f>SUM(I1121,I1125,I1128)</f>
        <v>18.45</v>
      </c>
    </row>
    <row r="1130" spans="1:9" ht="9.9499999999999993" customHeight="1">
      <c r="A1130" s="2"/>
      <c r="B1130" s="2"/>
      <c r="C1130" s="2"/>
      <c r="D1130" s="2"/>
      <c r="E1130" s="2"/>
      <c r="F1130" s="2"/>
      <c r="G1130" s="90"/>
      <c r="H1130" s="90"/>
      <c r="I1130" s="90"/>
    </row>
    <row r="1131" spans="1:9" ht="20.100000000000001" customHeight="1">
      <c r="A1131" s="81" t="s">
        <v>1983</v>
      </c>
      <c r="B1131" s="81"/>
      <c r="C1131" s="81"/>
      <c r="D1131" s="81"/>
      <c r="E1131" s="81"/>
      <c r="F1131" s="81"/>
      <c r="G1131" s="81"/>
      <c r="H1131" s="81"/>
      <c r="I1131" s="81"/>
    </row>
    <row r="1132" spans="1:9" ht="15" customHeight="1">
      <c r="A1132" s="91" t="s">
        <v>1576</v>
      </c>
      <c r="B1132" s="91"/>
      <c r="C1132" s="92" t="s">
        <v>4</v>
      </c>
      <c r="D1132" s="92"/>
      <c r="E1132" s="92"/>
      <c r="F1132" s="11" t="s">
        <v>1470</v>
      </c>
      <c r="G1132" s="11" t="s">
        <v>1471</v>
      </c>
      <c r="H1132" s="11" t="s">
        <v>1472</v>
      </c>
      <c r="I1132" s="11" t="s">
        <v>1473</v>
      </c>
    </row>
    <row r="1133" spans="1:9" ht="21" customHeight="1">
      <c r="A1133" s="17" t="s">
        <v>1826</v>
      </c>
      <c r="B1133" s="18" t="s">
        <v>1827</v>
      </c>
      <c r="C1133" s="93" t="s">
        <v>14</v>
      </c>
      <c r="D1133" s="93"/>
      <c r="E1133" s="93"/>
      <c r="F1133" s="17" t="s">
        <v>118</v>
      </c>
      <c r="G1133" s="19">
        <v>2.5000000000000001E-2</v>
      </c>
      <c r="H1133" s="20">
        <v>24.95</v>
      </c>
      <c r="I1133" s="20">
        <f>TRUNC(TRUNC(G1133,8)*H1133,2)</f>
        <v>0.62</v>
      </c>
    </row>
    <row r="1134" spans="1:9" ht="29.1" customHeight="1">
      <c r="A1134" s="17" t="s">
        <v>1828</v>
      </c>
      <c r="B1134" s="18" t="s">
        <v>1829</v>
      </c>
      <c r="C1134" s="93" t="s">
        <v>14</v>
      </c>
      <c r="D1134" s="93"/>
      <c r="E1134" s="93"/>
      <c r="F1134" s="17" t="s">
        <v>33</v>
      </c>
      <c r="G1134" s="19">
        <v>0.97</v>
      </c>
      <c r="H1134" s="20">
        <v>0.21</v>
      </c>
      <c r="I1134" s="20">
        <f>TRUNC(TRUNC(G1134,8)*H1134,2)</f>
        <v>0.2</v>
      </c>
    </row>
    <row r="1135" spans="1:9" ht="15" customHeight="1">
      <c r="A1135" s="2"/>
      <c r="B1135" s="2"/>
      <c r="C1135" s="2"/>
      <c r="D1135" s="2"/>
      <c r="E1135" s="2"/>
      <c r="F1135" s="2"/>
      <c r="G1135" s="87" t="s">
        <v>1588</v>
      </c>
      <c r="H1135" s="87"/>
      <c r="I1135" s="21">
        <f>SUM(I1133:I1134)</f>
        <v>0.82000000000000006</v>
      </c>
    </row>
    <row r="1136" spans="1:9" ht="15" customHeight="1">
      <c r="A1136" s="91" t="s">
        <v>1560</v>
      </c>
      <c r="B1136" s="91"/>
      <c r="C1136" s="92" t="s">
        <v>4</v>
      </c>
      <c r="D1136" s="92"/>
      <c r="E1136" s="92"/>
      <c r="F1136" s="11" t="s">
        <v>1470</v>
      </c>
      <c r="G1136" s="11" t="s">
        <v>1471</v>
      </c>
      <c r="H1136" s="11" t="s">
        <v>1472</v>
      </c>
      <c r="I1136" s="11" t="s">
        <v>1473</v>
      </c>
    </row>
    <row r="1137" spans="1:9" ht="21" customHeight="1">
      <c r="A1137" s="17" t="s">
        <v>1830</v>
      </c>
      <c r="B1137" s="18" t="s">
        <v>1831</v>
      </c>
      <c r="C1137" s="93" t="s">
        <v>14</v>
      </c>
      <c r="D1137" s="93"/>
      <c r="E1137" s="93"/>
      <c r="F1137" s="17" t="s">
        <v>1563</v>
      </c>
      <c r="G1137" s="19">
        <v>2.3300000000000001E-2</v>
      </c>
      <c r="H1137" s="20">
        <v>23.95</v>
      </c>
      <c r="I1137" s="20">
        <f>TRUNC(TRUNC(G1137,8)*H1137,2)</f>
        <v>0.55000000000000004</v>
      </c>
    </row>
    <row r="1138" spans="1:9" ht="15" customHeight="1">
      <c r="A1138" s="17" t="s">
        <v>1832</v>
      </c>
      <c r="B1138" s="18" t="s">
        <v>1833</v>
      </c>
      <c r="C1138" s="93" t="s">
        <v>14</v>
      </c>
      <c r="D1138" s="93"/>
      <c r="E1138" s="93"/>
      <c r="F1138" s="17" t="s">
        <v>1563</v>
      </c>
      <c r="G1138" s="19">
        <v>0.14280000000000001</v>
      </c>
      <c r="H1138" s="20">
        <v>32.020000000000003</v>
      </c>
      <c r="I1138" s="20">
        <f>TRUNC(TRUNC(G1138,8)*H1138,2)</f>
        <v>4.57</v>
      </c>
    </row>
    <row r="1139" spans="1:9" ht="18" customHeight="1">
      <c r="A1139" s="2"/>
      <c r="B1139" s="2"/>
      <c r="C1139" s="2"/>
      <c r="D1139" s="2"/>
      <c r="E1139" s="2"/>
      <c r="F1139" s="2"/>
      <c r="G1139" s="87" t="s">
        <v>1564</v>
      </c>
      <c r="H1139" s="87"/>
      <c r="I1139" s="21">
        <f>SUM(I1137:I1138)</f>
        <v>5.12</v>
      </c>
    </row>
    <row r="1140" spans="1:9" ht="15" customHeight="1">
      <c r="A1140" s="91" t="s">
        <v>1487</v>
      </c>
      <c r="B1140" s="91"/>
      <c r="C1140" s="92" t="s">
        <v>4</v>
      </c>
      <c r="D1140" s="92"/>
      <c r="E1140" s="92"/>
      <c r="F1140" s="11" t="s">
        <v>1470</v>
      </c>
      <c r="G1140" s="11" t="s">
        <v>1471</v>
      </c>
      <c r="H1140" s="11" t="s">
        <v>1472</v>
      </c>
      <c r="I1140" s="11" t="s">
        <v>1473</v>
      </c>
    </row>
    <row r="1141" spans="1:9" ht="21" customHeight="1">
      <c r="A1141" s="17" t="s">
        <v>1834</v>
      </c>
      <c r="B1141" s="18" t="s">
        <v>1835</v>
      </c>
      <c r="C1141" s="93" t="s">
        <v>14</v>
      </c>
      <c r="D1141" s="93"/>
      <c r="E1141" s="93"/>
      <c r="F1141" s="17" t="s">
        <v>118</v>
      </c>
      <c r="G1141" s="19">
        <v>1</v>
      </c>
      <c r="H1141" s="20">
        <v>10.67</v>
      </c>
      <c r="I1141" s="20">
        <f>TRUNC(TRUNC(G1141,8)*H1141,2)</f>
        <v>10.67</v>
      </c>
    </row>
    <row r="1142" spans="1:9" ht="15" customHeight="1">
      <c r="A1142" s="2"/>
      <c r="B1142" s="2"/>
      <c r="C1142" s="2"/>
      <c r="D1142" s="2"/>
      <c r="E1142" s="2"/>
      <c r="F1142" s="2"/>
      <c r="G1142" s="87" t="s">
        <v>1490</v>
      </c>
      <c r="H1142" s="87"/>
      <c r="I1142" s="21">
        <f>SUM(I1141:I1141)</f>
        <v>10.67</v>
      </c>
    </row>
    <row r="1143" spans="1:9" ht="15" customHeight="1">
      <c r="A1143" s="2"/>
      <c r="B1143" s="2"/>
      <c r="C1143" s="2"/>
      <c r="D1143" s="2"/>
      <c r="E1143" s="2"/>
      <c r="F1143" s="2"/>
      <c r="G1143" s="89" t="s">
        <v>1491</v>
      </c>
      <c r="H1143" s="89"/>
      <c r="I1143" s="5">
        <f>SUM(I1135,I1139,I1142)</f>
        <v>16.61</v>
      </c>
    </row>
    <row r="1144" spans="1:9" ht="9.9499999999999993" customHeight="1">
      <c r="A1144" s="2"/>
      <c r="B1144" s="2"/>
      <c r="C1144" s="2"/>
      <c r="D1144" s="2"/>
      <c r="E1144" s="2"/>
      <c r="F1144" s="2"/>
      <c r="G1144" s="90"/>
      <c r="H1144" s="90"/>
      <c r="I1144" s="90"/>
    </row>
    <row r="1145" spans="1:9" ht="20.100000000000001" customHeight="1">
      <c r="A1145" s="81" t="s">
        <v>1984</v>
      </c>
      <c r="B1145" s="81"/>
      <c r="C1145" s="81"/>
      <c r="D1145" s="81"/>
      <c r="E1145" s="81"/>
      <c r="F1145" s="81"/>
      <c r="G1145" s="81"/>
      <c r="H1145" s="81"/>
      <c r="I1145" s="81"/>
    </row>
    <row r="1146" spans="1:9" ht="15" customHeight="1">
      <c r="A1146" s="91" t="s">
        <v>1576</v>
      </c>
      <c r="B1146" s="91"/>
      <c r="C1146" s="92" t="s">
        <v>4</v>
      </c>
      <c r="D1146" s="92"/>
      <c r="E1146" s="92"/>
      <c r="F1146" s="11" t="s">
        <v>1470</v>
      </c>
      <c r="G1146" s="11" t="s">
        <v>1471</v>
      </c>
      <c r="H1146" s="11" t="s">
        <v>1472</v>
      </c>
      <c r="I1146" s="11" t="s">
        <v>1473</v>
      </c>
    </row>
    <row r="1147" spans="1:9" ht="21" customHeight="1">
      <c r="A1147" s="17" t="s">
        <v>1826</v>
      </c>
      <c r="B1147" s="18" t="s">
        <v>1827</v>
      </c>
      <c r="C1147" s="93" t="s">
        <v>14</v>
      </c>
      <c r="D1147" s="93"/>
      <c r="E1147" s="93"/>
      <c r="F1147" s="17" t="s">
        <v>118</v>
      </c>
      <c r="G1147" s="19">
        <v>2.5000000000000001E-2</v>
      </c>
      <c r="H1147" s="20">
        <v>24.95</v>
      </c>
      <c r="I1147" s="20">
        <f>TRUNC(TRUNC(G1147,8)*H1147,2)</f>
        <v>0.62</v>
      </c>
    </row>
    <row r="1148" spans="1:9" ht="29.1" customHeight="1">
      <c r="A1148" s="17" t="s">
        <v>1828</v>
      </c>
      <c r="B1148" s="18" t="s">
        <v>1829</v>
      </c>
      <c r="C1148" s="93" t="s">
        <v>14</v>
      </c>
      <c r="D1148" s="93"/>
      <c r="E1148" s="93"/>
      <c r="F1148" s="17" t="s">
        <v>33</v>
      </c>
      <c r="G1148" s="19">
        <v>0.74299999999999999</v>
      </c>
      <c r="H1148" s="20">
        <v>0.21</v>
      </c>
      <c r="I1148" s="20">
        <f>TRUNC(TRUNC(G1148,8)*H1148,2)</f>
        <v>0.15</v>
      </c>
    </row>
    <row r="1149" spans="1:9" ht="15" customHeight="1">
      <c r="A1149" s="2"/>
      <c r="B1149" s="2"/>
      <c r="C1149" s="2"/>
      <c r="D1149" s="2"/>
      <c r="E1149" s="2"/>
      <c r="F1149" s="2"/>
      <c r="G1149" s="87" t="s">
        <v>1588</v>
      </c>
      <c r="H1149" s="87"/>
      <c r="I1149" s="21">
        <f>SUM(I1147:I1148)</f>
        <v>0.77</v>
      </c>
    </row>
    <row r="1150" spans="1:9" ht="15" customHeight="1">
      <c r="A1150" s="91" t="s">
        <v>1560</v>
      </c>
      <c r="B1150" s="91"/>
      <c r="C1150" s="92" t="s">
        <v>4</v>
      </c>
      <c r="D1150" s="92"/>
      <c r="E1150" s="92"/>
      <c r="F1150" s="11" t="s">
        <v>1470</v>
      </c>
      <c r="G1150" s="11" t="s">
        <v>1471</v>
      </c>
      <c r="H1150" s="11" t="s">
        <v>1472</v>
      </c>
      <c r="I1150" s="11" t="s">
        <v>1473</v>
      </c>
    </row>
    <row r="1151" spans="1:9" ht="21" customHeight="1">
      <c r="A1151" s="17" t="s">
        <v>1830</v>
      </c>
      <c r="B1151" s="18" t="s">
        <v>1831</v>
      </c>
      <c r="C1151" s="93" t="s">
        <v>14</v>
      </c>
      <c r="D1151" s="93"/>
      <c r="E1151" s="93"/>
      <c r="F1151" s="17" t="s">
        <v>1563</v>
      </c>
      <c r="G1151" s="19">
        <v>1.66E-2</v>
      </c>
      <c r="H1151" s="20">
        <v>23.95</v>
      </c>
      <c r="I1151" s="20">
        <f>TRUNC(TRUNC(G1151,8)*H1151,2)</f>
        <v>0.39</v>
      </c>
    </row>
    <row r="1152" spans="1:9" ht="15" customHeight="1">
      <c r="A1152" s="17" t="s">
        <v>1832</v>
      </c>
      <c r="B1152" s="18" t="s">
        <v>1833</v>
      </c>
      <c r="C1152" s="93" t="s">
        <v>14</v>
      </c>
      <c r="D1152" s="93"/>
      <c r="E1152" s="93"/>
      <c r="F1152" s="17" t="s">
        <v>1563</v>
      </c>
      <c r="G1152" s="19">
        <v>0.10150000000000001</v>
      </c>
      <c r="H1152" s="20">
        <v>32.020000000000003</v>
      </c>
      <c r="I1152" s="20">
        <f>TRUNC(TRUNC(G1152,8)*H1152,2)</f>
        <v>3.25</v>
      </c>
    </row>
    <row r="1153" spans="1:9" ht="18" customHeight="1">
      <c r="A1153" s="2"/>
      <c r="B1153" s="2"/>
      <c r="C1153" s="2"/>
      <c r="D1153" s="2"/>
      <c r="E1153" s="2"/>
      <c r="F1153" s="2"/>
      <c r="G1153" s="87" t="s">
        <v>1564</v>
      </c>
      <c r="H1153" s="87"/>
      <c r="I1153" s="21">
        <f>SUM(I1151:I1152)</f>
        <v>3.64</v>
      </c>
    </row>
    <row r="1154" spans="1:9" ht="15" customHeight="1">
      <c r="A1154" s="91" t="s">
        <v>1487</v>
      </c>
      <c r="B1154" s="91"/>
      <c r="C1154" s="92" t="s">
        <v>4</v>
      </c>
      <c r="D1154" s="92"/>
      <c r="E1154" s="92"/>
      <c r="F1154" s="11" t="s">
        <v>1470</v>
      </c>
      <c r="G1154" s="11" t="s">
        <v>1471</v>
      </c>
      <c r="H1154" s="11" t="s">
        <v>1472</v>
      </c>
      <c r="I1154" s="11" t="s">
        <v>1473</v>
      </c>
    </row>
    <row r="1155" spans="1:9" ht="21" customHeight="1">
      <c r="A1155" s="17" t="s">
        <v>1848</v>
      </c>
      <c r="B1155" s="18" t="s">
        <v>1849</v>
      </c>
      <c r="C1155" s="93" t="s">
        <v>14</v>
      </c>
      <c r="D1155" s="93"/>
      <c r="E1155" s="93"/>
      <c r="F1155" s="17" t="s">
        <v>118</v>
      </c>
      <c r="G1155" s="19">
        <v>1</v>
      </c>
      <c r="H1155" s="20">
        <v>10.54</v>
      </c>
      <c r="I1155" s="20">
        <f>TRUNC(TRUNC(G1155,8)*H1155,2)</f>
        <v>10.54</v>
      </c>
    </row>
    <row r="1156" spans="1:9" ht="15" customHeight="1">
      <c r="A1156" s="2"/>
      <c r="B1156" s="2"/>
      <c r="C1156" s="2"/>
      <c r="D1156" s="2"/>
      <c r="E1156" s="2"/>
      <c r="F1156" s="2"/>
      <c r="G1156" s="87" t="s">
        <v>1490</v>
      </c>
      <c r="H1156" s="87"/>
      <c r="I1156" s="21">
        <f>SUM(I1155:I1155)</f>
        <v>10.54</v>
      </c>
    </row>
    <row r="1157" spans="1:9" ht="15" customHeight="1">
      <c r="A1157" s="2"/>
      <c r="B1157" s="2"/>
      <c r="C1157" s="2"/>
      <c r="D1157" s="2"/>
      <c r="E1157" s="2"/>
      <c r="F1157" s="2"/>
      <c r="G1157" s="89" t="s">
        <v>1491</v>
      </c>
      <c r="H1157" s="89"/>
      <c r="I1157" s="5">
        <f>SUM(I1149,I1153,I1156)</f>
        <v>14.95</v>
      </c>
    </row>
    <row r="1158" spans="1:9" ht="9.9499999999999993" customHeight="1">
      <c r="A1158" s="2"/>
      <c r="B1158" s="2"/>
      <c r="C1158" s="2"/>
      <c r="D1158" s="2"/>
      <c r="E1158" s="2"/>
      <c r="F1158" s="2"/>
      <c r="G1158" s="90"/>
      <c r="H1158" s="90"/>
      <c r="I1158" s="90"/>
    </row>
    <row r="1159" spans="1:9" ht="20.100000000000001" customHeight="1">
      <c r="A1159" s="81" t="s">
        <v>1985</v>
      </c>
      <c r="B1159" s="81"/>
      <c r="C1159" s="81"/>
      <c r="D1159" s="81"/>
      <c r="E1159" s="81"/>
      <c r="F1159" s="81"/>
      <c r="G1159" s="81"/>
      <c r="H1159" s="81"/>
      <c r="I1159" s="81"/>
    </row>
    <row r="1160" spans="1:9" ht="15" customHeight="1">
      <c r="A1160" s="91" t="s">
        <v>1576</v>
      </c>
      <c r="B1160" s="91"/>
      <c r="C1160" s="92" t="s">
        <v>4</v>
      </c>
      <c r="D1160" s="92"/>
      <c r="E1160" s="92"/>
      <c r="F1160" s="11" t="s">
        <v>1470</v>
      </c>
      <c r="G1160" s="11" t="s">
        <v>1471</v>
      </c>
      <c r="H1160" s="11" t="s">
        <v>1472</v>
      </c>
      <c r="I1160" s="11" t="s">
        <v>1473</v>
      </c>
    </row>
    <row r="1161" spans="1:9" ht="21" customHeight="1">
      <c r="A1161" s="17" t="s">
        <v>1826</v>
      </c>
      <c r="B1161" s="18" t="s">
        <v>1827</v>
      </c>
      <c r="C1161" s="93" t="s">
        <v>14</v>
      </c>
      <c r="D1161" s="93"/>
      <c r="E1161" s="93"/>
      <c r="F1161" s="17" t="s">
        <v>118</v>
      </c>
      <c r="G1161" s="19">
        <v>2.5000000000000001E-2</v>
      </c>
      <c r="H1161" s="20">
        <v>24.95</v>
      </c>
      <c r="I1161" s="20">
        <f>TRUNC(TRUNC(G1161,8)*H1161,2)</f>
        <v>0.62</v>
      </c>
    </row>
    <row r="1162" spans="1:9" ht="29.1" customHeight="1">
      <c r="A1162" s="17" t="s">
        <v>1828</v>
      </c>
      <c r="B1162" s="18" t="s">
        <v>1829</v>
      </c>
      <c r="C1162" s="93" t="s">
        <v>14</v>
      </c>
      <c r="D1162" s="93"/>
      <c r="E1162" s="93"/>
      <c r="F1162" s="17" t="s">
        <v>33</v>
      </c>
      <c r="G1162" s="19">
        <v>0.54300000000000004</v>
      </c>
      <c r="H1162" s="20">
        <v>0.21</v>
      </c>
      <c r="I1162" s="20">
        <f>TRUNC(TRUNC(G1162,8)*H1162,2)</f>
        <v>0.11</v>
      </c>
    </row>
    <row r="1163" spans="1:9" ht="15" customHeight="1">
      <c r="A1163" s="2"/>
      <c r="B1163" s="2"/>
      <c r="C1163" s="2"/>
      <c r="D1163" s="2"/>
      <c r="E1163" s="2"/>
      <c r="F1163" s="2"/>
      <c r="G1163" s="87" t="s">
        <v>1588</v>
      </c>
      <c r="H1163" s="87"/>
      <c r="I1163" s="21">
        <f>SUM(I1161:I1162)</f>
        <v>0.73</v>
      </c>
    </row>
    <row r="1164" spans="1:9" ht="15" customHeight="1">
      <c r="A1164" s="91" t="s">
        <v>1560</v>
      </c>
      <c r="B1164" s="91"/>
      <c r="C1164" s="92" t="s">
        <v>4</v>
      </c>
      <c r="D1164" s="92"/>
      <c r="E1164" s="92"/>
      <c r="F1164" s="11" t="s">
        <v>1470</v>
      </c>
      <c r="G1164" s="11" t="s">
        <v>1471</v>
      </c>
      <c r="H1164" s="11" t="s">
        <v>1472</v>
      </c>
      <c r="I1164" s="11" t="s">
        <v>1473</v>
      </c>
    </row>
    <row r="1165" spans="1:9" ht="21" customHeight="1">
      <c r="A1165" s="17" t="s">
        <v>1830</v>
      </c>
      <c r="B1165" s="18" t="s">
        <v>1831</v>
      </c>
      <c r="C1165" s="93" t="s">
        <v>14</v>
      </c>
      <c r="D1165" s="93"/>
      <c r="E1165" s="93"/>
      <c r="F1165" s="17" t="s">
        <v>1563</v>
      </c>
      <c r="G1165" s="19">
        <v>1.1599999999999999E-2</v>
      </c>
      <c r="H1165" s="20">
        <v>23.95</v>
      </c>
      <c r="I1165" s="20">
        <f>TRUNC(TRUNC(G1165,8)*H1165,2)</f>
        <v>0.27</v>
      </c>
    </row>
    <row r="1166" spans="1:9" ht="15" customHeight="1">
      <c r="A1166" s="17" t="s">
        <v>1832</v>
      </c>
      <c r="B1166" s="18" t="s">
        <v>1833</v>
      </c>
      <c r="C1166" s="93" t="s">
        <v>14</v>
      </c>
      <c r="D1166" s="93"/>
      <c r="E1166" s="93"/>
      <c r="F1166" s="17" t="s">
        <v>1563</v>
      </c>
      <c r="G1166" s="19">
        <v>7.0900000000000005E-2</v>
      </c>
      <c r="H1166" s="20">
        <v>32.020000000000003</v>
      </c>
      <c r="I1166" s="20">
        <f>TRUNC(TRUNC(G1166,8)*H1166,2)</f>
        <v>2.27</v>
      </c>
    </row>
    <row r="1167" spans="1:9" ht="18" customHeight="1">
      <c r="A1167" s="2"/>
      <c r="B1167" s="2"/>
      <c r="C1167" s="2"/>
      <c r="D1167" s="2"/>
      <c r="E1167" s="2"/>
      <c r="F1167" s="2"/>
      <c r="G1167" s="87" t="s">
        <v>1564</v>
      </c>
      <c r="H1167" s="87"/>
      <c r="I1167" s="21">
        <f>SUM(I1165:I1166)</f>
        <v>2.54</v>
      </c>
    </row>
    <row r="1168" spans="1:9" ht="15" customHeight="1">
      <c r="A1168" s="91" t="s">
        <v>1487</v>
      </c>
      <c r="B1168" s="91"/>
      <c r="C1168" s="92" t="s">
        <v>4</v>
      </c>
      <c r="D1168" s="92"/>
      <c r="E1168" s="92"/>
      <c r="F1168" s="11" t="s">
        <v>1470</v>
      </c>
      <c r="G1168" s="11" t="s">
        <v>1471</v>
      </c>
      <c r="H1168" s="11" t="s">
        <v>1472</v>
      </c>
      <c r="I1168" s="11" t="s">
        <v>1473</v>
      </c>
    </row>
    <row r="1169" spans="1:9" ht="21" customHeight="1">
      <c r="A1169" s="17" t="s">
        <v>1837</v>
      </c>
      <c r="B1169" s="18" t="s">
        <v>1838</v>
      </c>
      <c r="C1169" s="93" t="s">
        <v>14</v>
      </c>
      <c r="D1169" s="93"/>
      <c r="E1169" s="93"/>
      <c r="F1169" s="17" t="s">
        <v>118</v>
      </c>
      <c r="G1169" s="19">
        <v>1</v>
      </c>
      <c r="H1169" s="20">
        <v>9.7100000000000009</v>
      </c>
      <c r="I1169" s="20">
        <f>TRUNC(TRUNC(G1169,8)*H1169,2)</f>
        <v>9.7100000000000009</v>
      </c>
    </row>
    <row r="1170" spans="1:9" ht="15" customHeight="1">
      <c r="A1170" s="2"/>
      <c r="B1170" s="2"/>
      <c r="C1170" s="2"/>
      <c r="D1170" s="2"/>
      <c r="E1170" s="2"/>
      <c r="F1170" s="2"/>
      <c r="G1170" s="87" t="s">
        <v>1490</v>
      </c>
      <c r="H1170" s="87"/>
      <c r="I1170" s="21">
        <f>SUM(I1169:I1169)</f>
        <v>9.7100000000000009</v>
      </c>
    </row>
    <row r="1171" spans="1:9" ht="15" customHeight="1">
      <c r="A1171" s="2"/>
      <c r="B1171" s="2"/>
      <c r="C1171" s="2"/>
      <c r="D1171" s="2"/>
      <c r="E1171" s="2"/>
      <c r="F1171" s="2"/>
      <c r="G1171" s="89" t="s">
        <v>1491</v>
      </c>
      <c r="H1171" s="89"/>
      <c r="I1171" s="5">
        <f>SUM(I1163,I1167,I1170)</f>
        <v>12.98</v>
      </c>
    </row>
    <row r="1172" spans="1:9" ht="9.9499999999999993" customHeight="1">
      <c r="A1172" s="2"/>
      <c r="B1172" s="2"/>
      <c r="C1172" s="2"/>
      <c r="D1172" s="2"/>
      <c r="E1172" s="2"/>
      <c r="F1172" s="2"/>
      <c r="G1172" s="90"/>
      <c r="H1172" s="90"/>
      <c r="I1172" s="90"/>
    </row>
    <row r="1173" spans="1:9" ht="20.100000000000001" customHeight="1">
      <c r="A1173" s="81" t="s">
        <v>1986</v>
      </c>
      <c r="B1173" s="81"/>
      <c r="C1173" s="81"/>
      <c r="D1173" s="81"/>
      <c r="E1173" s="81"/>
      <c r="F1173" s="81"/>
      <c r="G1173" s="81"/>
      <c r="H1173" s="81"/>
      <c r="I1173" s="81"/>
    </row>
    <row r="1174" spans="1:9" ht="15" customHeight="1">
      <c r="A1174" s="91" t="s">
        <v>1552</v>
      </c>
      <c r="B1174" s="91"/>
      <c r="C1174" s="92" t="s">
        <v>4</v>
      </c>
      <c r="D1174" s="92"/>
      <c r="E1174" s="92"/>
      <c r="F1174" s="11" t="s">
        <v>1470</v>
      </c>
      <c r="G1174" s="11" t="s">
        <v>1471</v>
      </c>
      <c r="H1174" s="11" t="s">
        <v>1472</v>
      </c>
      <c r="I1174" s="11" t="s">
        <v>1473</v>
      </c>
    </row>
    <row r="1175" spans="1:9" ht="29.1" customHeight="1">
      <c r="A1175" s="17" t="s">
        <v>1987</v>
      </c>
      <c r="B1175" s="18" t="s">
        <v>1988</v>
      </c>
      <c r="C1175" s="93" t="s">
        <v>14</v>
      </c>
      <c r="D1175" s="93"/>
      <c r="E1175" s="93"/>
      <c r="F1175" s="17" t="s">
        <v>1558</v>
      </c>
      <c r="G1175" s="19">
        <v>5.0000000000000001E-3</v>
      </c>
      <c r="H1175" s="20">
        <v>10.35</v>
      </c>
      <c r="I1175" s="20">
        <f>TRUNC(TRUNC(G1175,8)*H1175,2)</f>
        <v>0.05</v>
      </c>
    </row>
    <row r="1176" spans="1:9" ht="18" customHeight="1">
      <c r="A1176" s="2"/>
      <c r="B1176" s="2"/>
      <c r="C1176" s="2"/>
      <c r="D1176" s="2"/>
      <c r="E1176" s="2"/>
      <c r="F1176" s="2"/>
      <c r="G1176" s="87" t="s">
        <v>1559</v>
      </c>
      <c r="H1176" s="87"/>
      <c r="I1176" s="21">
        <f>SUM(I1175:I1175)</f>
        <v>0.05</v>
      </c>
    </row>
    <row r="1177" spans="1:9" ht="15" customHeight="1">
      <c r="A1177" s="91" t="s">
        <v>1560</v>
      </c>
      <c r="B1177" s="91"/>
      <c r="C1177" s="92" t="s">
        <v>4</v>
      </c>
      <c r="D1177" s="92"/>
      <c r="E1177" s="92"/>
      <c r="F1177" s="11" t="s">
        <v>1470</v>
      </c>
      <c r="G1177" s="11" t="s">
        <v>1471</v>
      </c>
      <c r="H1177" s="11" t="s">
        <v>1472</v>
      </c>
      <c r="I1177" s="11" t="s">
        <v>1473</v>
      </c>
    </row>
    <row r="1178" spans="1:9" ht="15" customHeight="1">
      <c r="A1178" s="17" t="s">
        <v>1792</v>
      </c>
      <c r="B1178" s="18" t="s">
        <v>1793</v>
      </c>
      <c r="C1178" s="93" t="s">
        <v>14</v>
      </c>
      <c r="D1178" s="93"/>
      <c r="E1178" s="93"/>
      <c r="F1178" s="17" t="s">
        <v>1563</v>
      </c>
      <c r="G1178" s="19">
        <v>8.9999999999999993E-3</v>
      </c>
      <c r="H1178" s="20">
        <v>32.270000000000003</v>
      </c>
      <c r="I1178" s="20">
        <f>TRUNC(TRUNC(G1178,8)*H1178,2)</f>
        <v>0.28999999999999998</v>
      </c>
    </row>
    <row r="1179" spans="1:9" ht="15" customHeight="1">
      <c r="A1179" s="17" t="s">
        <v>1775</v>
      </c>
      <c r="B1179" s="18" t="s">
        <v>1776</v>
      </c>
      <c r="C1179" s="93" t="s">
        <v>14</v>
      </c>
      <c r="D1179" s="93"/>
      <c r="E1179" s="93"/>
      <c r="F1179" s="17" t="s">
        <v>1563</v>
      </c>
      <c r="G1179" s="19">
        <v>1.9E-2</v>
      </c>
      <c r="H1179" s="20">
        <v>23.23</v>
      </c>
      <c r="I1179" s="20">
        <f>TRUNC(TRUNC(G1179,8)*H1179,2)</f>
        <v>0.44</v>
      </c>
    </row>
    <row r="1180" spans="1:9" ht="18" customHeight="1">
      <c r="A1180" s="2"/>
      <c r="B1180" s="2"/>
      <c r="C1180" s="2"/>
      <c r="D1180" s="2"/>
      <c r="E1180" s="2"/>
      <c r="F1180" s="2"/>
      <c r="G1180" s="87" t="s">
        <v>1564</v>
      </c>
      <c r="H1180" s="87"/>
      <c r="I1180" s="21">
        <f>SUM(I1178:I1179)</f>
        <v>0.73</v>
      </c>
    </row>
    <row r="1181" spans="1:9" ht="15" customHeight="1">
      <c r="A1181" s="2"/>
      <c r="B1181" s="2"/>
      <c r="C1181" s="2"/>
      <c r="D1181" s="2"/>
      <c r="E1181" s="2"/>
      <c r="F1181" s="2"/>
      <c r="G1181" s="89" t="s">
        <v>1491</v>
      </c>
      <c r="H1181" s="89"/>
      <c r="I1181" s="5">
        <f>SUM(I1176,I1180)</f>
        <v>0.78</v>
      </c>
    </row>
    <row r="1182" spans="1:9" ht="9.9499999999999993" customHeight="1">
      <c r="A1182" s="2"/>
      <c r="B1182" s="2"/>
      <c r="C1182" s="2"/>
      <c r="D1182" s="2"/>
      <c r="E1182" s="2"/>
      <c r="F1182" s="2"/>
      <c r="G1182" s="90"/>
      <c r="H1182" s="90"/>
      <c r="I1182" s="90"/>
    </row>
    <row r="1183" spans="1:9" ht="20.100000000000001" customHeight="1">
      <c r="A1183" s="81" t="s">
        <v>1989</v>
      </c>
      <c r="B1183" s="81"/>
      <c r="C1183" s="81"/>
      <c r="D1183" s="81"/>
      <c r="E1183" s="81"/>
      <c r="F1183" s="81"/>
      <c r="G1183" s="81"/>
      <c r="H1183" s="81"/>
      <c r="I1183" s="81"/>
    </row>
    <row r="1184" spans="1:9" ht="15" customHeight="1">
      <c r="A1184" s="91" t="s">
        <v>1576</v>
      </c>
      <c r="B1184" s="91"/>
      <c r="C1184" s="92" t="s">
        <v>4</v>
      </c>
      <c r="D1184" s="92"/>
      <c r="E1184" s="92"/>
      <c r="F1184" s="11" t="s">
        <v>1470</v>
      </c>
      <c r="G1184" s="11" t="s">
        <v>1471</v>
      </c>
      <c r="H1184" s="11" t="s">
        <v>1472</v>
      </c>
      <c r="I1184" s="11" t="s">
        <v>1473</v>
      </c>
    </row>
    <row r="1185" spans="1:9" ht="15" customHeight="1">
      <c r="A1185" s="17" t="s">
        <v>1990</v>
      </c>
      <c r="B1185" s="18" t="s">
        <v>1991</v>
      </c>
      <c r="C1185" s="93" t="s">
        <v>14</v>
      </c>
      <c r="D1185" s="93"/>
      <c r="E1185" s="93"/>
      <c r="F1185" s="17" t="s">
        <v>39</v>
      </c>
      <c r="G1185" s="19">
        <v>1.04</v>
      </c>
      <c r="H1185" s="20">
        <v>2.2200000000000002</v>
      </c>
      <c r="I1185" s="20">
        <f>TRUNC(TRUNC(G1185,8)*H1185,2)</f>
        <v>2.2999999999999998</v>
      </c>
    </row>
    <row r="1186" spans="1:9" ht="15" customHeight="1">
      <c r="A1186" s="2"/>
      <c r="B1186" s="2"/>
      <c r="C1186" s="2"/>
      <c r="D1186" s="2"/>
      <c r="E1186" s="2"/>
      <c r="F1186" s="2"/>
      <c r="G1186" s="87" t="s">
        <v>1588</v>
      </c>
      <c r="H1186" s="87"/>
      <c r="I1186" s="21">
        <f>SUM(I1185:I1185)</f>
        <v>2.2999999999999998</v>
      </c>
    </row>
    <row r="1187" spans="1:9" ht="15" customHeight="1">
      <c r="A1187" s="91" t="s">
        <v>1560</v>
      </c>
      <c r="B1187" s="91"/>
      <c r="C1187" s="92" t="s">
        <v>4</v>
      </c>
      <c r="D1187" s="92"/>
      <c r="E1187" s="92"/>
      <c r="F1187" s="11" t="s">
        <v>1470</v>
      </c>
      <c r="G1187" s="11" t="s">
        <v>1471</v>
      </c>
      <c r="H1187" s="11" t="s">
        <v>1472</v>
      </c>
      <c r="I1187" s="11" t="s">
        <v>1473</v>
      </c>
    </row>
    <row r="1188" spans="1:9" ht="15" customHeight="1">
      <c r="A1188" s="17" t="s">
        <v>1792</v>
      </c>
      <c r="B1188" s="18" t="s">
        <v>1793</v>
      </c>
      <c r="C1188" s="93" t="s">
        <v>14</v>
      </c>
      <c r="D1188" s="93"/>
      <c r="E1188" s="93"/>
      <c r="F1188" s="17" t="s">
        <v>1563</v>
      </c>
      <c r="G1188" s="19">
        <v>1.4E-2</v>
      </c>
      <c r="H1188" s="20">
        <v>32.270000000000003</v>
      </c>
      <c r="I1188" s="20">
        <f>TRUNC(TRUNC(G1188,8)*H1188,2)</f>
        <v>0.45</v>
      </c>
    </row>
    <row r="1189" spans="1:9" ht="15" customHeight="1">
      <c r="A1189" s="17" t="s">
        <v>1775</v>
      </c>
      <c r="B1189" s="18" t="s">
        <v>1776</v>
      </c>
      <c r="C1189" s="93" t="s">
        <v>14</v>
      </c>
      <c r="D1189" s="93"/>
      <c r="E1189" s="93"/>
      <c r="F1189" s="17" t="s">
        <v>1563</v>
      </c>
      <c r="G1189" s="19">
        <v>5.0000000000000001E-3</v>
      </c>
      <c r="H1189" s="20">
        <v>23.23</v>
      </c>
      <c r="I1189" s="20">
        <f>TRUNC(TRUNC(G1189,8)*H1189,2)</f>
        <v>0.11</v>
      </c>
    </row>
    <row r="1190" spans="1:9" ht="18" customHeight="1">
      <c r="A1190" s="2"/>
      <c r="B1190" s="2"/>
      <c r="C1190" s="2"/>
      <c r="D1190" s="2"/>
      <c r="E1190" s="2"/>
      <c r="F1190" s="2"/>
      <c r="G1190" s="87" t="s">
        <v>1564</v>
      </c>
      <c r="H1190" s="87"/>
      <c r="I1190" s="21">
        <f>SUM(I1188:I1189)</f>
        <v>0.56000000000000005</v>
      </c>
    </row>
    <row r="1191" spans="1:9" ht="15" customHeight="1">
      <c r="A1191" s="2"/>
      <c r="B1191" s="2"/>
      <c r="C1191" s="2"/>
      <c r="D1191" s="2"/>
      <c r="E1191" s="2"/>
      <c r="F1191" s="2"/>
      <c r="G1191" s="89" t="s">
        <v>1491</v>
      </c>
      <c r="H1191" s="89"/>
      <c r="I1191" s="5">
        <f>SUM(I1186,I1190)</f>
        <v>2.86</v>
      </c>
    </row>
    <row r="1192" spans="1:9" ht="9.9499999999999993" customHeight="1">
      <c r="A1192" s="2"/>
      <c r="B1192" s="2"/>
      <c r="C1192" s="2"/>
      <c r="D1192" s="2"/>
      <c r="E1192" s="2"/>
      <c r="F1192" s="2"/>
      <c r="G1192" s="90"/>
      <c r="H1192" s="90"/>
      <c r="I1192" s="90"/>
    </row>
    <row r="1193" spans="1:9" ht="20.100000000000001" customHeight="1">
      <c r="A1193" s="81" t="s">
        <v>1992</v>
      </c>
      <c r="B1193" s="81"/>
      <c r="C1193" s="81"/>
      <c r="D1193" s="81"/>
      <c r="E1193" s="81"/>
      <c r="F1193" s="81"/>
      <c r="G1193" s="81"/>
      <c r="H1193" s="81"/>
      <c r="I1193" s="81"/>
    </row>
    <row r="1194" spans="1:9" ht="15" customHeight="1">
      <c r="A1194" s="91" t="s">
        <v>1576</v>
      </c>
      <c r="B1194" s="91"/>
      <c r="C1194" s="92" t="s">
        <v>4</v>
      </c>
      <c r="D1194" s="92"/>
      <c r="E1194" s="92"/>
      <c r="F1194" s="11" t="s">
        <v>1470</v>
      </c>
      <c r="G1194" s="11" t="s">
        <v>1471</v>
      </c>
      <c r="H1194" s="11" t="s">
        <v>1472</v>
      </c>
      <c r="I1194" s="11" t="s">
        <v>1473</v>
      </c>
    </row>
    <row r="1195" spans="1:9" ht="21" customHeight="1">
      <c r="A1195" s="17" t="s">
        <v>1803</v>
      </c>
      <c r="B1195" s="18" t="s">
        <v>1804</v>
      </c>
      <c r="C1195" s="93" t="s">
        <v>14</v>
      </c>
      <c r="D1195" s="93"/>
      <c r="E1195" s="93"/>
      <c r="F1195" s="17" t="s">
        <v>1790</v>
      </c>
      <c r="G1195" s="19">
        <v>1.7000000000000001E-2</v>
      </c>
      <c r="H1195" s="20">
        <v>6.39</v>
      </c>
      <c r="I1195" s="20">
        <f>TRUNC(TRUNC(G1195,8)*H1195,2)</f>
        <v>0.1</v>
      </c>
    </row>
    <row r="1196" spans="1:9" ht="21" customHeight="1">
      <c r="A1196" s="17" t="s">
        <v>1754</v>
      </c>
      <c r="B1196" s="18" t="s">
        <v>1755</v>
      </c>
      <c r="C1196" s="93" t="s">
        <v>14</v>
      </c>
      <c r="D1196" s="93"/>
      <c r="E1196" s="93"/>
      <c r="F1196" s="17" t="s">
        <v>88</v>
      </c>
      <c r="G1196" s="19">
        <v>0.37</v>
      </c>
      <c r="H1196" s="20">
        <v>9.5</v>
      </c>
      <c r="I1196" s="20">
        <f>TRUNC(TRUNC(G1196,8)*H1196,2)</f>
        <v>3.51</v>
      </c>
    </row>
    <row r="1197" spans="1:9" ht="15" customHeight="1">
      <c r="A1197" s="17" t="s">
        <v>1782</v>
      </c>
      <c r="B1197" s="18" t="s">
        <v>1783</v>
      </c>
      <c r="C1197" s="93" t="s">
        <v>14</v>
      </c>
      <c r="D1197" s="93"/>
      <c r="E1197" s="93"/>
      <c r="F1197" s="17" t="s">
        <v>118</v>
      </c>
      <c r="G1197" s="19">
        <v>9.5000000000000001E-2</v>
      </c>
      <c r="H1197" s="20">
        <v>17.760000000000002</v>
      </c>
      <c r="I1197" s="20">
        <f>TRUNC(TRUNC(G1197,8)*H1197,2)</f>
        <v>1.68</v>
      </c>
    </row>
    <row r="1198" spans="1:9" ht="21" customHeight="1">
      <c r="A1198" s="17" t="s">
        <v>1811</v>
      </c>
      <c r="B1198" s="18" t="s">
        <v>1812</v>
      </c>
      <c r="C1198" s="93" t="s">
        <v>14</v>
      </c>
      <c r="D1198" s="93"/>
      <c r="E1198" s="93"/>
      <c r="F1198" s="17" t="s">
        <v>88</v>
      </c>
      <c r="G1198" s="19">
        <v>0.44</v>
      </c>
      <c r="H1198" s="20">
        <v>3.32</v>
      </c>
      <c r="I1198" s="20">
        <f>TRUNC(TRUNC(G1198,8)*H1198,2)</f>
        <v>1.46</v>
      </c>
    </row>
    <row r="1199" spans="1:9" ht="29.1" customHeight="1">
      <c r="A1199" s="17" t="s">
        <v>1677</v>
      </c>
      <c r="B1199" s="18" t="s">
        <v>1678</v>
      </c>
      <c r="C1199" s="93" t="s">
        <v>14</v>
      </c>
      <c r="D1199" s="93"/>
      <c r="E1199" s="93"/>
      <c r="F1199" s="17" t="s">
        <v>88</v>
      </c>
      <c r="G1199" s="19">
        <v>1.38</v>
      </c>
      <c r="H1199" s="20">
        <v>18.75</v>
      </c>
      <c r="I1199" s="20">
        <f>TRUNC(TRUNC(G1199,8)*H1199,2)</f>
        <v>25.87</v>
      </c>
    </row>
    <row r="1200" spans="1:9" ht="15" customHeight="1">
      <c r="A1200" s="2"/>
      <c r="B1200" s="2"/>
      <c r="C1200" s="2"/>
      <c r="D1200" s="2"/>
      <c r="E1200" s="2"/>
      <c r="F1200" s="2"/>
      <c r="G1200" s="87" t="s">
        <v>1588</v>
      </c>
      <c r="H1200" s="87"/>
      <c r="I1200" s="21">
        <f>SUM(I1195:I1199)</f>
        <v>32.620000000000005</v>
      </c>
    </row>
    <row r="1201" spans="1:9" ht="15" customHeight="1">
      <c r="A1201" s="91" t="s">
        <v>1560</v>
      </c>
      <c r="B1201" s="91"/>
      <c r="C1201" s="92" t="s">
        <v>4</v>
      </c>
      <c r="D1201" s="92"/>
      <c r="E1201" s="92"/>
      <c r="F1201" s="11" t="s">
        <v>1470</v>
      </c>
      <c r="G1201" s="11" t="s">
        <v>1471</v>
      </c>
      <c r="H1201" s="11" t="s">
        <v>1472</v>
      </c>
      <c r="I1201" s="11" t="s">
        <v>1473</v>
      </c>
    </row>
    <row r="1202" spans="1:9" ht="21" customHeight="1">
      <c r="A1202" s="17" t="s">
        <v>1762</v>
      </c>
      <c r="B1202" s="18" t="s">
        <v>1763</v>
      </c>
      <c r="C1202" s="93" t="s">
        <v>14</v>
      </c>
      <c r="D1202" s="93"/>
      <c r="E1202" s="93"/>
      <c r="F1202" s="17" t="s">
        <v>1563</v>
      </c>
      <c r="G1202" s="19">
        <v>1.444</v>
      </c>
      <c r="H1202" s="20">
        <v>23.87</v>
      </c>
      <c r="I1202" s="20">
        <f>TRUNC(TRUNC(G1202,8)*H1202,2)</f>
        <v>34.46</v>
      </c>
    </row>
    <row r="1203" spans="1:9" ht="21" customHeight="1">
      <c r="A1203" s="17" t="s">
        <v>1679</v>
      </c>
      <c r="B1203" s="18" t="s">
        <v>1680</v>
      </c>
      <c r="C1203" s="93" t="s">
        <v>14</v>
      </c>
      <c r="D1203" s="93"/>
      <c r="E1203" s="93"/>
      <c r="F1203" s="17" t="s">
        <v>1563</v>
      </c>
      <c r="G1203" s="19">
        <v>2.3570000000000002</v>
      </c>
      <c r="H1203" s="20">
        <v>31.88</v>
      </c>
      <c r="I1203" s="20">
        <f>TRUNC(TRUNC(G1203,8)*H1203,2)</f>
        <v>75.14</v>
      </c>
    </row>
    <row r="1204" spans="1:9" ht="18" customHeight="1">
      <c r="A1204" s="2"/>
      <c r="B1204" s="2"/>
      <c r="C1204" s="2"/>
      <c r="D1204" s="2"/>
      <c r="E1204" s="2"/>
      <c r="F1204" s="2"/>
      <c r="G1204" s="87" t="s">
        <v>1564</v>
      </c>
      <c r="H1204" s="87"/>
      <c r="I1204" s="21">
        <f>SUM(I1202:I1203)</f>
        <v>109.6</v>
      </c>
    </row>
    <row r="1205" spans="1:9" ht="15" customHeight="1">
      <c r="A1205" s="2"/>
      <c r="B1205" s="2"/>
      <c r="C1205" s="2"/>
      <c r="D1205" s="2"/>
      <c r="E1205" s="2"/>
      <c r="F1205" s="2"/>
      <c r="G1205" s="89" t="s">
        <v>1491</v>
      </c>
      <c r="H1205" s="89"/>
      <c r="I1205" s="5">
        <f>SUM(I1200,I1204)</f>
        <v>142.22</v>
      </c>
    </row>
    <row r="1206" spans="1:9" ht="9.9499999999999993" customHeight="1">
      <c r="A1206" s="2"/>
      <c r="B1206" s="2"/>
      <c r="C1206" s="2"/>
      <c r="D1206" s="2"/>
      <c r="E1206" s="2"/>
      <c r="F1206" s="2"/>
      <c r="G1206" s="90"/>
      <c r="H1206" s="90"/>
      <c r="I1206" s="90"/>
    </row>
    <row r="1207" spans="1:9" ht="20.100000000000001" customHeight="1">
      <c r="A1207" s="81" t="s">
        <v>1993</v>
      </c>
      <c r="B1207" s="81"/>
      <c r="C1207" s="81"/>
      <c r="D1207" s="81"/>
      <c r="E1207" s="81"/>
      <c r="F1207" s="81"/>
      <c r="G1207" s="81"/>
      <c r="H1207" s="81"/>
      <c r="I1207" s="81"/>
    </row>
    <row r="1208" spans="1:9" ht="15" customHeight="1">
      <c r="A1208" s="91" t="s">
        <v>1552</v>
      </c>
      <c r="B1208" s="91"/>
      <c r="C1208" s="92" t="s">
        <v>4</v>
      </c>
      <c r="D1208" s="92"/>
      <c r="E1208" s="92"/>
      <c r="F1208" s="11" t="s">
        <v>1470</v>
      </c>
      <c r="G1208" s="11" t="s">
        <v>1471</v>
      </c>
      <c r="H1208" s="11" t="s">
        <v>1472</v>
      </c>
      <c r="I1208" s="11" t="s">
        <v>1473</v>
      </c>
    </row>
    <row r="1209" spans="1:9" ht="29.1" customHeight="1">
      <c r="A1209" s="17" t="s">
        <v>1819</v>
      </c>
      <c r="B1209" s="18" t="s">
        <v>1820</v>
      </c>
      <c r="C1209" s="93" t="s">
        <v>14</v>
      </c>
      <c r="D1209" s="93"/>
      <c r="E1209" s="93"/>
      <c r="F1209" s="17" t="s">
        <v>1555</v>
      </c>
      <c r="G1209" s="19">
        <v>4.9000000000000002E-2</v>
      </c>
      <c r="H1209" s="20">
        <v>0.46</v>
      </c>
      <c r="I1209" s="20">
        <f>TRUNC(TRUNC(G1209,8)*H1209,2)</f>
        <v>0.02</v>
      </c>
    </row>
    <row r="1210" spans="1:9" ht="29.1" customHeight="1">
      <c r="A1210" s="17" t="s">
        <v>1821</v>
      </c>
      <c r="B1210" s="18" t="s">
        <v>1822</v>
      </c>
      <c r="C1210" s="93" t="s">
        <v>14</v>
      </c>
      <c r="D1210" s="93"/>
      <c r="E1210" s="93"/>
      <c r="F1210" s="17" t="s">
        <v>1558</v>
      </c>
      <c r="G1210" s="19">
        <v>5.2999999999999999E-2</v>
      </c>
      <c r="H1210" s="20">
        <v>1.32</v>
      </c>
      <c r="I1210" s="20">
        <f>TRUNC(TRUNC(G1210,8)*H1210,2)</f>
        <v>0.06</v>
      </c>
    </row>
    <row r="1211" spans="1:9" ht="18" customHeight="1">
      <c r="A1211" s="2"/>
      <c r="B1211" s="2"/>
      <c r="C1211" s="2"/>
      <c r="D1211" s="2"/>
      <c r="E1211" s="2"/>
      <c r="F1211" s="2"/>
      <c r="G1211" s="87" t="s">
        <v>1559</v>
      </c>
      <c r="H1211" s="87"/>
      <c r="I1211" s="21">
        <f>SUM(I1209:I1210)</f>
        <v>0.08</v>
      </c>
    </row>
    <row r="1212" spans="1:9" ht="15" customHeight="1">
      <c r="A1212" s="91" t="s">
        <v>1576</v>
      </c>
      <c r="B1212" s="91"/>
      <c r="C1212" s="92" t="s">
        <v>4</v>
      </c>
      <c r="D1212" s="92"/>
      <c r="E1212" s="92"/>
      <c r="F1212" s="11" t="s">
        <v>1470</v>
      </c>
      <c r="G1212" s="11" t="s">
        <v>1471</v>
      </c>
      <c r="H1212" s="11" t="s">
        <v>1472</v>
      </c>
      <c r="I1212" s="11" t="s">
        <v>1473</v>
      </c>
    </row>
    <row r="1213" spans="1:9" ht="38.1" customHeight="1">
      <c r="A1213" s="17" t="s">
        <v>1823</v>
      </c>
      <c r="B1213" s="18" t="s">
        <v>1824</v>
      </c>
      <c r="C1213" s="93" t="s">
        <v>14</v>
      </c>
      <c r="D1213" s="93"/>
      <c r="E1213" s="93"/>
      <c r="F1213" s="17" t="s">
        <v>43</v>
      </c>
      <c r="G1213" s="19">
        <v>1.06</v>
      </c>
      <c r="H1213" s="20">
        <v>562.58000000000004</v>
      </c>
      <c r="I1213" s="20">
        <f>TRUNC(TRUNC(G1213,8)*H1213,2)</f>
        <v>596.33000000000004</v>
      </c>
    </row>
    <row r="1214" spans="1:9" ht="15" customHeight="1">
      <c r="A1214" s="2"/>
      <c r="B1214" s="2"/>
      <c r="C1214" s="2"/>
      <c r="D1214" s="2"/>
      <c r="E1214" s="2"/>
      <c r="F1214" s="2"/>
      <c r="G1214" s="87" t="s">
        <v>1588</v>
      </c>
      <c r="H1214" s="87"/>
      <c r="I1214" s="21">
        <f>SUM(I1213:I1213)</f>
        <v>596.33000000000004</v>
      </c>
    </row>
    <row r="1215" spans="1:9" ht="15" customHeight="1">
      <c r="A1215" s="91" t="s">
        <v>1560</v>
      </c>
      <c r="B1215" s="91"/>
      <c r="C1215" s="92" t="s">
        <v>4</v>
      </c>
      <c r="D1215" s="92"/>
      <c r="E1215" s="92"/>
      <c r="F1215" s="11" t="s">
        <v>1470</v>
      </c>
      <c r="G1215" s="11" t="s">
        <v>1471</v>
      </c>
      <c r="H1215" s="11" t="s">
        <v>1472</v>
      </c>
      <c r="I1215" s="11" t="s">
        <v>1473</v>
      </c>
    </row>
    <row r="1216" spans="1:9" ht="15" customHeight="1">
      <c r="A1216" s="17" t="s">
        <v>1792</v>
      </c>
      <c r="B1216" s="18" t="s">
        <v>1793</v>
      </c>
      <c r="C1216" s="93" t="s">
        <v>14</v>
      </c>
      <c r="D1216" s="93"/>
      <c r="E1216" s="93"/>
      <c r="F1216" s="17" t="s">
        <v>1563</v>
      </c>
      <c r="G1216" s="19">
        <v>0.41099999999999998</v>
      </c>
      <c r="H1216" s="20">
        <v>32.270000000000003</v>
      </c>
      <c r="I1216" s="20">
        <f>TRUNC(TRUNC(G1216,8)*H1216,2)</f>
        <v>13.26</v>
      </c>
    </row>
    <row r="1217" spans="1:9" ht="15" customHeight="1">
      <c r="A1217" s="17" t="s">
        <v>1775</v>
      </c>
      <c r="B1217" s="18" t="s">
        <v>1776</v>
      </c>
      <c r="C1217" s="93" t="s">
        <v>14</v>
      </c>
      <c r="D1217" s="93"/>
      <c r="E1217" s="93"/>
      <c r="F1217" s="17" t="s">
        <v>1563</v>
      </c>
      <c r="G1217" s="19">
        <v>0.41099999999999998</v>
      </c>
      <c r="H1217" s="20">
        <v>23.23</v>
      </c>
      <c r="I1217" s="20">
        <f>TRUNC(TRUNC(G1217,8)*H1217,2)</f>
        <v>9.5399999999999991</v>
      </c>
    </row>
    <row r="1218" spans="1:9" ht="18" customHeight="1">
      <c r="A1218" s="2"/>
      <c r="B1218" s="2"/>
      <c r="C1218" s="2"/>
      <c r="D1218" s="2"/>
      <c r="E1218" s="2"/>
      <c r="F1218" s="2"/>
      <c r="G1218" s="87" t="s">
        <v>1564</v>
      </c>
      <c r="H1218" s="87"/>
      <c r="I1218" s="21">
        <f>SUM(I1216:I1217)</f>
        <v>22.799999999999997</v>
      </c>
    </row>
    <row r="1219" spans="1:9" ht="15" customHeight="1">
      <c r="A1219" s="2"/>
      <c r="B1219" s="2"/>
      <c r="C1219" s="2"/>
      <c r="D1219" s="2"/>
      <c r="E1219" s="2"/>
      <c r="F1219" s="2"/>
      <c r="G1219" s="89" t="s">
        <v>1491</v>
      </c>
      <c r="H1219" s="89"/>
      <c r="I1219" s="5">
        <f>SUM(I1211,I1214,I1218)</f>
        <v>619.21</v>
      </c>
    </row>
    <row r="1220" spans="1:9" ht="9.9499999999999993" customHeight="1">
      <c r="A1220" s="2"/>
      <c r="B1220" s="2"/>
      <c r="C1220" s="2"/>
      <c r="D1220" s="2"/>
      <c r="E1220" s="2"/>
      <c r="F1220" s="2"/>
      <c r="G1220" s="90"/>
      <c r="H1220" s="90"/>
      <c r="I1220" s="90"/>
    </row>
    <row r="1221" spans="1:9" ht="20.100000000000001" customHeight="1">
      <c r="A1221" s="81" t="s">
        <v>1994</v>
      </c>
      <c r="B1221" s="81"/>
      <c r="C1221" s="81"/>
      <c r="D1221" s="81"/>
      <c r="E1221" s="81"/>
      <c r="F1221" s="81"/>
      <c r="G1221" s="81"/>
      <c r="H1221" s="81"/>
      <c r="I1221" s="81"/>
    </row>
    <row r="1222" spans="1:9" ht="15" customHeight="1">
      <c r="A1222" s="91" t="s">
        <v>1576</v>
      </c>
      <c r="B1222" s="91"/>
      <c r="C1222" s="92" t="s">
        <v>4</v>
      </c>
      <c r="D1222" s="92"/>
      <c r="E1222" s="92"/>
      <c r="F1222" s="11" t="s">
        <v>1470</v>
      </c>
      <c r="G1222" s="11" t="s">
        <v>1471</v>
      </c>
      <c r="H1222" s="11" t="s">
        <v>1472</v>
      </c>
      <c r="I1222" s="11" t="s">
        <v>1473</v>
      </c>
    </row>
    <row r="1223" spans="1:9" ht="21" customHeight="1">
      <c r="A1223" s="17" t="s">
        <v>1826</v>
      </c>
      <c r="B1223" s="18" t="s">
        <v>1827</v>
      </c>
      <c r="C1223" s="93" t="s">
        <v>14</v>
      </c>
      <c r="D1223" s="93"/>
      <c r="E1223" s="93"/>
      <c r="F1223" s="17" t="s">
        <v>118</v>
      </c>
      <c r="G1223" s="19">
        <v>2.5000000000000001E-2</v>
      </c>
      <c r="H1223" s="20">
        <v>24.95</v>
      </c>
      <c r="I1223" s="20">
        <f>TRUNC(TRUNC(G1223,8)*H1223,2)</f>
        <v>0.62</v>
      </c>
    </row>
    <row r="1224" spans="1:9" ht="29.1" customHeight="1">
      <c r="A1224" s="17" t="s">
        <v>1828</v>
      </c>
      <c r="B1224" s="18" t="s">
        <v>1829</v>
      </c>
      <c r="C1224" s="93" t="s">
        <v>14</v>
      </c>
      <c r="D1224" s="93"/>
      <c r="E1224" s="93"/>
      <c r="F1224" s="17" t="s">
        <v>33</v>
      </c>
      <c r="G1224" s="19">
        <v>0.14699999999999999</v>
      </c>
      <c r="H1224" s="20">
        <v>0.21</v>
      </c>
      <c r="I1224" s="20">
        <f>TRUNC(TRUNC(G1224,8)*H1224,2)</f>
        <v>0.03</v>
      </c>
    </row>
    <row r="1225" spans="1:9" ht="15" customHeight="1">
      <c r="A1225" s="2"/>
      <c r="B1225" s="2"/>
      <c r="C1225" s="2"/>
      <c r="D1225" s="2"/>
      <c r="E1225" s="2"/>
      <c r="F1225" s="2"/>
      <c r="G1225" s="87" t="s">
        <v>1588</v>
      </c>
      <c r="H1225" s="87"/>
      <c r="I1225" s="21">
        <f>SUM(I1223:I1224)</f>
        <v>0.65</v>
      </c>
    </row>
    <row r="1226" spans="1:9" ht="15" customHeight="1">
      <c r="A1226" s="91" t="s">
        <v>1560</v>
      </c>
      <c r="B1226" s="91"/>
      <c r="C1226" s="92" t="s">
        <v>4</v>
      </c>
      <c r="D1226" s="92"/>
      <c r="E1226" s="92"/>
      <c r="F1226" s="11" t="s">
        <v>1470</v>
      </c>
      <c r="G1226" s="11" t="s">
        <v>1471</v>
      </c>
      <c r="H1226" s="11" t="s">
        <v>1472</v>
      </c>
      <c r="I1226" s="11" t="s">
        <v>1473</v>
      </c>
    </row>
    <row r="1227" spans="1:9" ht="21" customHeight="1">
      <c r="A1227" s="17" t="s">
        <v>1830</v>
      </c>
      <c r="B1227" s="18" t="s">
        <v>1831</v>
      </c>
      <c r="C1227" s="93" t="s">
        <v>14</v>
      </c>
      <c r="D1227" s="93"/>
      <c r="E1227" s="93"/>
      <c r="F1227" s="17" t="s">
        <v>1563</v>
      </c>
      <c r="G1227" s="19">
        <v>2.3E-3</v>
      </c>
      <c r="H1227" s="20">
        <v>23.95</v>
      </c>
      <c r="I1227" s="20">
        <f>TRUNC(TRUNC(G1227,8)*H1227,2)</f>
        <v>0.05</v>
      </c>
    </row>
    <row r="1228" spans="1:9" ht="15" customHeight="1">
      <c r="A1228" s="17" t="s">
        <v>1832</v>
      </c>
      <c r="B1228" s="18" t="s">
        <v>1833</v>
      </c>
      <c r="C1228" s="93" t="s">
        <v>14</v>
      </c>
      <c r="D1228" s="93"/>
      <c r="E1228" s="93"/>
      <c r="F1228" s="17" t="s">
        <v>1563</v>
      </c>
      <c r="G1228" s="19">
        <v>1.43E-2</v>
      </c>
      <c r="H1228" s="20">
        <v>32.020000000000003</v>
      </c>
      <c r="I1228" s="20">
        <f>TRUNC(TRUNC(G1228,8)*H1228,2)</f>
        <v>0.45</v>
      </c>
    </row>
    <row r="1229" spans="1:9" ht="18" customHeight="1">
      <c r="A1229" s="2"/>
      <c r="B1229" s="2"/>
      <c r="C1229" s="2"/>
      <c r="D1229" s="2"/>
      <c r="E1229" s="2"/>
      <c r="F1229" s="2"/>
      <c r="G1229" s="87" t="s">
        <v>1564</v>
      </c>
      <c r="H1229" s="87"/>
      <c r="I1229" s="21">
        <f>SUM(I1227:I1228)</f>
        <v>0.5</v>
      </c>
    </row>
    <row r="1230" spans="1:9" ht="15" customHeight="1">
      <c r="A1230" s="91" t="s">
        <v>1487</v>
      </c>
      <c r="B1230" s="91"/>
      <c r="C1230" s="92" t="s">
        <v>4</v>
      </c>
      <c r="D1230" s="92"/>
      <c r="E1230" s="92"/>
      <c r="F1230" s="11" t="s">
        <v>1470</v>
      </c>
      <c r="G1230" s="11" t="s">
        <v>1471</v>
      </c>
      <c r="H1230" s="11" t="s">
        <v>1472</v>
      </c>
      <c r="I1230" s="11" t="s">
        <v>1473</v>
      </c>
    </row>
    <row r="1231" spans="1:9" ht="21" customHeight="1">
      <c r="A1231" s="17" t="s">
        <v>1840</v>
      </c>
      <c r="B1231" s="18" t="s">
        <v>1841</v>
      </c>
      <c r="C1231" s="93" t="s">
        <v>14</v>
      </c>
      <c r="D1231" s="93"/>
      <c r="E1231" s="93"/>
      <c r="F1231" s="17" t="s">
        <v>118</v>
      </c>
      <c r="G1231" s="19">
        <v>1</v>
      </c>
      <c r="H1231" s="20">
        <v>8.3000000000000007</v>
      </c>
      <c r="I1231" s="20">
        <f>TRUNC(TRUNC(G1231,8)*H1231,2)</f>
        <v>8.3000000000000007</v>
      </c>
    </row>
    <row r="1232" spans="1:9" ht="15" customHeight="1">
      <c r="A1232" s="2"/>
      <c r="B1232" s="2"/>
      <c r="C1232" s="2"/>
      <c r="D1232" s="2"/>
      <c r="E1232" s="2"/>
      <c r="F1232" s="2"/>
      <c r="G1232" s="87" t="s">
        <v>1490</v>
      </c>
      <c r="H1232" s="87"/>
      <c r="I1232" s="21">
        <f>SUM(I1231:I1231)</f>
        <v>8.3000000000000007</v>
      </c>
    </row>
    <row r="1233" spans="1:9" ht="15" customHeight="1">
      <c r="A1233" s="2"/>
      <c r="B1233" s="2"/>
      <c r="C1233" s="2"/>
      <c r="D1233" s="2"/>
      <c r="E1233" s="2"/>
      <c r="F1233" s="2"/>
      <c r="G1233" s="89" t="s">
        <v>1491</v>
      </c>
      <c r="H1233" s="89"/>
      <c r="I1233" s="5">
        <f>SUM(I1225,I1229,I1232)</f>
        <v>9.4500000000000011</v>
      </c>
    </row>
    <row r="1234" spans="1:9" ht="9.9499999999999993" customHeight="1">
      <c r="A1234" s="2"/>
      <c r="B1234" s="2"/>
      <c r="C1234" s="2"/>
      <c r="D1234" s="2"/>
      <c r="E1234" s="2"/>
      <c r="F1234" s="2"/>
      <c r="G1234" s="90"/>
      <c r="H1234" s="90"/>
      <c r="I1234" s="90"/>
    </row>
    <row r="1235" spans="1:9" ht="20.100000000000001" customHeight="1">
      <c r="A1235" s="81" t="s">
        <v>1995</v>
      </c>
      <c r="B1235" s="81"/>
      <c r="C1235" s="81"/>
      <c r="D1235" s="81"/>
      <c r="E1235" s="81"/>
      <c r="F1235" s="81"/>
      <c r="G1235" s="81"/>
      <c r="H1235" s="81"/>
      <c r="I1235" s="81"/>
    </row>
    <row r="1236" spans="1:9" ht="15" customHeight="1">
      <c r="A1236" s="91" t="s">
        <v>1576</v>
      </c>
      <c r="B1236" s="91"/>
      <c r="C1236" s="92" t="s">
        <v>4</v>
      </c>
      <c r="D1236" s="92"/>
      <c r="E1236" s="92"/>
      <c r="F1236" s="11" t="s">
        <v>1470</v>
      </c>
      <c r="G1236" s="11" t="s">
        <v>1471</v>
      </c>
      <c r="H1236" s="11" t="s">
        <v>1472</v>
      </c>
      <c r="I1236" s="11" t="s">
        <v>1473</v>
      </c>
    </row>
    <row r="1237" spans="1:9" ht="21" customHeight="1">
      <c r="A1237" s="17" t="s">
        <v>1826</v>
      </c>
      <c r="B1237" s="18" t="s">
        <v>1827</v>
      </c>
      <c r="C1237" s="93" t="s">
        <v>14</v>
      </c>
      <c r="D1237" s="93"/>
      <c r="E1237" s="93"/>
      <c r="F1237" s="17" t="s">
        <v>118</v>
      </c>
      <c r="G1237" s="19">
        <v>1.0999999999999999E-2</v>
      </c>
      <c r="H1237" s="20">
        <v>24.95</v>
      </c>
      <c r="I1237" s="20">
        <f>TRUNC(TRUNC(G1237,8)*H1237,2)</f>
        <v>0.27</v>
      </c>
    </row>
    <row r="1238" spans="1:9" ht="29.1" customHeight="1">
      <c r="A1238" s="17" t="s">
        <v>1996</v>
      </c>
      <c r="B1238" s="18" t="s">
        <v>1997</v>
      </c>
      <c r="C1238" s="93" t="s">
        <v>14</v>
      </c>
      <c r="D1238" s="93"/>
      <c r="E1238" s="93"/>
      <c r="F1238" s="17" t="s">
        <v>39</v>
      </c>
      <c r="G1238" s="19">
        <v>0.39200000000000002</v>
      </c>
      <c r="H1238" s="20">
        <v>26.82</v>
      </c>
      <c r="I1238" s="20">
        <f>TRUNC(TRUNC(G1238,8)*H1238,2)</f>
        <v>10.51</v>
      </c>
    </row>
    <row r="1239" spans="1:9" ht="29.1" customHeight="1">
      <c r="A1239" s="17" t="s">
        <v>1998</v>
      </c>
      <c r="B1239" s="18" t="s">
        <v>1999</v>
      </c>
      <c r="C1239" s="93" t="s">
        <v>14</v>
      </c>
      <c r="D1239" s="93"/>
      <c r="E1239" s="93"/>
      <c r="F1239" s="17" t="s">
        <v>88</v>
      </c>
      <c r="G1239" s="19">
        <v>0.32200000000000001</v>
      </c>
      <c r="H1239" s="20">
        <v>6.12</v>
      </c>
      <c r="I1239" s="20">
        <f>TRUNC(TRUNC(G1239,8)*H1239,2)</f>
        <v>1.97</v>
      </c>
    </row>
    <row r="1240" spans="1:9" ht="15" customHeight="1">
      <c r="A1240" s="2"/>
      <c r="B1240" s="2"/>
      <c r="C1240" s="2"/>
      <c r="D1240" s="2"/>
      <c r="E1240" s="2"/>
      <c r="F1240" s="2"/>
      <c r="G1240" s="87" t="s">
        <v>1588</v>
      </c>
      <c r="H1240" s="87"/>
      <c r="I1240" s="21">
        <f>SUM(I1237:I1239)</f>
        <v>12.75</v>
      </c>
    </row>
    <row r="1241" spans="1:9" ht="15" customHeight="1">
      <c r="A1241" s="91" t="s">
        <v>1560</v>
      </c>
      <c r="B1241" s="91"/>
      <c r="C1241" s="92" t="s">
        <v>4</v>
      </c>
      <c r="D1241" s="92"/>
      <c r="E1241" s="92"/>
      <c r="F1241" s="11" t="s">
        <v>1470</v>
      </c>
      <c r="G1241" s="11" t="s">
        <v>1471</v>
      </c>
      <c r="H1241" s="11" t="s">
        <v>1472</v>
      </c>
      <c r="I1241" s="11" t="s">
        <v>1473</v>
      </c>
    </row>
    <row r="1242" spans="1:9" ht="21" customHeight="1">
      <c r="A1242" s="17" t="s">
        <v>1830</v>
      </c>
      <c r="B1242" s="18" t="s">
        <v>1831</v>
      </c>
      <c r="C1242" s="93" t="s">
        <v>14</v>
      </c>
      <c r="D1242" s="93"/>
      <c r="E1242" s="93"/>
      <c r="F1242" s="17" t="s">
        <v>1563</v>
      </c>
      <c r="G1242" s="19">
        <v>8.0000000000000002E-3</v>
      </c>
      <c r="H1242" s="20">
        <v>23.95</v>
      </c>
      <c r="I1242" s="20">
        <f>TRUNC(TRUNC(G1242,8)*H1242,2)</f>
        <v>0.19</v>
      </c>
    </row>
    <row r="1243" spans="1:9" ht="15" customHeight="1">
      <c r="A1243" s="17" t="s">
        <v>1832</v>
      </c>
      <c r="B1243" s="18" t="s">
        <v>1833</v>
      </c>
      <c r="C1243" s="93" t="s">
        <v>14</v>
      </c>
      <c r="D1243" s="93"/>
      <c r="E1243" s="93"/>
      <c r="F1243" s="17" t="s">
        <v>1563</v>
      </c>
      <c r="G1243" s="19">
        <v>2.4E-2</v>
      </c>
      <c r="H1243" s="20">
        <v>32.020000000000003</v>
      </c>
      <c r="I1243" s="20">
        <f>TRUNC(TRUNC(G1243,8)*H1243,2)</f>
        <v>0.76</v>
      </c>
    </row>
    <row r="1244" spans="1:9" ht="18" customHeight="1">
      <c r="A1244" s="2"/>
      <c r="B1244" s="2"/>
      <c r="C1244" s="2"/>
      <c r="D1244" s="2"/>
      <c r="E1244" s="2"/>
      <c r="F1244" s="2"/>
      <c r="G1244" s="87" t="s">
        <v>1564</v>
      </c>
      <c r="H1244" s="87"/>
      <c r="I1244" s="21">
        <f>SUM(I1242:I1243)</f>
        <v>0.95</v>
      </c>
    </row>
    <row r="1245" spans="1:9" ht="15" customHeight="1">
      <c r="A1245" s="2"/>
      <c r="B1245" s="2"/>
      <c r="C1245" s="2"/>
      <c r="D1245" s="2"/>
      <c r="E1245" s="2"/>
      <c r="F1245" s="2"/>
      <c r="G1245" s="89" t="s">
        <v>1491</v>
      </c>
      <c r="H1245" s="89"/>
      <c r="I1245" s="5">
        <f>SUM(I1240,I1244)</f>
        <v>13.7</v>
      </c>
    </row>
    <row r="1246" spans="1:9" ht="9.9499999999999993" customHeight="1">
      <c r="A1246" s="2"/>
      <c r="B1246" s="2"/>
      <c r="C1246" s="2"/>
      <c r="D1246" s="2"/>
      <c r="E1246" s="2"/>
      <c r="F1246" s="2"/>
      <c r="G1246" s="90"/>
      <c r="H1246" s="90"/>
      <c r="I1246" s="90"/>
    </row>
    <row r="1247" spans="1:9" ht="20.100000000000001" customHeight="1">
      <c r="A1247" s="81" t="s">
        <v>2000</v>
      </c>
      <c r="B1247" s="81"/>
      <c r="C1247" s="81"/>
      <c r="D1247" s="81"/>
      <c r="E1247" s="81"/>
      <c r="F1247" s="81"/>
      <c r="G1247" s="81"/>
      <c r="H1247" s="81"/>
      <c r="I1247" s="81"/>
    </row>
    <row r="1248" spans="1:9" ht="15" customHeight="1">
      <c r="A1248" s="91" t="s">
        <v>1576</v>
      </c>
      <c r="B1248" s="91"/>
      <c r="C1248" s="92" t="s">
        <v>4</v>
      </c>
      <c r="D1248" s="92"/>
      <c r="E1248" s="92"/>
      <c r="F1248" s="11" t="s">
        <v>1470</v>
      </c>
      <c r="G1248" s="11" t="s">
        <v>1471</v>
      </c>
      <c r="H1248" s="11" t="s">
        <v>1472</v>
      </c>
      <c r="I1248" s="11" t="s">
        <v>1473</v>
      </c>
    </row>
    <row r="1249" spans="1:9" ht="29.1" customHeight="1">
      <c r="A1249" s="17" t="s">
        <v>2001</v>
      </c>
      <c r="B1249" s="18" t="s">
        <v>2002</v>
      </c>
      <c r="C1249" s="93" t="s">
        <v>14</v>
      </c>
      <c r="D1249" s="93"/>
      <c r="E1249" s="93"/>
      <c r="F1249" s="17" t="s">
        <v>33</v>
      </c>
      <c r="G1249" s="19">
        <v>18.87</v>
      </c>
      <c r="H1249" s="20">
        <v>1.04</v>
      </c>
      <c r="I1249" s="20">
        <f>TRUNC(TRUNC(G1249,8)*H1249,2)</f>
        <v>19.62</v>
      </c>
    </row>
    <row r="1250" spans="1:9" ht="15" customHeight="1">
      <c r="A1250" s="17" t="s">
        <v>2003</v>
      </c>
      <c r="B1250" s="18" t="s">
        <v>2004</v>
      </c>
      <c r="C1250" s="93" t="s">
        <v>14</v>
      </c>
      <c r="D1250" s="93"/>
      <c r="E1250" s="93"/>
      <c r="F1250" s="17" t="s">
        <v>1950</v>
      </c>
      <c r="G1250" s="19">
        <v>5.0000000000000001E-3</v>
      </c>
      <c r="H1250" s="20">
        <v>63.01</v>
      </c>
      <c r="I1250" s="20">
        <f>TRUNC(TRUNC(G1250,8)*H1250,2)</f>
        <v>0.31</v>
      </c>
    </row>
    <row r="1251" spans="1:9" ht="29.1" customHeight="1">
      <c r="A1251" s="17" t="s">
        <v>2005</v>
      </c>
      <c r="B1251" s="18" t="s">
        <v>2006</v>
      </c>
      <c r="C1251" s="93" t="s">
        <v>14</v>
      </c>
      <c r="D1251" s="93"/>
      <c r="E1251" s="93"/>
      <c r="F1251" s="17" t="s">
        <v>88</v>
      </c>
      <c r="G1251" s="19">
        <v>0.42</v>
      </c>
      <c r="H1251" s="20">
        <v>2.37</v>
      </c>
      <c r="I1251" s="20">
        <f>TRUNC(TRUNC(G1251,8)*H1251,2)</f>
        <v>0.99</v>
      </c>
    </row>
    <row r="1252" spans="1:9" ht="15" customHeight="1">
      <c r="A1252" s="2"/>
      <c r="B1252" s="2"/>
      <c r="C1252" s="2"/>
      <c r="D1252" s="2"/>
      <c r="E1252" s="2"/>
      <c r="F1252" s="2"/>
      <c r="G1252" s="87" t="s">
        <v>1588</v>
      </c>
      <c r="H1252" s="87"/>
      <c r="I1252" s="21">
        <f>SUM(I1249:I1251)</f>
        <v>20.919999999999998</v>
      </c>
    </row>
    <row r="1253" spans="1:9" ht="15" customHeight="1">
      <c r="A1253" s="91" t="s">
        <v>1560</v>
      </c>
      <c r="B1253" s="91"/>
      <c r="C1253" s="92" t="s">
        <v>4</v>
      </c>
      <c r="D1253" s="92"/>
      <c r="E1253" s="92"/>
      <c r="F1253" s="11" t="s">
        <v>1470</v>
      </c>
      <c r="G1253" s="11" t="s">
        <v>1471</v>
      </c>
      <c r="H1253" s="11" t="s">
        <v>1472</v>
      </c>
      <c r="I1253" s="11" t="s">
        <v>1473</v>
      </c>
    </row>
    <row r="1254" spans="1:9" ht="15" customHeight="1">
      <c r="A1254" s="17" t="s">
        <v>1792</v>
      </c>
      <c r="B1254" s="18" t="s">
        <v>1793</v>
      </c>
      <c r="C1254" s="93" t="s">
        <v>14</v>
      </c>
      <c r="D1254" s="93"/>
      <c r="E1254" s="93"/>
      <c r="F1254" s="17" t="s">
        <v>1563</v>
      </c>
      <c r="G1254" s="19">
        <v>0.77</v>
      </c>
      <c r="H1254" s="20">
        <v>32.270000000000003</v>
      </c>
      <c r="I1254" s="20">
        <f>TRUNC(TRUNC(G1254,8)*H1254,2)</f>
        <v>24.84</v>
      </c>
    </row>
    <row r="1255" spans="1:9" ht="15" customHeight="1">
      <c r="A1255" s="17" t="s">
        <v>1775</v>
      </c>
      <c r="B1255" s="18" t="s">
        <v>1776</v>
      </c>
      <c r="C1255" s="93" t="s">
        <v>14</v>
      </c>
      <c r="D1255" s="93"/>
      <c r="E1255" s="93"/>
      <c r="F1255" s="17" t="s">
        <v>1563</v>
      </c>
      <c r="G1255" s="19">
        <v>0.38500000000000001</v>
      </c>
      <c r="H1255" s="20">
        <v>23.23</v>
      </c>
      <c r="I1255" s="20">
        <f>TRUNC(TRUNC(G1255,8)*H1255,2)</f>
        <v>8.94</v>
      </c>
    </row>
    <row r="1256" spans="1:9" ht="18" customHeight="1">
      <c r="A1256" s="2"/>
      <c r="B1256" s="2"/>
      <c r="C1256" s="2"/>
      <c r="D1256" s="2"/>
      <c r="E1256" s="2"/>
      <c r="F1256" s="2"/>
      <c r="G1256" s="87" t="s">
        <v>1564</v>
      </c>
      <c r="H1256" s="87"/>
      <c r="I1256" s="21">
        <f>SUM(I1254:I1255)</f>
        <v>33.78</v>
      </c>
    </row>
    <row r="1257" spans="1:9" ht="15" customHeight="1">
      <c r="A1257" s="91" t="s">
        <v>1487</v>
      </c>
      <c r="B1257" s="91"/>
      <c r="C1257" s="92" t="s">
        <v>4</v>
      </c>
      <c r="D1257" s="92"/>
      <c r="E1257" s="92"/>
      <c r="F1257" s="11" t="s">
        <v>1470</v>
      </c>
      <c r="G1257" s="11" t="s">
        <v>1471</v>
      </c>
      <c r="H1257" s="11" t="s">
        <v>1472</v>
      </c>
      <c r="I1257" s="11" t="s">
        <v>1473</v>
      </c>
    </row>
    <row r="1258" spans="1:9" ht="38.1" customHeight="1">
      <c r="A1258" s="17" t="s">
        <v>2007</v>
      </c>
      <c r="B1258" s="18" t="s">
        <v>2008</v>
      </c>
      <c r="C1258" s="93" t="s">
        <v>14</v>
      </c>
      <c r="D1258" s="93"/>
      <c r="E1258" s="93"/>
      <c r="F1258" s="17" t="s">
        <v>43</v>
      </c>
      <c r="G1258" s="19">
        <v>7.7000000000000002E-3</v>
      </c>
      <c r="H1258" s="20">
        <v>738.3</v>
      </c>
      <c r="I1258" s="20">
        <f>TRUNC(TRUNC(G1258,8)*H1258,2)</f>
        <v>5.68</v>
      </c>
    </row>
    <row r="1259" spans="1:9" ht="15" customHeight="1">
      <c r="A1259" s="2"/>
      <c r="B1259" s="2"/>
      <c r="C1259" s="2"/>
      <c r="D1259" s="2"/>
      <c r="E1259" s="2"/>
      <c r="F1259" s="2"/>
      <c r="G1259" s="87" t="s">
        <v>1490</v>
      </c>
      <c r="H1259" s="87"/>
      <c r="I1259" s="21">
        <f>SUM(I1258:I1258)</f>
        <v>5.68</v>
      </c>
    </row>
    <row r="1260" spans="1:9" ht="15" customHeight="1">
      <c r="A1260" s="2"/>
      <c r="B1260" s="2"/>
      <c r="C1260" s="2"/>
      <c r="D1260" s="2"/>
      <c r="E1260" s="2"/>
      <c r="F1260" s="2"/>
      <c r="G1260" s="89" t="s">
        <v>1491</v>
      </c>
      <c r="H1260" s="89"/>
      <c r="I1260" s="5">
        <f>SUM(I1252,I1256,I1259)</f>
        <v>60.38</v>
      </c>
    </row>
    <row r="1261" spans="1:9" ht="9.9499999999999993" customHeight="1">
      <c r="A1261" s="2"/>
      <c r="B1261" s="2"/>
      <c r="C1261" s="2"/>
      <c r="D1261" s="2"/>
      <c r="E1261" s="2"/>
      <c r="F1261" s="2"/>
      <c r="G1261" s="90"/>
      <c r="H1261" s="90"/>
      <c r="I1261" s="90"/>
    </row>
    <row r="1262" spans="1:9" ht="20.100000000000001" customHeight="1">
      <c r="A1262" s="81" t="s">
        <v>2009</v>
      </c>
      <c r="B1262" s="81"/>
      <c r="C1262" s="81"/>
      <c r="D1262" s="81"/>
      <c r="E1262" s="81"/>
      <c r="F1262" s="81"/>
      <c r="G1262" s="81"/>
      <c r="H1262" s="81"/>
      <c r="I1262" s="81"/>
    </row>
    <row r="1263" spans="1:9" ht="15" customHeight="1">
      <c r="A1263" s="91" t="s">
        <v>1576</v>
      </c>
      <c r="B1263" s="91"/>
      <c r="C1263" s="92" t="s">
        <v>4</v>
      </c>
      <c r="D1263" s="92"/>
      <c r="E1263" s="92"/>
      <c r="F1263" s="11" t="s">
        <v>1470</v>
      </c>
      <c r="G1263" s="11" t="s">
        <v>1471</v>
      </c>
      <c r="H1263" s="11" t="s">
        <v>1472</v>
      </c>
      <c r="I1263" s="11" t="s">
        <v>1473</v>
      </c>
    </row>
    <row r="1264" spans="1:9" ht="21" customHeight="1">
      <c r="A1264" s="17" t="s">
        <v>2010</v>
      </c>
      <c r="B1264" s="18" t="s">
        <v>2011</v>
      </c>
      <c r="C1264" s="93" t="s">
        <v>14</v>
      </c>
      <c r="D1264" s="93"/>
      <c r="E1264" s="93"/>
      <c r="F1264" s="17" t="s">
        <v>33</v>
      </c>
      <c r="G1264" s="19">
        <v>73.489999999999995</v>
      </c>
      <c r="H1264" s="20">
        <v>0.64</v>
      </c>
      <c r="I1264" s="20">
        <f>TRUNC(TRUNC(G1264,8)*H1264,2)</f>
        <v>47.03</v>
      </c>
    </row>
    <row r="1265" spans="1:9" ht="15" customHeight="1">
      <c r="A1265" s="2"/>
      <c r="B1265" s="2"/>
      <c r="C1265" s="2"/>
      <c r="D1265" s="2"/>
      <c r="E1265" s="2"/>
      <c r="F1265" s="2"/>
      <c r="G1265" s="87" t="s">
        <v>1588</v>
      </c>
      <c r="H1265" s="87"/>
      <c r="I1265" s="21">
        <f>SUM(I1264:I1264)</f>
        <v>47.03</v>
      </c>
    </row>
    <row r="1266" spans="1:9" ht="15" customHeight="1">
      <c r="A1266" s="91" t="s">
        <v>1560</v>
      </c>
      <c r="B1266" s="91"/>
      <c r="C1266" s="92" t="s">
        <v>4</v>
      </c>
      <c r="D1266" s="92"/>
      <c r="E1266" s="92"/>
      <c r="F1266" s="11" t="s">
        <v>1470</v>
      </c>
      <c r="G1266" s="11" t="s">
        <v>1471</v>
      </c>
      <c r="H1266" s="11" t="s">
        <v>1472</v>
      </c>
      <c r="I1266" s="11" t="s">
        <v>1473</v>
      </c>
    </row>
    <row r="1267" spans="1:9" ht="15" customHeight="1">
      <c r="A1267" s="17" t="s">
        <v>1792</v>
      </c>
      <c r="B1267" s="18" t="s">
        <v>1793</v>
      </c>
      <c r="C1267" s="93" t="s">
        <v>14</v>
      </c>
      <c r="D1267" s="93"/>
      <c r="E1267" s="93"/>
      <c r="F1267" s="17" t="s">
        <v>1563</v>
      </c>
      <c r="G1267" s="19">
        <v>1.9390000000000001</v>
      </c>
      <c r="H1267" s="20">
        <v>32.270000000000003</v>
      </c>
      <c r="I1267" s="20">
        <f>TRUNC(TRUNC(G1267,8)*H1267,2)</f>
        <v>62.57</v>
      </c>
    </row>
    <row r="1268" spans="1:9" ht="15" customHeight="1">
      <c r="A1268" s="17" t="s">
        <v>1775</v>
      </c>
      <c r="B1268" s="18" t="s">
        <v>1776</v>
      </c>
      <c r="C1268" s="93" t="s">
        <v>14</v>
      </c>
      <c r="D1268" s="93"/>
      <c r="E1268" s="93"/>
      <c r="F1268" s="17" t="s">
        <v>1563</v>
      </c>
      <c r="G1268" s="19">
        <v>0.97</v>
      </c>
      <c r="H1268" s="20">
        <v>23.23</v>
      </c>
      <c r="I1268" s="20">
        <f>TRUNC(TRUNC(G1268,8)*H1268,2)</f>
        <v>22.53</v>
      </c>
    </row>
    <row r="1269" spans="1:9" ht="18" customHeight="1">
      <c r="A1269" s="2"/>
      <c r="B1269" s="2"/>
      <c r="C1269" s="2"/>
      <c r="D1269" s="2"/>
      <c r="E1269" s="2"/>
      <c r="F1269" s="2"/>
      <c r="G1269" s="87" t="s">
        <v>1564</v>
      </c>
      <c r="H1269" s="87"/>
      <c r="I1269" s="21">
        <f>SUM(I1267:I1268)</f>
        <v>85.1</v>
      </c>
    </row>
    <row r="1270" spans="1:9" ht="15" customHeight="1">
      <c r="A1270" s="91" t="s">
        <v>1487</v>
      </c>
      <c r="B1270" s="91"/>
      <c r="C1270" s="92" t="s">
        <v>4</v>
      </c>
      <c r="D1270" s="92"/>
      <c r="E1270" s="92"/>
      <c r="F1270" s="11" t="s">
        <v>1470</v>
      </c>
      <c r="G1270" s="11" t="s">
        <v>1471</v>
      </c>
      <c r="H1270" s="11" t="s">
        <v>1472</v>
      </c>
      <c r="I1270" s="11" t="s">
        <v>1473</v>
      </c>
    </row>
    <row r="1271" spans="1:9" ht="38.1" customHeight="1">
      <c r="A1271" s="17" t="s">
        <v>2007</v>
      </c>
      <c r="B1271" s="18" t="s">
        <v>2008</v>
      </c>
      <c r="C1271" s="93" t="s">
        <v>14</v>
      </c>
      <c r="D1271" s="93"/>
      <c r="E1271" s="93"/>
      <c r="F1271" s="17" t="s">
        <v>43</v>
      </c>
      <c r="G1271" s="19">
        <v>2.8000000000000001E-2</v>
      </c>
      <c r="H1271" s="20">
        <v>738.3</v>
      </c>
      <c r="I1271" s="20">
        <f>TRUNC(TRUNC(G1271,8)*H1271,2)</f>
        <v>20.67</v>
      </c>
    </row>
    <row r="1272" spans="1:9" ht="15" customHeight="1">
      <c r="A1272" s="2"/>
      <c r="B1272" s="2"/>
      <c r="C1272" s="2"/>
      <c r="D1272" s="2"/>
      <c r="E1272" s="2"/>
      <c r="F1272" s="2"/>
      <c r="G1272" s="87" t="s">
        <v>1490</v>
      </c>
      <c r="H1272" s="87"/>
      <c r="I1272" s="21">
        <f>SUM(I1271:I1271)</f>
        <v>20.67</v>
      </c>
    </row>
    <row r="1273" spans="1:9" ht="15" customHeight="1">
      <c r="A1273" s="2"/>
      <c r="B1273" s="2"/>
      <c r="C1273" s="2"/>
      <c r="D1273" s="2"/>
      <c r="E1273" s="2"/>
      <c r="F1273" s="2"/>
      <c r="G1273" s="89" t="s">
        <v>1491</v>
      </c>
      <c r="H1273" s="89"/>
      <c r="I1273" s="5">
        <f>SUM(I1265,I1269,I1272)</f>
        <v>152.80000000000001</v>
      </c>
    </row>
    <row r="1274" spans="1:9" ht="9.9499999999999993" customHeight="1">
      <c r="A1274" s="2"/>
      <c r="B1274" s="2"/>
      <c r="C1274" s="2"/>
      <c r="D1274" s="2"/>
      <c r="E1274" s="2"/>
      <c r="F1274" s="2"/>
      <c r="G1274" s="90"/>
      <c r="H1274" s="90"/>
      <c r="I1274" s="90"/>
    </row>
    <row r="1275" spans="1:9" ht="20.100000000000001" customHeight="1">
      <c r="A1275" s="81" t="s">
        <v>2012</v>
      </c>
      <c r="B1275" s="81"/>
      <c r="C1275" s="81"/>
      <c r="D1275" s="81"/>
      <c r="E1275" s="81"/>
      <c r="F1275" s="81"/>
      <c r="G1275" s="81"/>
      <c r="H1275" s="81"/>
      <c r="I1275" s="81"/>
    </row>
    <row r="1276" spans="1:9" ht="15" customHeight="1">
      <c r="A1276" s="91" t="s">
        <v>1552</v>
      </c>
      <c r="B1276" s="91"/>
      <c r="C1276" s="92" t="s">
        <v>4</v>
      </c>
      <c r="D1276" s="92"/>
      <c r="E1276" s="92"/>
      <c r="F1276" s="11" t="s">
        <v>1470</v>
      </c>
      <c r="G1276" s="11" t="s">
        <v>1471</v>
      </c>
      <c r="H1276" s="11" t="s">
        <v>1472</v>
      </c>
      <c r="I1276" s="11" t="s">
        <v>1473</v>
      </c>
    </row>
    <row r="1277" spans="1:9" ht="29.1" customHeight="1">
      <c r="A1277" s="17" t="s">
        <v>1750</v>
      </c>
      <c r="B1277" s="18" t="s">
        <v>1751</v>
      </c>
      <c r="C1277" s="93" t="s">
        <v>14</v>
      </c>
      <c r="D1277" s="93"/>
      <c r="E1277" s="93"/>
      <c r="F1277" s="17" t="s">
        <v>1555</v>
      </c>
      <c r="G1277" s="19">
        <v>2.569</v>
      </c>
      <c r="H1277" s="20">
        <v>38.950000000000003</v>
      </c>
      <c r="I1277" s="20">
        <f>ROUND(ROUND(G1277,8)*H1277,2)</f>
        <v>100.06</v>
      </c>
    </row>
    <row r="1278" spans="1:9" ht="29.1" customHeight="1">
      <c r="A1278" s="17" t="s">
        <v>1752</v>
      </c>
      <c r="B1278" s="18" t="s">
        <v>1753</v>
      </c>
      <c r="C1278" s="93" t="s">
        <v>14</v>
      </c>
      <c r="D1278" s="93"/>
      <c r="E1278" s="93"/>
      <c r="F1278" s="17" t="s">
        <v>1558</v>
      </c>
      <c r="G1278" s="19">
        <v>0.14499999999999999</v>
      </c>
      <c r="H1278" s="20">
        <v>40.479999999999997</v>
      </c>
      <c r="I1278" s="20">
        <f>ROUND(ROUND(G1278,8)*H1278,2)</f>
        <v>5.87</v>
      </c>
    </row>
    <row r="1279" spans="1:9" ht="18" customHeight="1">
      <c r="A1279" s="2"/>
      <c r="B1279" s="2"/>
      <c r="C1279" s="2"/>
      <c r="D1279" s="2"/>
      <c r="E1279" s="2"/>
      <c r="F1279" s="2"/>
      <c r="G1279" s="87" t="s">
        <v>1559</v>
      </c>
      <c r="H1279" s="87"/>
      <c r="I1279" s="21">
        <f>SUM(I1277:I1278)</f>
        <v>105.93</v>
      </c>
    </row>
    <row r="1280" spans="1:9" ht="15" customHeight="1">
      <c r="A1280" s="91" t="s">
        <v>1576</v>
      </c>
      <c r="B1280" s="91"/>
      <c r="C1280" s="92" t="s">
        <v>4</v>
      </c>
      <c r="D1280" s="92"/>
      <c r="E1280" s="92"/>
      <c r="F1280" s="11" t="s">
        <v>1470</v>
      </c>
      <c r="G1280" s="11" t="s">
        <v>1471</v>
      </c>
      <c r="H1280" s="11" t="s">
        <v>1472</v>
      </c>
      <c r="I1280" s="11" t="s">
        <v>1473</v>
      </c>
    </row>
    <row r="1281" spans="1:9" ht="15" customHeight="1">
      <c r="A1281" s="17" t="s">
        <v>2013</v>
      </c>
      <c r="B1281" s="18" t="s">
        <v>2014</v>
      </c>
      <c r="C1281" s="93" t="s">
        <v>14</v>
      </c>
      <c r="D1281" s="93"/>
      <c r="E1281" s="93"/>
      <c r="F1281" s="17" t="s">
        <v>118</v>
      </c>
      <c r="G1281" s="19">
        <v>0.97</v>
      </c>
      <c r="H1281" s="20">
        <v>2.99</v>
      </c>
      <c r="I1281" s="20">
        <f>ROUND(ROUND(G1281,8)*H1281,2)</f>
        <v>2.9</v>
      </c>
    </row>
    <row r="1282" spans="1:9" ht="29.1" customHeight="1">
      <c r="A1282" s="17" t="s">
        <v>2015</v>
      </c>
      <c r="B1282" s="18" t="s">
        <v>2016</v>
      </c>
      <c r="C1282" s="93" t="s">
        <v>14</v>
      </c>
      <c r="D1282" s="93"/>
      <c r="E1282" s="93"/>
      <c r="F1282" s="17" t="s">
        <v>39</v>
      </c>
      <c r="G1282" s="19">
        <v>1</v>
      </c>
      <c r="H1282" s="20">
        <v>529.9</v>
      </c>
      <c r="I1282" s="20">
        <f>ROUND(ROUND(G1282,8)*H1282,2)</f>
        <v>529.9</v>
      </c>
    </row>
    <row r="1283" spans="1:9" ht="15" customHeight="1">
      <c r="A1283" s="2"/>
      <c r="B1283" s="2"/>
      <c r="C1283" s="2"/>
      <c r="D1283" s="2"/>
      <c r="E1283" s="2"/>
      <c r="F1283" s="2"/>
      <c r="G1283" s="87" t="s">
        <v>1588</v>
      </c>
      <c r="H1283" s="87"/>
      <c r="I1283" s="21">
        <f>SUM(I1281:I1282)</f>
        <v>532.79999999999995</v>
      </c>
    </row>
    <row r="1284" spans="1:9" ht="15" customHeight="1">
      <c r="A1284" s="91" t="s">
        <v>1560</v>
      </c>
      <c r="B1284" s="91"/>
      <c r="C1284" s="92" t="s">
        <v>4</v>
      </c>
      <c r="D1284" s="92"/>
      <c r="E1284" s="92"/>
      <c r="F1284" s="11" t="s">
        <v>1470</v>
      </c>
      <c r="G1284" s="11" t="s">
        <v>1471</v>
      </c>
      <c r="H1284" s="11" t="s">
        <v>1472</v>
      </c>
      <c r="I1284" s="11" t="s">
        <v>1473</v>
      </c>
    </row>
    <row r="1285" spans="1:9" ht="21" customHeight="1">
      <c r="A1285" s="17" t="s">
        <v>2017</v>
      </c>
      <c r="B1285" s="18" t="s">
        <v>2018</v>
      </c>
      <c r="C1285" s="93" t="s">
        <v>14</v>
      </c>
      <c r="D1285" s="93"/>
      <c r="E1285" s="93"/>
      <c r="F1285" s="17" t="s">
        <v>1563</v>
      </c>
      <c r="G1285" s="19">
        <v>2.714</v>
      </c>
      <c r="H1285" s="20">
        <v>32.1</v>
      </c>
      <c r="I1285" s="20">
        <f>ROUND(ROUND(G1285,8)*H1285,2)</f>
        <v>87.12</v>
      </c>
    </row>
    <row r="1286" spans="1:9" ht="15" customHeight="1">
      <c r="A1286" s="17" t="s">
        <v>1775</v>
      </c>
      <c r="B1286" s="18" t="s">
        <v>1776</v>
      </c>
      <c r="C1286" s="93" t="s">
        <v>14</v>
      </c>
      <c r="D1286" s="93"/>
      <c r="E1286" s="93"/>
      <c r="F1286" s="17" t="s">
        <v>1563</v>
      </c>
      <c r="G1286" s="19">
        <v>1.357</v>
      </c>
      <c r="H1286" s="20">
        <v>23.23</v>
      </c>
      <c r="I1286" s="20">
        <f>ROUND(ROUND(G1286,8)*H1286,2)</f>
        <v>31.52</v>
      </c>
    </row>
    <row r="1287" spans="1:9" ht="18" customHeight="1">
      <c r="A1287" s="2"/>
      <c r="B1287" s="2"/>
      <c r="C1287" s="2"/>
      <c r="D1287" s="2"/>
      <c r="E1287" s="2"/>
      <c r="F1287" s="2"/>
      <c r="G1287" s="87" t="s">
        <v>1564</v>
      </c>
      <c r="H1287" s="87"/>
      <c r="I1287" s="21">
        <f>SUM(I1285:I1286)</f>
        <v>118.64</v>
      </c>
    </row>
    <row r="1288" spans="1:9" ht="15" customHeight="1">
      <c r="A1288" s="88" t="s">
        <v>2019</v>
      </c>
      <c r="B1288" s="88"/>
      <c r="C1288" s="88"/>
      <c r="D1288" s="2"/>
      <c r="E1288" s="2"/>
      <c r="F1288" s="2"/>
      <c r="G1288" s="89" t="s">
        <v>1491</v>
      </c>
      <c r="H1288" s="89"/>
      <c r="I1288" s="5">
        <v>757.37</v>
      </c>
    </row>
    <row r="1289" spans="1:9" ht="2.1" customHeight="1">
      <c r="A1289" s="88"/>
      <c r="B1289" s="88"/>
      <c r="C1289" s="88"/>
      <c r="D1289" s="2"/>
      <c r="E1289" s="2"/>
      <c r="F1289" s="2"/>
      <c r="G1289" s="2"/>
      <c r="H1289" s="2"/>
      <c r="I1289" s="2"/>
    </row>
    <row r="1290" spans="1:9" ht="9.9499999999999993" customHeight="1">
      <c r="A1290" s="2"/>
      <c r="B1290" s="2"/>
      <c r="C1290" s="2"/>
      <c r="D1290" s="2"/>
      <c r="E1290" s="2"/>
      <c r="F1290" s="2"/>
      <c r="G1290" s="90"/>
      <c r="H1290" s="90"/>
      <c r="I1290" s="90"/>
    </row>
    <row r="1291" spans="1:9" ht="20.100000000000001" customHeight="1">
      <c r="A1291" s="81" t="s">
        <v>2020</v>
      </c>
      <c r="B1291" s="81"/>
      <c r="C1291" s="81"/>
      <c r="D1291" s="81"/>
      <c r="E1291" s="81"/>
      <c r="F1291" s="81"/>
      <c r="G1291" s="81"/>
      <c r="H1291" s="81"/>
      <c r="I1291" s="81"/>
    </row>
    <row r="1292" spans="1:9" ht="15" customHeight="1">
      <c r="A1292" s="91" t="s">
        <v>1576</v>
      </c>
      <c r="B1292" s="91"/>
      <c r="C1292" s="92" t="s">
        <v>4</v>
      </c>
      <c r="D1292" s="92"/>
      <c r="E1292" s="92"/>
      <c r="F1292" s="11" t="s">
        <v>1470</v>
      </c>
      <c r="G1292" s="11" t="s">
        <v>1471</v>
      </c>
      <c r="H1292" s="11" t="s">
        <v>1472</v>
      </c>
      <c r="I1292" s="11" t="s">
        <v>1473</v>
      </c>
    </row>
    <row r="1293" spans="1:9" ht="29.1" customHeight="1">
      <c r="A1293" s="17" t="s">
        <v>2021</v>
      </c>
      <c r="B1293" s="18" t="s">
        <v>2022</v>
      </c>
      <c r="C1293" s="93" t="s">
        <v>14</v>
      </c>
      <c r="D1293" s="93"/>
      <c r="E1293" s="93"/>
      <c r="F1293" s="17" t="s">
        <v>88</v>
      </c>
      <c r="G1293" s="19">
        <v>2.5026999999999999</v>
      </c>
      <c r="H1293" s="20">
        <v>0.3</v>
      </c>
      <c r="I1293" s="20">
        <f t="shared" ref="I1293:I1301" si="18">TRUNC(TRUNC(G1293,8)*H1293,2)</f>
        <v>0.75</v>
      </c>
    </row>
    <row r="1294" spans="1:9" ht="21" customHeight="1">
      <c r="A1294" s="17" t="s">
        <v>2023</v>
      </c>
      <c r="B1294" s="18" t="s">
        <v>2024</v>
      </c>
      <c r="C1294" s="93" t="s">
        <v>14</v>
      </c>
      <c r="D1294" s="93"/>
      <c r="E1294" s="93"/>
      <c r="F1294" s="17" t="s">
        <v>88</v>
      </c>
      <c r="G1294" s="19">
        <v>1.4815</v>
      </c>
      <c r="H1294" s="20">
        <v>2.66</v>
      </c>
      <c r="I1294" s="20">
        <f t="shared" si="18"/>
        <v>3.94</v>
      </c>
    </row>
    <row r="1295" spans="1:9" ht="29.1" customHeight="1">
      <c r="A1295" s="17" t="s">
        <v>2025</v>
      </c>
      <c r="B1295" s="18" t="s">
        <v>2026</v>
      </c>
      <c r="C1295" s="93" t="s">
        <v>14</v>
      </c>
      <c r="D1295" s="93"/>
      <c r="E1295" s="93"/>
      <c r="F1295" s="17" t="s">
        <v>118</v>
      </c>
      <c r="G1295" s="19">
        <v>1.0978000000000001</v>
      </c>
      <c r="H1295" s="20">
        <v>3.32</v>
      </c>
      <c r="I1295" s="20">
        <f t="shared" si="18"/>
        <v>3.64</v>
      </c>
    </row>
    <row r="1296" spans="1:9" ht="21" customHeight="1">
      <c r="A1296" s="17" t="s">
        <v>2027</v>
      </c>
      <c r="B1296" s="18" t="s">
        <v>2028</v>
      </c>
      <c r="C1296" s="93" t="s">
        <v>14</v>
      </c>
      <c r="D1296" s="93"/>
      <c r="E1296" s="93"/>
      <c r="F1296" s="17" t="s">
        <v>33</v>
      </c>
      <c r="G1296" s="19">
        <v>20.186800000000002</v>
      </c>
      <c r="H1296" s="20">
        <v>0.11</v>
      </c>
      <c r="I1296" s="20">
        <f t="shared" si="18"/>
        <v>2.2200000000000002</v>
      </c>
    </row>
    <row r="1297" spans="1:9" ht="29.1" customHeight="1">
      <c r="A1297" s="17" t="s">
        <v>2029</v>
      </c>
      <c r="B1297" s="18" t="s">
        <v>2030</v>
      </c>
      <c r="C1297" s="93" t="s">
        <v>14</v>
      </c>
      <c r="D1297" s="93"/>
      <c r="E1297" s="93"/>
      <c r="F1297" s="17" t="s">
        <v>33</v>
      </c>
      <c r="G1297" s="19">
        <v>0.4803</v>
      </c>
      <c r="H1297" s="20">
        <v>0.25</v>
      </c>
      <c r="I1297" s="20">
        <f t="shared" si="18"/>
        <v>0.12</v>
      </c>
    </row>
    <row r="1298" spans="1:9" ht="29.1" customHeight="1">
      <c r="A1298" s="17" t="s">
        <v>2031</v>
      </c>
      <c r="B1298" s="18" t="s">
        <v>2032</v>
      </c>
      <c r="C1298" s="93" t="s">
        <v>14</v>
      </c>
      <c r="D1298" s="93"/>
      <c r="E1298" s="93"/>
      <c r="F1298" s="17" t="s">
        <v>88</v>
      </c>
      <c r="G1298" s="19">
        <v>1.5247999999999999</v>
      </c>
      <c r="H1298" s="20">
        <v>8.2100000000000009</v>
      </c>
      <c r="I1298" s="20">
        <f t="shared" si="18"/>
        <v>12.51</v>
      </c>
    </row>
    <row r="1299" spans="1:9" ht="29.1" customHeight="1">
      <c r="A1299" s="17" t="s">
        <v>2033</v>
      </c>
      <c r="B1299" s="18" t="s">
        <v>2034</v>
      </c>
      <c r="C1299" s="93" t="s">
        <v>14</v>
      </c>
      <c r="D1299" s="93"/>
      <c r="E1299" s="93"/>
      <c r="F1299" s="17" t="s">
        <v>88</v>
      </c>
      <c r="G1299" s="19">
        <v>4.0011000000000001</v>
      </c>
      <c r="H1299" s="20">
        <v>9.32</v>
      </c>
      <c r="I1299" s="20">
        <f t="shared" si="18"/>
        <v>37.29</v>
      </c>
    </row>
    <row r="1300" spans="1:9" ht="21" customHeight="1">
      <c r="A1300" s="17" t="s">
        <v>2035</v>
      </c>
      <c r="B1300" s="18" t="s">
        <v>2036</v>
      </c>
      <c r="C1300" s="93" t="s">
        <v>14</v>
      </c>
      <c r="D1300" s="93"/>
      <c r="E1300" s="93"/>
      <c r="F1300" s="17" t="s">
        <v>1950</v>
      </c>
      <c r="G1300" s="19">
        <v>4.9500000000000002E-2</v>
      </c>
      <c r="H1300" s="20">
        <v>73.28</v>
      </c>
      <c r="I1300" s="20">
        <f t="shared" si="18"/>
        <v>3.62</v>
      </c>
    </row>
    <row r="1301" spans="1:9" ht="21" customHeight="1">
      <c r="A1301" s="17" t="s">
        <v>2037</v>
      </c>
      <c r="B1301" s="18" t="s">
        <v>2038</v>
      </c>
      <c r="C1301" s="93" t="s">
        <v>14</v>
      </c>
      <c r="D1301" s="93"/>
      <c r="E1301" s="93"/>
      <c r="F1301" s="17" t="s">
        <v>39</v>
      </c>
      <c r="G1301" s="19">
        <v>2.1059999999999999</v>
      </c>
      <c r="H1301" s="20">
        <v>19.190000000000001</v>
      </c>
      <c r="I1301" s="20">
        <f t="shared" si="18"/>
        <v>40.409999999999997</v>
      </c>
    </row>
    <row r="1302" spans="1:9" ht="15" customHeight="1">
      <c r="A1302" s="2"/>
      <c r="B1302" s="2"/>
      <c r="C1302" s="2"/>
      <c r="D1302" s="2"/>
      <c r="E1302" s="2"/>
      <c r="F1302" s="2"/>
      <c r="G1302" s="87" t="s">
        <v>1588</v>
      </c>
      <c r="H1302" s="87"/>
      <c r="I1302" s="21">
        <f>SUM(I1293:I1301)</f>
        <v>104.5</v>
      </c>
    </row>
    <row r="1303" spans="1:9" ht="15" customHeight="1">
      <c r="A1303" s="91" t="s">
        <v>1560</v>
      </c>
      <c r="B1303" s="91"/>
      <c r="C1303" s="92" t="s">
        <v>4</v>
      </c>
      <c r="D1303" s="92"/>
      <c r="E1303" s="92"/>
      <c r="F1303" s="11" t="s">
        <v>1470</v>
      </c>
      <c r="G1303" s="11" t="s">
        <v>1471</v>
      </c>
      <c r="H1303" s="11" t="s">
        <v>1472</v>
      </c>
      <c r="I1303" s="11" t="s">
        <v>1473</v>
      </c>
    </row>
    <row r="1304" spans="1:9" ht="21" customHeight="1">
      <c r="A1304" s="17" t="s">
        <v>1913</v>
      </c>
      <c r="B1304" s="18" t="s">
        <v>1914</v>
      </c>
      <c r="C1304" s="93" t="s">
        <v>14</v>
      </c>
      <c r="D1304" s="93"/>
      <c r="E1304" s="93"/>
      <c r="F1304" s="17" t="s">
        <v>1563</v>
      </c>
      <c r="G1304" s="19">
        <v>0.61499999999999999</v>
      </c>
      <c r="H1304" s="20">
        <v>33.880000000000003</v>
      </c>
      <c r="I1304" s="20">
        <f>TRUNC(TRUNC(G1304,8)*H1304,2)</f>
        <v>20.83</v>
      </c>
    </row>
    <row r="1305" spans="1:9" ht="15" customHeight="1">
      <c r="A1305" s="17" t="s">
        <v>1775</v>
      </c>
      <c r="B1305" s="18" t="s">
        <v>1776</v>
      </c>
      <c r="C1305" s="93" t="s">
        <v>14</v>
      </c>
      <c r="D1305" s="93"/>
      <c r="E1305" s="93"/>
      <c r="F1305" s="17" t="s">
        <v>1563</v>
      </c>
      <c r="G1305" s="19">
        <v>0.20100000000000001</v>
      </c>
      <c r="H1305" s="20">
        <v>23.23</v>
      </c>
      <c r="I1305" s="20">
        <f>TRUNC(TRUNC(G1305,8)*H1305,2)</f>
        <v>4.66</v>
      </c>
    </row>
    <row r="1306" spans="1:9" ht="18" customHeight="1">
      <c r="A1306" s="2"/>
      <c r="B1306" s="2"/>
      <c r="C1306" s="2"/>
      <c r="D1306" s="2"/>
      <c r="E1306" s="2"/>
      <c r="F1306" s="2"/>
      <c r="G1306" s="87" t="s">
        <v>1564</v>
      </c>
      <c r="H1306" s="87"/>
      <c r="I1306" s="21">
        <f>SUM(I1304:I1305)</f>
        <v>25.49</v>
      </c>
    </row>
    <row r="1307" spans="1:9" ht="15" customHeight="1">
      <c r="A1307" s="2"/>
      <c r="B1307" s="2"/>
      <c r="C1307" s="2"/>
      <c r="D1307" s="2"/>
      <c r="E1307" s="2"/>
      <c r="F1307" s="2"/>
      <c r="G1307" s="89" t="s">
        <v>1491</v>
      </c>
      <c r="H1307" s="89"/>
      <c r="I1307" s="5">
        <f>SUM(I1302,I1306)</f>
        <v>129.99</v>
      </c>
    </row>
    <row r="1308" spans="1:9" ht="9.9499999999999993" customHeight="1">
      <c r="A1308" s="2"/>
      <c r="B1308" s="2"/>
      <c r="C1308" s="2"/>
      <c r="D1308" s="2"/>
      <c r="E1308" s="2"/>
      <c r="F1308" s="2"/>
      <c r="G1308" s="90"/>
      <c r="H1308" s="90"/>
      <c r="I1308" s="90"/>
    </row>
    <row r="1309" spans="1:9" ht="20.100000000000001" customHeight="1">
      <c r="A1309" s="81" t="s">
        <v>2039</v>
      </c>
      <c r="B1309" s="81"/>
      <c r="C1309" s="81"/>
      <c r="D1309" s="81"/>
      <c r="E1309" s="81"/>
      <c r="F1309" s="81"/>
      <c r="G1309" s="81"/>
      <c r="H1309" s="81"/>
      <c r="I1309" s="81"/>
    </row>
    <row r="1310" spans="1:9" ht="15" customHeight="1">
      <c r="A1310" s="91" t="s">
        <v>1576</v>
      </c>
      <c r="B1310" s="91"/>
      <c r="C1310" s="92" t="s">
        <v>4</v>
      </c>
      <c r="D1310" s="92"/>
      <c r="E1310" s="92"/>
      <c r="F1310" s="11" t="s">
        <v>1470</v>
      </c>
      <c r="G1310" s="11" t="s">
        <v>1471</v>
      </c>
      <c r="H1310" s="11" t="s">
        <v>1472</v>
      </c>
      <c r="I1310" s="11" t="s">
        <v>1473</v>
      </c>
    </row>
    <row r="1311" spans="1:9" ht="21" customHeight="1">
      <c r="A1311" s="17" t="s">
        <v>2040</v>
      </c>
      <c r="B1311" s="18" t="s">
        <v>2041</v>
      </c>
      <c r="C1311" s="93" t="s">
        <v>14</v>
      </c>
      <c r="D1311" s="93"/>
      <c r="E1311" s="93"/>
      <c r="F1311" s="17" t="s">
        <v>43</v>
      </c>
      <c r="G1311" s="19">
        <v>3.0000000000000001E-3</v>
      </c>
      <c r="H1311" s="20">
        <v>117.45</v>
      </c>
      <c r="I1311" s="20">
        <f>ROUND(ROUND(G1311,8)*H1311,2)</f>
        <v>0.35</v>
      </c>
    </row>
    <row r="1312" spans="1:9" ht="21" customHeight="1">
      <c r="A1312" s="17" t="s">
        <v>2042</v>
      </c>
      <c r="B1312" s="18" t="s">
        <v>2043</v>
      </c>
      <c r="C1312" s="93" t="s">
        <v>14</v>
      </c>
      <c r="D1312" s="93"/>
      <c r="E1312" s="93"/>
      <c r="F1312" s="17" t="s">
        <v>118</v>
      </c>
      <c r="G1312" s="19">
        <v>54.53</v>
      </c>
      <c r="H1312" s="20">
        <v>9.99</v>
      </c>
      <c r="I1312" s="20">
        <f>ROUND(ROUND(G1312,8)*H1312,2)</f>
        <v>544.75</v>
      </c>
    </row>
    <row r="1313" spans="1:9" ht="15" customHeight="1">
      <c r="A1313" s="17" t="s">
        <v>2044</v>
      </c>
      <c r="B1313" s="18" t="s">
        <v>2045</v>
      </c>
      <c r="C1313" s="93" t="s">
        <v>14</v>
      </c>
      <c r="D1313" s="93"/>
      <c r="E1313" s="93"/>
      <c r="F1313" s="17" t="s">
        <v>118</v>
      </c>
      <c r="G1313" s="19">
        <v>1.17</v>
      </c>
      <c r="H1313" s="20">
        <v>0.8</v>
      </c>
      <c r="I1313" s="20">
        <f>ROUND(ROUND(G1313,8)*H1313,2)</f>
        <v>0.94</v>
      </c>
    </row>
    <row r="1314" spans="1:9" ht="15" customHeight="1">
      <c r="A1314" s="2"/>
      <c r="B1314" s="2"/>
      <c r="C1314" s="2"/>
      <c r="D1314" s="2"/>
      <c r="E1314" s="2"/>
      <c r="F1314" s="2"/>
      <c r="G1314" s="87" t="s">
        <v>1588</v>
      </c>
      <c r="H1314" s="87"/>
      <c r="I1314" s="21">
        <f>SUM(I1311:I1313)</f>
        <v>546.04000000000008</v>
      </c>
    </row>
    <row r="1315" spans="1:9" ht="15" customHeight="1">
      <c r="A1315" s="91" t="s">
        <v>1560</v>
      </c>
      <c r="B1315" s="91"/>
      <c r="C1315" s="92" t="s">
        <v>4</v>
      </c>
      <c r="D1315" s="92"/>
      <c r="E1315" s="92"/>
      <c r="F1315" s="11" t="s">
        <v>1470</v>
      </c>
      <c r="G1315" s="11" t="s">
        <v>1471</v>
      </c>
      <c r="H1315" s="11" t="s">
        <v>1472</v>
      </c>
      <c r="I1315" s="11" t="s">
        <v>1473</v>
      </c>
    </row>
    <row r="1316" spans="1:9" ht="15" customHeight="1">
      <c r="A1316" s="17" t="s">
        <v>1792</v>
      </c>
      <c r="B1316" s="18" t="s">
        <v>1793</v>
      </c>
      <c r="C1316" s="93" t="s">
        <v>14</v>
      </c>
      <c r="D1316" s="93"/>
      <c r="E1316" s="93"/>
      <c r="F1316" s="17" t="s">
        <v>1563</v>
      </c>
      <c r="G1316" s="19">
        <v>1</v>
      </c>
      <c r="H1316" s="20">
        <v>32.270000000000003</v>
      </c>
      <c r="I1316" s="20">
        <f>ROUND(ROUND(G1316,8)*H1316,2)</f>
        <v>32.270000000000003</v>
      </c>
    </row>
    <row r="1317" spans="1:9" ht="15" customHeight="1">
      <c r="A1317" s="17" t="s">
        <v>1775</v>
      </c>
      <c r="B1317" s="18" t="s">
        <v>1776</v>
      </c>
      <c r="C1317" s="93" t="s">
        <v>14</v>
      </c>
      <c r="D1317" s="93"/>
      <c r="E1317" s="93"/>
      <c r="F1317" s="17" t="s">
        <v>1563</v>
      </c>
      <c r="G1317" s="19">
        <v>0.64</v>
      </c>
      <c r="H1317" s="20">
        <v>23.23</v>
      </c>
      <c r="I1317" s="20">
        <f>ROUND(ROUND(G1317,8)*H1317,2)</f>
        <v>14.87</v>
      </c>
    </row>
    <row r="1318" spans="1:9" ht="18" customHeight="1">
      <c r="A1318" s="2"/>
      <c r="B1318" s="2"/>
      <c r="C1318" s="2"/>
      <c r="D1318" s="2"/>
      <c r="E1318" s="2"/>
      <c r="F1318" s="2"/>
      <c r="G1318" s="87" t="s">
        <v>1564</v>
      </c>
      <c r="H1318" s="87"/>
      <c r="I1318" s="21">
        <f>SUM(I1316:I1317)</f>
        <v>47.14</v>
      </c>
    </row>
    <row r="1319" spans="1:9" ht="15" customHeight="1">
      <c r="A1319" s="91" t="s">
        <v>1487</v>
      </c>
      <c r="B1319" s="91"/>
      <c r="C1319" s="92" t="s">
        <v>4</v>
      </c>
      <c r="D1319" s="92"/>
      <c r="E1319" s="92"/>
      <c r="F1319" s="11" t="s">
        <v>1470</v>
      </c>
      <c r="G1319" s="11" t="s">
        <v>1471</v>
      </c>
      <c r="H1319" s="11" t="s">
        <v>1472</v>
      </c>
      <c r="I1319" s="11" t="s">
        <v>1473</v>
      </c>
    </row>
    <row r="1320" spans="1:9" ht="29.1" customHeight="1">
      <c r="A1320" s="17" t="s">
        <v>2046</v>
      </c>
      <c r="B1320" s="18" t="s">
        <v>2047</v>
      </c>
      <c r="C1320" s="93" t="s">
        <v>14</v>
      </c>
      <c r="D1320" s="93"/>
      <c r="E1320" s="93"/>
      <c r="F1320" s="17" t="s">
        <v>39</v>
      </c>
      <c r="G1320" s="19">
        <v>2</v>
      </c>
      <c r="H1320" s="20">
        <v>17.8</v>
      </c>
      <c r="I1320" s="20">
        <f>ROUND(ROUND(G1320,8)*H1320,2)</f>
        <v>35.6</v>
      </c>
    </row>
    <row r="1321" spans="1:9" ht="38.1" customHeight="1">
      <c r="A1321" s="17" t="s">
        <v>2048</v>
      </c>
      <c r="B1321" s="18" t="s">
        <v>2049</v>
      </c>
      <c r="C1321" s="93" t="s">
        <v>14</v>
      </c>
      <c r="D1321" s="93"/>
      <c r="E1321" s="93"/>
      <c r="F1321" s="17" t="s">
        <v>39</v>
      </c>
      <c r="G1321" s="19">
        <v>1</v>
      </c>
      <c r="H1321" s="20">
        <v>56.87</v>
      </c>
      <c r="I1321" s="20">
        <f>ROUND(ROUND(G1321,8)*H1321,2)</f>
        <v>56.87</v>
      </c>
    </row>
    <row r="1322" spans="1:9" ht="15" customHeight="1">
      <c r="A1322" s="2"/>
      <c r="B1322" s="2"/>
      <c r="C1322" s="2"/>
      <c r="D1322" s="2"/>
      <c r="E1322" s="2"/>
      <c r="F1322" s="2"/>
      <c r="G1322" s="87" t="s">
        <v>1490</v>
      </c>
      <c r="H1322" s="87"/>
      <c r="I1322" s="21">
        <f>SUM(I1320:I1321)</f>
        <v>92.47</v>
      </c>
    </row>
    <row r="1323" spans="1:9" ht="15" customHeight="1">
      <c r="A1323" s="88" t="s">
        <v>2050</v>
      </c>
      <c r="B1323" s="88"/>
      <c r="C1323" s="88"/>
      <c r="D1323" s="2"/>
      <c r="E1323" s="2"/>
      <c r="F1323" s="2"/>
      <c r="G1323" s="89" t="s">
        <v>1491</v>
      </c>
      <c r="H1323" s="89"/>
      <c r="I1323" s="5">
        <v>685.65</v>
      </c>
    </row>
    <row r="1324" spans="1:9" ht="2.1" customHeight="1">
      <c r="A1324" s="88"/>
      <c r="B1324" s="88"/>
      <c r="C1324" s="88"/>
      <c r="D1324" s="2"/>
      <c r="E1324" s="2"/>
      <c r="F1324" s="2"/>
      <c r="G1324" s="2"/>
      <c r="H1324" s="2"/>
      <c r="I1324" s="2"/>
    </row>
    <row r="1325" spans="1:9" ht="9.9499999999999993" customHeight="1">
      <c r="A1325" s="2"/>
      <c r="B1325" s="2"/>
      <c r="C1325" s="2"/>
      <c r="D1325" s="2"/>
      <c r="E1325" s="2"/>
      <c r="F1325" s="2"/>
      <c r="G1325" s="90"/>
      <c r="H1325" s="90"/>
      <c r="I1325" s="90"/>
    </row>
    <row r="1326" spans="1:9" ht="20.100000000000001" customHeight="1">
      <c r="A1326" s="81" t="s">
        <v>2051</v>
      </c>
      <c r="B1326" s="81"/>
      <c r="C1326" s="81"/>
      <c r="D1326" s="81"/>
      <c r="E1326" s="81"/>
      <c r="F1326" s="81"/>
      <c r="G1326" s="81"/>
      <c r="H1326" s="81"/>
      <c r="I1326" s="81"/>
    </row>
    <row r="1327" spans="1:9" ht="15" customHeight="1">
      <c r="A1327" s="91" t="s">
        <v>1576</v>
      </c>
      <c r="B1327" s="91"/>
      <c r="C1327" s="92" t="s">
        <v>4</v>
      </c>
      <c r="D1327" s="92"/>
      <c r="E1327" s="92"/>
      <c r="F1327" s="11" t="s">
        <v>1470</v>
      </c>
      <c r="G1327" s="11" t="s">
        <v>1471</v>
      </c>
      <c r="H1327" s="11" t="s">
        <v>1472</v>
      </c>
      <c r="I1327" s="11" t="s">
        <v>1473</v>
      </c>
    </row>
    <row r="1328" spans="1:9" ht="29.1" customHeight="1">
      <c r="A1328" s="17" t="s">
        <v>2052</v>
      </c>
      <c r="B1328" s="18" t="s">
        <v>2053</v>
      </c>
      <c r="C1328" s="93" t="s">
        <v>14</v>
      </c>
      <c r="D1328" s="93"/>
      <c r="E1328" s="93"/>
      <c r="F1328" s="17" t="s">
        <v>33</v>
      </c>
      <c r="G1328" s="19">
        <v>3</v>
      </c>
      <c r="H1328" s="20">
        <v>38.67</v>
      </c>
      <c r="I1328" s="20">
        <f>ROUND(ROUND(G1328,8)*H1328,2)</f>
        <v>116.01</v>
      </c>
    </row>
    <row r="1329" spans="1:9" ht="45.95" customHeight="1">
      <c r="A1329" s="17" t="s">
        <v>2054</v>
      </c>
      <c r="B1329" s="18" t="s">
        <v>2055</v>
      </c>
      <c r="C1329" s="93" t="s">
        <v>14</v>
      </c>
      <c r="D1329" s="93"/>
      <c r="E1329" s="93"/>
      <c r="F1329" s="17" t="s">
        <v>1583</v>
      </c>
      <c r="G1329" s="19">
        <v>1</v>
      </c>
      <c r="H1329" s="20">
        <v>149.53</v>
      </c>
      <c r="I1329" s="20">
        <f>ROUND(ROUND(G1329,8)*H1329,2)</f>
        <v>149.53</v>
      </c>
    </row>
    <row r="1330" spans="1:9" ht="21" customHeight="1">
      <c r="A1330" s="17" t="s">
        <v>2056</v>
      </c>
      <c r="B1330" s="18" t="s">
        <v>2057</v>
      </c>
      <c r="C1330" s="93" t="s">
        <v>14</v>
      </c>
      <c r="D1330" s="93"/>
      <c r="E1330" s="93"/>
      <c r="F1330" s="17" t="s">
        <v>33</v>
      </c>
      <c r="G1330" s="19">
        <v>19.8</v>
      </c>
      <c r="H1330" s="20">
        <v>0.08</v>
      </c>
      <c r="I1330" s="20">
        <f>ROUND(ROUND(G1330,8)*H1330,2)</f>
        <v>1.58</v>
      </c>
    </row>
    <row r="1331" spans="1:9" ht="38.1" customHeight="1">
      <c r="A1331" s="17" t="s">
        <v>2058</v>
      </c>
      <c r="B1331" s="18" t="s">
        <v>2059</v>
      </c>
      <c r="C1331" s="93" t="s">
        <v>14</v>
      </c>
      <c r="D1331" s="93"/>
      <c r="E1331" s="93"/>
      <c r="F1331" s="17" t="s">
        <v>33</v>
      </c>
      <c r="G1331" s="19">
        <v>1</v>
      </c>
      <c r="H1331" s="20">
        <v>204.4</v>
      </c>
      <c r="I1331" s="20">
        <f>ROUND(ROUND(G1331,8)*H1331,2)</f>
        <v>204.4</v>
      </c>
    </row>
    <row r="1332" spans="1:9" ht="15" customHeight="1">
      <c r="A1332" s="2"/>
      <c r="B1332" s="2"/>
      <c r="C1332" s="2"/>
      <c r="D1332" s="2"/>
      <c r="E1332" s="2"/>
      <c r="F1332" s="2"/>
      <c r="G1332" s="87" t="s">
        <v>1588</v>
      </c>
      <c r="H1332" s="87"/>
      <c r="I1332" s="21">
        <f>SUM(I1328:I1331)</f>
        <v>471.52</v>
      </c>
    </row>
    <row r="1333" spans="1:9" ht="15" customHeight="1">
      <c r="A1333" s="91" t="s">
        <v>1560</v>
      </c>
      <c r="B1333" s="91"/>
      <c r="C1333" s="92" t="s">
        <v>4</v>
      </c>
      <c r="D1333" s="92"/>
      <c r="E1333" s="92"/>
      <c r="F1333" s="11" t="s">
        <v>1470</v>
      </c>
      <c r="G1333" s="11" t="s">
        <v>1471</v>
      </c>
      <c r="H1333" s="11" t="s">
        <v>1472</v>
      </c>
      <c r="I1333" s="11" t="s">
        <v>1473</v>
      </c>
    </row>
    <row r="1334" spans="1:9" ht="21" customHeight="1">
      <c r="A1334" s="17" t="s">
        <v>2060</v>
      </c>
      <c r="B1334" s="18" t="s">
        <v>2061</v>
      </c>
      <c r="C1334" s="93" t="s">
        <v>14</v>
      </c>
      <c r="D1334" s="93"/>
      <c r="E1334" s="93"/>
      <c r="F1334" s="17" t="s">
        <v>1563</v>
      </c>
      <c r="G1334" s="19">
        <v>1.6779999999999999</v>
      </c>
      <c r="H1334" s="20">
        <v>30.84</v>
      </c>
      <c r="I1334" s="20">
        <f>ROUND(ROUND(G1334,8)*H1334,2)</f>
        <v>51.75</v>
      </c>
    </row>
    <row r="1335" spans="1:9" ht="15" customHeight="1">
      <c r="A1335" s="17" t="s">
        <v>1775</v>
      </c>
      <c r="B1335" s="18" t="s">
        <v>1776</v>
      </c>
      <c r="C1335" s="93" t="s">
        <v>14</v>
      </c>
      <c r="D1335" s="93"/>
      <c r="E1335" s="93"/>
      <c r="F1335" s="17" t="s">
        <v>1563</v>
      </c>
      <c r="G1335" s="19">
        <v>0.83899999999999997</v>
      </c>
      <c r="H1335" s="20">
        <v>23.23</v>
      </c>
      <c r="I1335" s="20">
        <f>ROUND(ROUND(G1335,8)*H1335,2)</f>
        <v>19.489999999999998</v>
      </c>
    </row>
    <row r="1336" spans="1:9" ht="18" customHeight="1">
      <c r="A1336" s="2"/>
      <c r="B1336" s="2"/>
      <c r="C1336" s="2"/>
      <c r="D1336" s="2"/>
      <c r="E1336" s="2"/>
      <c r="F1336" s="2"/>
      <c r="G1336" s="87" t="s">
        <v>1564</v>
      </c>
      <c r="H1336" s="87"/>
      <c r="I1336" s="21">
        <f>SUM(I1334:I1335)</f>
        <v>71.239999999999995</v>
      </c>
    </row>
    <row r="1337" spans="1:9" ht="15" customHeight="1">
      <c r="A1337" s="91" t="s">
        <v>1487</v>
      </c>
      <c r="B1337" s="91"/>
      <c r="C1337" s="92" t="s">
        <v>4</v>
      </c>
      <c r="D1337" s="92"/>
      <c r="E1337" s="92"/>
      <c r="F1337" s="11" t="s">
        <v>1470</v>
      </c>
      <c r="G1337" s="11" t="s">
        <v>1471</v>
      </c>
      <c r="H1337" s="11" t="s">
        <v>1472</v>
      </c>
      <c r="I1337" s="11" t="s">
        <v>1473</v>
      </c>
    </row>
    <row r="1338" spans="1:9" ht="29.1" customHeight="1">
      <c r="A1338" s="17" t="s">
        <v>2062</v>
      </c>
      <c r="B1338" s="18" t="s">
        <v>2063</v>
      </c>
      <c r="C1338" s="93" t="s">
        <v>14</v>
      </c>
      <c r="D1338" s="93"/>
      <c r="E1338" s="93"/>
      <c r="F1338" s="17" t="s">
        <v>39</v>
      </c>
      <c r="G1338" s="19">
        <v>3.78</v>
      </c>
      <c r="H1338" s="20">
        <v>19.84</v>
      </c>
      <c r="I1338" s="20">
        <f>ROUND(ROUND(G1338,8)*H1338,2)</f>
        <v>75</v>
      </c>
    </row>
    <row r="1339" spans="1:9" ht="29.1" customHeight="1">
      <c r="A1339" s="17" t="s">
        <v>2064</v>
      </c>
      <c r="B1339" s="18" t="s">
        <v>2065</v>
      </c>
      <c r="C1339" s="93" t="s">
        <v>14</v>
      </c>
      <c r="D1339" s="93"/>
      <c r="E1339" s="93"/>
      <c r="F1339" s="17" t="s">
        <v>39</v>
      </c>
      <c r="G1339" s="19">
        <v>3.78</v>
      </c>
      <c r="H1339" s="20">
        <v>18.95</v>
      </c>
      <c r="I1339" s="20">
        <f>ROUND(ROUND(G1339,8)*H1339,2)</f>
        <v>71.63</v>
      </c>
    </row>
    <row r="1340" spans="1:9" ht="15" customHeight="1">
      <c r="A1340" s="2"/>
      <c r="B1340" s="2"/>
      <c r="C1340" s="2"/>
      <c r="D1340" s="2"/>
      <c r="E1340" s="2"/>
      <c r="F1340" s="2"/>
      <c r="G1340" s="87" t="s">
        <v>1490</v>
      </c>
      <c r="H1340" s="87"/>
      <c r="I1340" s="21">
        <f>SUM(I1338:I1339)</f>
        <v>146.63</v>
      </c>
    </row>
    <row r="1341" spans="1:9" ht="15" customHeight="1">
      <c r="A1341" s="88" t="s">
        <v>2066</v>
      </c>
      <c r="B1341" s="88"/>
      <c r="C1341" s="88"/>
      <c r="D1341" s="2"/>
      <c r="E1341" s="2"/>
      <c r="F1341" s="2"/>
      <c r="G1341" s="89" t="s">
        <v>1491</v>
      </c>
      <c r="H1341" s="89"/>
      <c r="I1341" s="5">
        <v>689.39</v>
      </c>
    </row>
    <row r="1342" spans="1:9" ht="9.9499999999999993" customHeight="1">
      <c r="A1342" s="2"/>
      <c r="B1342" s="2"/>
      <c r="C1342" s="2"/>
      <c r="D1342" s="2"/>
      <c r="E1342" s="2"/>
      <c r="F1342" s="2"/>
      <c r="G1342" s="90"/>
      <c r="H1342" s="90"/>
      <c r="I1342" s="90"/>
    </row>
    <row r="1343" spans="1:9" ht="20.100000000000001" customHeight="1">
      <c r="A1343" s="81" t="s">
        <v>2067</v>
      </c>
      <c r="B1343" s="81"/>
      <c r="C1343" s="81"/>
      <c r="D1343" s="81"/>
      <c r="E1343" s="81"/>
      <c r="F1343" s="81"/>
      <c r="G1343" s="81"/>
      <c r="H1343" s="81"/>
      <c r="I1343" s="81"/>
    </row>
    <row r="1344" spans="1:9" ht="15" customHeight="1">
      <c r="A1344" s="91" t="s">
        <v>1576</v>
      </c>
      <c r="B1344" s="91"/>
      <c r="C1344" s="92" t="s">
        <v>4</v>
      </c>
      <c r="D1344" s="92"/>
      <c r="E1344" s="92"/>
      <c r="F1344" s="11" t="s">
        <v>1470</v>
      </c>
      <c r="G1344" s="11" t="s">
        <v>1471</v>
      </c>
      <c r="H1344" s="11" t="s">
        <v>1472</v>
      </c>
      <c r="I1344" s="11" t="s">
        <v>1473</v>
      </c>
    </row>
    <row r="1345" spans="1:9" ht="29.1" customHeight="1">
      <c r="A1345" s="17" t="s">
        <v>2052</v>
      </c>
      <c r="B1345" s="18" t="s">
        <v>2053</v>
      </c>
      <c r="C1345" s="93" t="s">
        <v>14</v>
      </c>
      <c r="D1345" s="93"/>
      <c r="E1345" s="93"/>
      <c r="F1345" s="17" t="s">
        <v>33</v>
      </c>
      <c r="G1345" s="19">
        <v>3</v>
      </c>
      <c r="H1345" s="20">
        <v>38.67</v>
      </c>
      <c r="I1345" s="20">
        <f>ROUND(ROUND(G1345,8)*H1345,2)</f>
        <v>116.01</v>
      </c>
    </row>
    <row r="1346" spans="1:9" ht="45.95" customHeight="1">
      <c r="A1346" s="17" t="s">
        <v>2054</v>
      </c>
      <c r="B1346" s="18" t="s">
        <v>2055</v>
      </c>
      <c r="C1346" s="93" t="s">
        <v>14</v>
      </c>
      <c r="D1346" s="93"/>
      <c r="E1346" s="93"/>
      <c r="F1346" s="17" t="s">
        <v>1583</v>
      </c>
      <c r="G1346" s="19">
        <v>1</v>
      </c>
      <c r="H1346" s="20">
        <v>149.53</v>
      </c>
      <c r="I1346" s="20">
        <f>ROUND(ROUND(G1346,8)*H1346,2)</f>
        <v>149.53</v>
      </c>
    </row>
    <row r="1347" spans="1:9" ht="21" customHeight="1">
      <c r="A1347" s="17" t="s">
        <v>2056</v>
      </c>
      <c r="B1347" s="18" t="s">
        <v>2057</v>
      </c>
      <c r="C1347" s="93" t="s">
        <v>14</v>
      </c>
      <c r="D1347" s="93"/>
      <c r="E1347" s="93"/>
      <c r="F1347" s="17" t="s">
        <v>33</v>
      </c>
      <c r="G1347" s="19">
        <v>19.8</v>
      </c>
      <c r="H1347" s="20">
        <v>0.08</v>
      </c>
      <c r="I1347" s="20">
        <f>ROUND(ROUND(G1347,8)*H1347,2)</f>
        <v>1.58</v>
      </c>
    </row>
    <row r="1348" spans="1:9" ht="38.1" customHeight="1">
      <c r="A1348" s="17" t="s">
        <v>2068</v>
      </c>
      <c r="B1348" s="18" t="s">
        <v>2069</v>
      </c>
      <c r="C1348" s="93" t="s">
        <v>14</v>
      </c>
      <c r="D1348" s="93"/>
      <c r="E1348" s="93"/>
      <c r="F1348" s="17" t="s">
        <v>33</v>
      </c>
      <c r="G1348" s="19">
        <v>1</v>
      </c>
      <c r="H1348" s="20">
        <v>271.77</v>
      </c>
      <c r="I1348" s="20">
        <f>ROUND(ROUND(G1348,8)*H1348,2)</f>
        <v>271.77</v>
      </c>
    </row>
    <row r="1349" spans="1:9" ht="15" customHeight="1">
      <c r="A1349" s="2"/>
      <c r="B1349" s="2"/>
      <c r="C1349" s="2"/>
      <c r="D1349" s="2"/>
      <c r="E1349" s="2"/>
      <c r="F1349" s="2"/>
      <c r="G1349" s="87" t="s">
        <v>1588</v>
      </c>
      <c r="H1349" s="87"/>
      <c r="I1349" s="21">
        <f>SUM(I1345:I1348)</f>
        <v>538.89</v>
      </c>
    </row>
    <row r="1350" spans="1:9" ht="15" customHeight="1">
      <c r="A1350" s="91" t="s">
        <v>1560</v>
      </c>
      <c r="B1350" s="91"/>
      <c r="C1350" s="92" t="s">
        <v>4</v>
      </c>
      <c r="D1350" s="92"/>
      <c r="E1350" s="92"/>
      <c r="F1350" s="11" t="s">
        <v>1470</v>
      </c>
      <c r="G1350" s="11" t="s">
        <v>1471</v>
      </c>
      <c r="H1350" s="11" t="s">
        <v>1472</v>
      </c>
      <c r="I1350" s="11" t="s">
        <v>1473</v>
      </c>
    </row>
    <row r="1351" spans="1:9" ht="21" customHeight="1">
      <c r="A1351" s="17" t="s">
        <v>2060</v>
      </c>
      <c r="B1351" s="18" t="s">
        <v>2061</v>
      </c>
      <c r="C1351" s="93" t="s">
        <v>14</v>
      </c>
      <c r="D1351" s="93"/>
      <c r="E1351" s="93"/>
      <c r="F1351" s="17" t="s">
        <v>1563</v>
      </c>
      <c r="G1351" s="19">
        <v>1.6779999999999999</v>
      </c>
      <c r="H1351" s="20">
        <v>30.84</v>
      </c>
      <c r="I1351" s="20">
        <f>ROUND(ROUND(G1351,8)*H1351,2)</f>
        <v>51.75</v>
      </c>
    </row>
    <row r="1352" spans="1:9" ht="15" customHeight="1">
      <c r="A1352" s="17" t="s">
        <v>1775</v>
      </c>
      <c r="B1352" s="18" t="s">
        <v>1776</v>
      </c>
      <c r="C1352" s="93" t="s">
        <v>14</v>
      </c>
      <c r="D1352" s="93"/>
      <c r="E1352" s="93"/>
      <c r="F1352" s="17" t="s">
        <v>1563</v>
      </c>
      <c r="G1352" s="19">
        <v>0.83899999999999997</v>
      </c>
      <c r="H1352" s="20">
        <v>23.23</v>
      </c>
      <c r="I1352" s="20">
        <f>ROUND(ROUND(G1352,8)*H1352,2)</f>
        <v>19.489999999999998</v>
      </c>
    </row>
    <row r="1353" spans="1:9" ht="18" customHeight="1">
      <c r="A1353" s="2"/>
      <c r="B1353" s="2"/>
      <c r="C1353" s="2"/>
      <c r="D1353" s="2"/>
      <c r="E1353" s="2"/>
      <c r="F1353" s="2"/>
      <c r="G1353" s="87" t="s">
        <v>1564</v>
      </c>
      <c r="H1353" s="87"/>
      <c r="I1353" s="21">
        <f>SUM(I1351:I1352)</f>
        <v>71.239999999999995</v>
      </c>
    </row>
    <row r="1354" spans="1:9" ht="15" customHeight="1">
      <c r="A1354" s="91" t="s">
        <v>1487</v>
      </c>
      <c r="B1354" s="91"/>
      <c r="C1354" s="92" t="s">
        <v>4</v>
      </c>
      <c r="D1354" s="92"/>
      <c r="E1354" s="92"/>
      <c r="F1354" s="11" t="s">
        <v>1470</v>
      </c>
      <c r="G1354" s="11" t="s">
        <v>1471</v>
      </c>
      <c r="H1354" s="11" t="s">
        <v>1472</v>
      </c>
      <c r="I1354" s="11" t="s">
        <v>1473</v>
      </c>
    </row>
    <row r="1355" spans="1:9" ht="29.1" customHeight="1">
      <c r="A1355" s="17" t="s">
        <v>2062</v>
      </c>
      <c r="B1355" s="18" t="s">
        <v>2063</v>
      </c>
      <c r="C1355" s="93" t="s">
        <v>14</v>
      </c>
      <c r="D1355" s="93"/>
      <c r="E1355" s="93"/>
      <c r="F1355" s="17" t="s">
        <v>39</v>
      </c>
      <c r="G1355" s="19">
        <v>3.78</v>
      </c>
      <c r="H1355" s="20">
        <v>19.84</v>
      </c>
      <c r="I1355" s="20">
        <f>ROUND(ROUND(G1355,8)*H1355,2)</f>
        <v>75</v>
      </c>
    </row>
    <row r="1356" spans="1:9" ht="29.1" customHeight="1">
      <c r="A1356" s="17" t="s">
        <v>2064</v>
      </c>
      <c r="B1356" s="18" t="s">
        <v>2065</v>
      </c>
      <c r="C1356" s="93" t="s">
        <v>14</v>
      </c>
      <c r="D1356" s="93"/>
      <c r="E1356" s="93"/>
      <c r="F1356" s="17" t="s">
        <v>39</v>
      </c>
      <c r="G1356" s="19">
        <v>3.78</v>
      </c>
      <c r="H1356" s="20">
        <v>18.95</v>
      </c>
      <c r="I1356" s="20">
        <f>ROUND(ROUND(G1356,8)*H1356,2)</f>
        <v>71.63</v>
      </c>
    </row>
    <row r="1357" spans="1:9" ht="15" customHeight="1">
      <c r="A1357" s="2"/>
      <c r="B1357" s="2"/>
      <c r="C1357" s="2"/>
      <c r="D1357" s="2"/>
      <c r="E1357" s="2"/>
      <c r="F1357" s="2"/>
      <c r="G1357" s="87" t="s">
        <v>1490</v>
      </c>
      <c r="H1357" s="87"/>
      <c r="I1357" s="21">
        <f>SUM(I1355:I1356)</f>
        <v>146.63</v>
      </c>
    </row>
    <row r="1358" spans="1:9" ht="15" customHeight="1">
      <c r="A1358" s="88" t="s">
        <v>2066</v>
      </c>
      <c r="B1358" s="88"/>
      <c r="C1358" s="88"/>
      <c r="D1358" s="2"/>
      <c r="E1358" s="2"/>
      <c r="F1358" s="2"/>
      <c r="G1358" s="89" t="s">
        <v>1491</v>
      </c>
      <c r="H1358" s="89"/>
      <c r="I1358" s="5">
        <v>756.76</v>
      </c>
    </row>
    <row r="1359" spans="1:9" ht="9.9499999999999993" customHeight="1">
      <c r="A1359" s="2"/>
      <c r="B1359" s="2"/>
      <c r="C1359" s="2"/>
      <c r="D1359" s="2"/>
      <c r="E1359" s="2"/>
      <c r="F1359" s="2"/>
      <c r="G1359" s="90"/>
      <c r="H1359" s="90"/>
      <c r="I1359" s="90"/>
    </row>
    <row r="1360" spans="1:9" ht="20.100000000000001" customHeight="1">
      <c r="A1360" s="81" t="s">
        <v>2070</v>
      </c>
      <c r="B1360" s="81"/>
      <c r="C1360" s="81"/>
      <c r="D1360" s="81"/>
      <c r="E1360" s="81"/>
      <c r="F1360" s="81"/>
      <c r="G1360" s="81"/>
      <c r="H1360" s="81"/>
      <c r="I1360" s="81"/>
    </row>
    <row r="1361" spans="1:9" ht="15" customHeight="1">
      <c r="A1361" s="91" t="s">
        <v>1576</v>
      </c>
      <c r="B1361" s="91"/>
      <c r="C1361" s="92" t="s">
        <v>4</v>
      </c>
      <c r="D1361" s="92"/>
      <c r="E1361" s="92"/>
      <c r="F1361" s="11" t="s">
        <v>1470</v>
      </c>
      <c r="G1361" s="11" t="s">
        <v>1471</v>
      </c>
      <c r="H1361" s="11" t="s">
        <v>1472</v>
      </c>
      <c r="I1361" s="11" t="s">
        <v>1473</v>
      </c>
    </row>
    <row r="1362" spans="1:9" ht="21" customHeight="1">
      <c r="A1362" s="17" t="s">
        <v>2071</v>
      </c>
      <c r="B1362" s="18" t="s">
        <v>2072</v>
      </c>
      <c r="C1362" s="93" t="s">
        <v>14</v>
      </c>
      <c r="D1362" s="93"/>
      <c r="E1362" s="93"/>
      <c r="F1362" s="17" t="s">
        <v>33</v>
      </c>
      <c r="G1362" s="19">
        <v>0.67</v>
      </c>
      <c r="H1362" s="20">
        <v>165.2</v>
      </c>
      <c r="I1362" s="20">
        <f t="shared" ref="I1362:I1367" si="19">ROUND(ROUND(G1362,8)*H1362,2)</f>
        <v>110.68</v>
      </c>
    </row>
    <row r="1363" spans="1:9" ht="21" customHeight="1">
      <c r="A1363" s="17" t="s">
        <v>2073</v>
      </c>
      <c r="B1363" s="18" t="s">
        <v>2074</v>
      </c>
      <c r="C1363" s="93" t="s">
        <v>14</v>
      </c>
      <c r="D1363" s="93"/>
      <c r="E1363" s="93"/>
      <c r="F1363" s="17" t="s">
        <v>39</v>
      </c>
      <c r="G1363" s="19">
        <v>0.72</v>
      </c>
      <c r="H1363" s="20">
        <v>833.47</v>
      </c>
      <c r="I1363" s="20">
        <f t="shared" si="19"/>
        <v>600.1</v>
      </c>
    </row>
    <row r="1364" spans="1:9" ht="29.1" customHeight="1">
      <c r="A1364" s="17" t="s">
        <v>2052</v>
      </c>
      <c r="B1364" s="18" t="s">
        <v>2053</v>
      </c>
      <c r="C1364" s="93" t="s">
        <v>14</v>
      </c>
      <c r="D1364" s="93"/>
      <c r="E1364" s="93"/>
      <c r="F1364" s="17" t="s">
        <v>33</v>
      </c>
      <c r="G1364" s="19">
        <v>3</v>
      </c>
      <c r="H1364" s="20">
        <v>38.67</v>
      </c>
      <c r="I1364" s="20">
        <f t="shared" si="19"/>
        <v>116.01</v>
      </c>
    </row>
    <row r="1365" spans="1:9" ht="45.95" customHeight="1">
      <c r="A1365" s="17" t="s">
        <v>2054</v>
      </c>
      <c r="B1365" s="18" t="s">
        <v>2055</v>
      </c>
      <c r="C1365" s="93" t="s">
        <v>14</v>
      </c>
      <c r="D1365" s="93"/>
      <c r="E1365" s="93"/>
      <c r="F1365" s="17" t="s">
        <v>1583</v>
      </c>
      <c r="G1365" s="19">
        <v>1</v>
      </c>
      <c r="H1365" s="20">
        <v>149.53</v>
      </c>
      <c r="I1365" s="20">
        <f t="shared" si="19"/>
        <v>149.53</v>
      </c>
    </row>
    <row r="1366" spans="1:9" ht="21" customHeight="1">
      <c r="A1366" s="17" t="s">
        <v>2056</v>
      </c>
      <c r="B1366" s="18" t="s">
        <v>2057</v>
      </c>
      <c r="C1366" s="93" t="s">
        <v>14</v>
      </c>
      <c r="D1366" s="93"/>
      <c r="E1366" s="93"/>
      <c r="F1366" s="17" t="s">
        <v>33</v>
      </c>
      <c r="G1366" s="19">
        <v>19.8</v>
      </c>
      <c r="H1366" s="20">
        <v>0.08</v>
      </c>
      <c r="I1366" s="20">
        <f t="shared" si="19"/>
        <v>1.58</v>
      </c>
    </row>
    <row r="1367" spans="1:9" ht="38.1" customHeight="1">
      <c r="A1367" s="17" t="s">
        <v>2068</v>
      </c>
      <c r="B1367" s="18" t="s">
        <v>2069</v>
      </c>
      <c r="C1367" s="93" t="s">
        <v>14</v>
      </c>
      <c r="D1367" s="93"/>
      <c r="E1367" s="93"/>
      <c r="F1367" s="17" t="s">
        <v>33</v>
      </c>
      <c r="G1367" s="19">
        <v>1</v>
      </c>
      <c r="H1367" s="20">
        <v>271.77</v>
      </c>
      <c r="I1367" s="20">
        <f t="shared" si="19"/>
        <v>271.77</v>
      </c>
    </row>
    <row r="1368" spans="1:9" ht="15" customHeight="1">
      <c r="A1368" s="2"/>
      <c r="B1368" s="2"/>
      <c r="C1368" s="2"/>
      <c r="D1368" s="2"/>
      <c r="E1368" s="2"/>
      <c r="F1368" s="2"/>
      <c r="G1368" s="87" t="s">
        <v>1588</v>
      </c>
      <c r="H1368" s="87"/>
      <c r="I1368" s="21">
        <f>SUM(I1362:I1367)</f>
        <v>1249.67</v>
      </c>
    </row>
    <row r="1369" spans="1:9" ht="15" customHeight="1">
      <c r="A1369" s="91" t="s">
        <v>1560</v>
      </c>
      <c r="B1369" s="91"/>
      <c r="C1369" s="92" t="s">
        <v>4</v>
      </c>
      <c r="D1369" s="92"/>
      <c r="E1369" s="92"/>
      <c r="F1369" s="11" t="s">
        <v>1470</v>
      </c>
      <c r="G1369" s="11" t="s">
        <v>1471</v>
      </c>
      <c r="H1369" s="11" t="s">
        <v>1472</v>
      </c>
      <c r="I1369" s="11" t="s">
        <v>1473</v>
      </c>
    </row>
    <row r="1370" spans="1:9" ht="21" customHeight="1">
      <c r="A1370" s="17" t="s">
        <v>2060</v>
      </c>
      <c r="B1370" s="18" t="s">
        <v>2061</v>
      </c>
      <c r="C1370" s="93" t="s">
        <v>14</v>
      </c>
      <c r="D1370" s="93"/>
      <c r="E1370" s="93"/>
      <c r="F1370" s="17" t="s">
        <v>1563</v>
      </c>
      <c r="G1370" s="19">
        <v>1.6779999999999999</v>
      </c>
      <c r="H1370" s="20">
        <v>30.84</v>
      </c>
      <c r="I1370" s="20">
        <f>ROUND(ROUND(G1370,8)*H1370,2)</f>
        <v>51.75</v>
      </c>
    </row>
    <row r="1371" spans="1:9" ht="15" customHeight="1">
      <c r="A1371" s="17" t="s">
        <v>1775</v>
      </c>
      <c r="B1371" s="18" t="s">
        <v>1776</v>
      </c>
      <c r="C1371" s="93" t="s">
        <v>14</v>
      </c>
      <c r="D1371" s="93"/>
      <c r="E1371" s="93"/>
      <c r="F1371" s="17" t="s">
        <v>1563</v>
      </c>
      <c r="G1371" s="19">
        <v>0.83899999999999997</v>
      </c>
      <c r="H1371" s="20">
        <v>23.23</v>
      </c>
      <c r="I1371" s="20">
        <f>ROUND(ROUND(G1371,8)*H1371,2)</f>
        <v>19.489999999999998</v>
      </c>
    </row>
    <row r="1372" spans="1:9" ht="18" customHeight="1">
      <c r="A1372" s="2"/>
      <c r="B1372" s="2"/>
      <c r="C1372" s="2"/>
      <c r="D1372" s="2"/>
      <c r="E1372" s="2"/>
      <c r="F1372" s="2"/>
      <c r="G1372" s="87" t="s">
        <v>1564</v>
      </c>
      <c r="H1372" s="87"/>
      <c r="I1372" s="21">
        <f>SUM(I1370:I1371)</f>
        <v>71.239999999999995</v>
      </c>
    </row>
    <row r="1373" spans="1:9" ht="15" customHeight="1">
      <c r="A1373" s="91" t="s">
        <v>1487</v>
      </c>
      <c r="B1373" s="91"/>
      <c r="C1373" s="92" t="s">
        <v>4</v>
      </c>
      <c r="D1373" s="92"/>
      <c r="E1373" s="92"/>
      <c r="F1373" s="11" t="s">
        <v>1470</v>
      </c>
      <c r="G1373" s="11" t="s">
        <v>1471</v>
      </c>
      <c r="H1373" s="11" t="s">
        <v>1472</v>
      </c>
      <c r="I1373" s="11" t="s">
        <v>1473</v>
      </c>
    </row>
    <row r="1374" spans="1:9" ht="29.1" customHeight="1">
      <c r="A1374" s="17" t="s">
        <v>2062</v>
      </c>
      <c r="B1374" s="18" t="s">
        <v>2063</v>
      </c>
      <c r="C1374" s="93" t="s">
        <v>14</v>
      </c>
      <c r="D1374" s="93"/>
      <c r="E1374" s="93"/>
      <c r="F1374" s="17" t="s">
        <v>39</v>
      </c>
      <c r="G1374" s="19">
        <v>3.78</v>
      </c>
      <c r="H1374" s="20">
        <v>19.84</v>
      </c>
      <c r="I1374" s="20">
        <f>ROUND(ROUND(G1374,8)*H1374,2)</f>
        <v>75</v>
      </c>
    </row>
    <row r="1375" spans="1:9" ht="29.1" customHeight="1">
      <c r="A1375" s="17" t="s">
        <v>2064</v>
      </c>
      <c r="B1375" s="18" t="s">
        <v>2065</v>
      </c>
      <c r="C1375" s="93" t="s">
        <v>14</v>
      </c>
      <c r="D1375" s="93"/>
      <c r="E1375" s="93"/>
      <c r="F1375" s="17" t="s">
        <v>39</v>
      </c>
      <c r="G1375" s="19">
        <v>3.78</v>
      </c>
      <c r="H1375" s="20">
        <v>18.95</v>
      </c>
      <c r="I1375" s="20">
        <f>ROUND(ROUND(G1375,8)*H1375,2)</f>
        <v>71.63</v>
      </c>
    </row>
    <row r="1376" spans="1:9" ht="15" customHeight="1">
      <c r="A1376" s="2"/>
      <c r="B1376" s="2"/>
      <c r="C1376" s="2"/>
      <c r="D1376" s="2"/>
      <c r="E1376" s="2"/>
      <c r="F1376" s="2"/>
      <c r="G1376" s="87" t="s">
        <v>1490</v>
      </c>
      <c r="H1376" s="87"/>
      <c r="I1376" s="21">
        <f>SUM(I1374:I1375)</f>
        <v>146.63</v>
      </c>
    </row>
    <row r="1377" spans="1:9" ht="15" customHeight="1">
      <c r="A1377" s="88" t="s">
        <v>2075</v>
      </c>
      <c r="B1377" s="88"/>
      <c r="C1377" s="88"/>
      <c r="D1377" s="2"/>
      <c r="E1377" s="2"/>
      <c r="F1377" s="2"/>
      <c r="G1377" s="89" t="s">
        <v>1491</v>
      </c>
      <c r="H1377" s="89"/>
      <c r="I1377" s="5">
        <v>1467.54</v>
      </c>
    </row>
    <row r="1378" spans="1:9" ht="2.1" customHeight="1">
      <c r="A1378" s="88"/>
      <c r="B1378" s="88"/>
      <c r="C1378" s="88"/>
      <c r="D1378" s="2"/>
      <c r="E1378" s="2"/>
      <c r="F1378" s="2"/>
      <c r="G1378" s="2"/>
      <c r="H1378" s="2"/>
      <c r="I1378" s="2"/>
    </row>
    <row r="1379" spans="1:9" ht="9.9499999999999993" customHeight="1">
      <c r="A1379" s="2"/>
      <c r="B1379" s="2"/>
      <c r="C1379" s="2"/>
      <c r="D1379" s="2"/>
      <c r="E1379" s="2"/>
      <c r="F1379" s="2"/>
      <c r="G1379" s="90"/>
      <c r="H1379" s="90"/>
      <c r="I1379" s="90"/>
    </row>
    <row r="1380" spans="1:9" ht="20.100000000000001" customHeight="1">
      <c r="A1380" s="81" t="s">
        <v>2076</v>
      </c>
      <c r="B1380" s="81"/>
      <c r="C1380" s="81"/>
      <c r="D1380" s="81"/>
      <c r="E1380" s="81"/>
      <c r="F1380" s="81"/>
      <c r="G1380" s="81"/>
      <c r="H1380" s="81"/>
      <c r="I1380" s="81"/>
    </row>
    <row r="1381" spans="1:9" ht="15" customHeight="1">
      <c r="A1381" s="91" t="s">
        <v>1487</v>
      </c>
      <c r="B1381" s="91"/>
      <c r="C1381" s="92" t="s">
        <v>4</v>
      </c>
      <c r="D1381" s="92"/>
      <c r="E1381" s="92"/>
      <c r="F1381" s="11" t="s">
        <v>1470</v>
      </c>
      <c r="G1381" s="11" t="s">
        <v>1471</v>
      </c>
      <c r="H1381" s="11" t="s">
        <v>1472</v>
      </c>
      <c r="I1381" s="11" t="s">
        <v>1473</v>
      </c>
    </row>
    <row r="1382" spans="1:9" ht="29.1" customHeight="1">
      <c r="A1382" s="17" t="s">
        <v>1657</v>
      </c>
      <c r="B1382" s="18" t="s">
        <v>1658</v>
      </c>
      <c r="C1382" s="93" t="s">
        <v>14</v>
      </c>
      <c r="D1382" s="93"/>
      <c r="E1382" s="93"/>
      <c r="F1382" s="17" t="s">
        <v>39</v>
      </c>
      <c r="G1382" s="19">
        <v>1.89</v>
      </c>
      <c r="H1382" s="20">
        <v>431.66</v>
      </c>
      <c r="I1382" s="20">
        <f>ROUND(ROUND(G1382,8)*H1382,2)</f>
        <v>815.84</v>
      </c>
    </row>
    <row r="1383" spans="1:9" ht="15" customHeight="1">
      <c r="A1383" s="2"/>
      <c r="B1383" s="2"/>
      <c r="C1383" s="2"/>
      <c r="D1383" s="2"/>
      <c r="E1383" s="2"/>
      <c r="F1383" s="2"/>
      <c r="G1383" s="87" t="s">
        <v>1490</v>
      </c>
      <c r="H1383" s="87"/>
      <c r="I1383" s="21">
        <f>SUM(I1382:I1382)</f>
        <v>815.84</v>
      </c>
    </row>
    <row r="1384" spans="1:9" ht="15" customHeight="1">
      <c r="A1384" s="88" t="s">
        <v>2077</v>
      </c>
      <c r="B1384" s="88"/>
      <c r="C1384" s="88"/>
      <c r="D1384" s="2"/>
      <c r="E1384" s="2"/>
      <c r="F1384" s="2"/>
      <c r="G1384" s="89" t="s">
        <v>1491</v>
      </c>
      <c r="H1384" s="89"/>
      <c r="I1384" s="5">
        <v>815.84</v>
      </c>
    </row>
    <row r="1385" spans="1:9" ht="2.1" customHeight="1">
      <c r="A1385" s="88"/>
      <c r="B1385" s="88"/>
      <c r="C1385" s="88"/>
      <c r="D1385" s="2"/>
      <c r="E1385" s="2"/>
      <c r="F1385" s="2"/>
      <c r="G1385" s="2"/>
      <c r="H1385" s="2"/>
      <c r="I1385" s="2"/>
    </row>
    <row r="1386" spans="1:9" ht="9.9499999999999993" customHeight="1">
      <c r="A1386" s="2"/>
      <c r="B1386" s="2"/>
      <c r="C1386" s="2"/>
      <c r="D1386" s="2"/>
      <c r="E1386" s="2"/>
      <c r="F1386" s="2"/>
      <c r="G1386" s="90"/>
      <c r="H1386" s="90"/>
      <c r="I1386" s="90"/>
    </row>
    <row r="1387" spans="1:9" ht="20.100000000000001" customHeight="1">
      <c r="A1387" s="81" t="s">
        <v>2078</v>
      </c>
      <c r="B1387" s="81"/>
      <c r="C1387" s="81"/>
      <c r="D1387" s="81"/>
      <c r="E1387" s="81"/>
      <c r="F1387" s="81"/>
      <c r="G1387" s="81"/>
      <c r="H1387" s="81"/>
      <c r="I1387" s="81"/>
    </row>
    <row r="1388" spans="1:9" ht="15" customHeight="1">
      <c r="A1388" s="91" t="s">
        <v>1487</v>
      </c>
      <c r="B1388" s="91"/>
      <c r="C1388" s="92" t="s">
        <v>4</v>
      </c>
      <c r="D1388" s="92"/>
      <c r="E1388" s="92"/>
      <c r="F1388" s="11" t="s">
        <v>1470</v>
      </c>
      <c r="G1388" s="11" t="s">
        <v>1471</v>
      </c>
      <c r="H1388" s="11" t="s">
        <v>1472</v>
      </c>
      <c r="I1388" s="11" t="s">
        <v>1473</v>
      </c>
    </row>
    <row r="1389" spans="1:9" ht="29.1" customHeight="1">
      <c r="A1389" s="17" t="s">
        <v>1657</v>
      </c>
      <c r="B1389" s="18" t="s">
        <v>1658</v>
      </c>
      <c r="C1389" s="93" t="s">
        <v>14</v>
      </c>
      <c r="D1389" s="93"/>
      <c r="E1389" s="93"/>
      <c r="F1389" s="17" t="s">
        <v>39</v>
      </c>
      <c r="G1389" s="19">
        <v>3.36</v>
      </c>
      <c r="H1389" s="20">
        <v>431.66</v>
      </c>
      <c r="I1389" s="20">
        <f>ROUND(ROUND(G1389,8)*H1389,2)</f>
        <v>1450.38</v>
      </c>
    </row>
    <row r="1390" spans="1:9" ht="15" customHeight="1">
      <c r="A1390" s="2"/>
      <c r="B1390" s="2"/>
      <c r="C1390" s="2"/>
      <c r="D1390" s="2"/>
      <c r="E1390" s="2"/>
      <c r="F1390" s="2"/>
      <c r="G1390" s="87" t="s">
        <v>1490</v>
      </c>
      <c r="H1390" s="87"/>
      <c r="I1390" s="21">
        <f>SUM(I1389:I1389)</f>
        <v>1450.38</v>
      </c>
    </row>
    <row r="1391" spans="1:9" ht="15" customHeight="1">
      <c r="A1391" s="88" t="s">
        <v>2077</v>
      </c>
      <c r="B1391" s="88"/>
      <c r="C1391" s="88"/>
      <c r="D1391" s="2"/>
      <c r="E1391" s="2"/>
      <c r="F1391" s="2"/>
      <c r="G1391" s="89" t="s">
        <v>1491</v>
      </c>
      <c r="H1391" s="89"/>
      <c r="I1391" s="5">
        <v>1450.38</v>
      </c>
    </row>
    <row r="1392" spans="1:9" ht="2.1" customHeight="1">
      <c r="A1392" s="88"/>
      <c r="B1392" s="88"/>
      <c r="C1392" s="88"/>
      <c r="D1392" s="2"/>
      <c r="E1392" s="2"/>
      <c r="F1392" s="2"/>
      <c r="G1392" s="2"/>
      <c r="H1392" s="2"/>
      <c r="I1392" s="2"/>
    </row>
    <row r="1393" spans="1:9" ht="9.9499999999999993" customHeight="1">
      <c r="A1393" s="2"/>
      <c r="B1393" s="2"/>
      <c r="C1393" s="2"/>
      <c r="D1393" s="2"/>
      <c r="E1393" s="2"/>
      <c r="F1393" s="2"/>
      <c r="G1393" s="90"/>
      <c r="H1393" s="90"/>
      <c r="I1393" s="90"/>
    </row>
    <row r="1394" spans="1:9" ht="20.100000000000001" customHeight="1">
      <c r="A1394" s="81" t="s">
        <v>2079</v>
      </c>
      <c r="B1394" s="81"/>
      <c r="C1394" s="81"/>
      <c r="D1394" s="81"/>
      <c r="E1394" s="81"/>
      <c r="F1394" s="81"/>
      <c r="G1394" s="81"/>
      <c r="H1394" s="81"/>
      <c r="I1394" s="81"/>
    </row>
    <row r="1395" spans="1:9" ht="15" customHeight="1">
      <c r="A1395" s="91" t="s">
        <v>1487</v>
      </c>
      <c r="B1395" s="91"/>
      <c r="C1395" s="92" t="s">
        <v>4</v>
      </c>
      <c r="D1395" s="92"/>
      <c r="E1395" s="92"/>
      <c r="F1395" s="11" t="s">
        <v>1470</v>
      </c>
      <c r="G1395" s="11" t="s">
        <v>1471</v>
      </c>
      <c r="H1395" s="11" t="s">
        <v>1472</v>
      </c>
      <c r="I1395" s="11" t="s">
        <v>1473</v>
      </c>
    </row>
    <row r="1396" spans="1:9" ht="29.1" customHeight="1">
      <c r="A1396" s="17" t="s">
        <v>1657</v>
      </c>
      <c r="B1396" s="18" t="s">
        <v>1658</v>
      </c>
      <c r="C1396" s="93" t="s">
        <v>14</v>
      </c>
      <c r="D1396" s="93"/>
      <c r="E1396" s="93"/>
      <c r="F1396" s="17" t="s">
        <v>39</v>
      </c>
      <c r="G1396" s="19">
        <v>1.28</v>
      </c>
      <c r="H1396" s="20">
        <v>431.66</v>
      </c>
      <c r="I1396" s="20">
        <f>ROUND(ROUND(G1396,8)*H1396,2)</f>
        <v>552.52</v>
      </c>
    </row>
    <row r="1397" spans="1:9" ht="15" customHeight="1">
      <c r="A1397" s="2"/>
      <c r="B1397" s="2"/>
      <c r="C1397" s="2"/>
      <c r="D1397" s="2"/>
      <c r="E1397" s="2"/>
      <c r="F1397" s="2"/>
      <c r="G1397" s="87" t="s">
        <v>1490</v>
      </c>
      <c r="H1397" s="87"/>
      <c r="I1397" s="21">
        <f>SUM(I1396:I1396)</f>
        <v>552.52</v>
      </c>
    </row>
    <row r="1398" spans="1:9" ht="15" customHeight="1">
      <c r="A1398" s="88" t="s">
        <v>2077</v>
      </c>
      <c r="B1398" s="88"/>
      <c r="C1398" s="88"/>
      <c r="D1398" s="2"/>
      <c r="E1398" s="2"/>
      <c r="F1398" s="2"/>
      <c r="G1398" s="89" t="s">
        <v>1491</v>
      </c>
      <c r="H1398" s="89"/>
      <c r="I1398" s="5">
        <v>552.52</v>
      </c>
    </row>
    <row r="1399" spans="1:9" ht="2.1" customHeight="1">
      <c r="A1399" s="88"/>
      <c r="B1399" s="88"/>
      <c r="C1399" s="88"/>
      <c r="D1399" s="2"/>
      <c r="E1399" s="2"/>
      <c r="F1399" s="2"/>
      <c r="G1399" s="2"/>
      <c r="H1399" s="2"/>
      <c r="I1399" s="2"/>
    </row>
    <row r="1400" spans="1:9" ht="9.9499999999999993" customHeight="1">
      <c r="A1400" s="2"/>
      <c r="B1400" s="2"/>
      <c r="C1400" s="2"/>
      <c r="D1400" s="2"/>
      <c r="E1400" s="2"/>
      <c r="F1400" s="2"/>
      <c r="G1400" s="90"/>
      <c r="H1400" s="90"/>
      <c r="I1400" s="90"/>
    </row>
    <row r="1401" spans="1:9" ht="20.100000000000001" customHeight="1">
      <c r="A1401" s="81" t="s">
        <v>2080</v>
      </c>
      <c r="B1401" s="81"/>
      <c r="C1401" s="81"/>
      <c r="D1401" s="81"/>
      <c r="E1401" s="81"/>
      <c r="F1401" s="81"/>
      <c r="G1401" s="81"/>
      <c r="H1401" s="81"/>
      <c r="I1401" s="81"/>
    </row>
    <row r="1402" spans="1:9" ht="15" customHeight="1">
      <c r="A1402" s="91" t="s">
        <v>1487</v>
      </c>
      <c r="B1402" s="91"/>
      <c r="C1402" s="92" t="s">
        <v>4</v>
      </c>
      <c r="D1402" s="92"/>
      <c r="E1402" s="92"/>
      <c r="F1402" s="11" t="s">
        <v>1470</v>
      </c>
      <c r="G1402" s="11" t="s">
        <v>1471</v>
      </c>
      <c r="H1402" s="11" t="s">
        <v>1472</v>
      </c>
      <c r="I1402" s="11" t="s">
        <v>1473</v>
      </c>
    </row>
    <row r="1403" spans="1:9" ht="29.1" customHeight="1">
      <c r="A1403" s="17" t="s">
        <v>1657</v>
      </c>
      <c r="B1403" s="18" t="s">
        <v>1658</v>
      </c>
      <c r="C1403" s="93" t="s">
        <v>14</v>
      </c>
      <c r="D1403" s="93"/>
      <c r="E1403" s="93"/>
      <c r="F1403" s="17" t="s">
        <v>39</v>
      </c>
      <c r="G1403" s="19">
        <v>1.68</v>
      </c>
      <c r="H1403" s="20">
        <v>431.66</v>
      </c>
      <c r="I1403" s="20">
        <f>ROUND(ROUND(G1403,8)*H1403,2)</f>
        <v>725.19</v>
      </c>
    </row>
    <row r="1404" spans="1:9" ht="15" customHeight="1">
      <c r="A1404" s="2"/>
      <c r="B1404" s="2"/>
      <c r="C1404" s="2"/>
      <c r="D1404" s="2"/>
      <c r="E1404" s="2"/>
      <c r="F1404" s="2"/>
      <c r="G1404" s="87" t="s">
        <v>1490</v>
      </c>
      <c r="H1404" s="87"/>
      <c r="I1404" s="21">
        <f>SUM(I1403:I1403)</f>
        <v>725.19</v>
      </c>
    </row>
    <row r="1405" spans="1:9" ht="15" customHeight="1">
      <c r="A1405" s="88" t="s">
        <v>2077</v>
      </c>
      <c r="B1405" s="88"/>
      <c r="C1405" s="88"/>
      <c r="D1405" s="2"/>
      <c r="E1405" s="2"/>
      <c r="F1405" s="2"/>
      <c r="G1405" s="89" t="s">
        <v>1491</v>
      </c>
      <c r="H1405" s="89"/>
      <c r="I1405" s="5">
        <v>725.19</v>
      </c>
    </row>
    <row r="1406" spans="1:9" ht="2.1" customHeight="1">
      <c r="A1406" s="88"/>
      <c r="B1406" s="88"/>
      <c r="C1406" s="88"/>
      <c r="D1406" s="2"/>
      <c r="E1406" s="2"/>
      <c r="F1406" s="2"/>
      <c r="G1406" s="2"/>
      <c r="H1406" s="2"/>
      <c r="I1406" s="2"/>
    </row>
    <row r="1407" spans="1:9" ht="9.9499999999999993" customHeight="1">
      <c r="A1407" s="2"/>
      <c r="B1407" s="2"/>
      <c r="C1407" s="2"/>
      <c r="D1407" s="2"/>
      <c r="E1407" s="2"/>
      <c r="F1407" s="2"/>
      <c r="G1407" s="90"/>
      <c r="H1407" s="90"/>
      <c r="I1407" s="90"/>
    </row>
    <row r="1408" spans="1:9" ht="20.100000000000001" customHeight="1">
      <c r="A1408" s="81" t="s">
        <v>2081</v>
      </c>
      <c r="B1408" s="81"/>
      <c r="C1408" s="81"/>
      <c r="D1408" s="81"/>
      <c r="E1408" s="81"/>
      <c r="F1408" s="81"/>
      <c r="G1408" s="81"/>
      <c r="H1408" s="81"/>
      <c r="I1408" s="81"/>
    </row>
    <row r="1409" spans="1:9" ht="15" customHeight="1">
      <c r="A1409" s="91" t="s">
        <v>1576</v>
      </c>
      <c r="B1409" s="91"/>
      <c r="C1409" s="92" t="s">
        <v>4</v>
      </c>
      <c r="D1409" s="92"/>
      <c r="E1409" s="92"/>
      <c r="F1409" s="11" t="s">
        <v>1470</v>
      </c>
      <c r="G1409" s="11" t="s">
        <v>1471</v>
      </c>
      <c r="H1409" s="11" t="s">
        <v>1472</v>
      </c>
      <c r="I1409" s="11" t="s">
        <v>1473</v>
      </c>
    </row>
    <row r="1410" spans="1:9" ht="21" customHeight="1">
      <c r="A1410" s="17" t="s">
        <v>2082</v>
      </c>
      <c r="B1410" s="18" t="s">
        <v>2083</v>
      </c>
      <c r="C1410" s="93" t="s">
        <v>399</v>
      </c>
      <c r="D1410" s="93"/>
      <c r="E1410" s="93"/>
      <c r="F1410" s="17" t="s">
        <v>295</v>
      </c>
      <c r="G1410" s="19">
        <v>1</v>
      </c>
      <c r="H1410" s="20">
        <v>267</v>
      </c>
      <c r="I1410" s="20">
        <f>ROUND(ROUND(G1410,8)*H1410,2)</f>
        <v>267</v>
      </c>
    </row>
    <row r="1411" spans="1:9" ht="15" customHeight="1">
      <c r="A1411" s="2"/>
      <c r="B1411" s="2"/>
      <c r="C1411" s="2"/>
      <c r="D1411" s="2"/>
      <c r="E1411" s="2"/>
      <c r="F1411" s="2"/>
      <c r="G1411" s="87" t="s">
        <v>1588</v>
      </c>
      <c r="H1411" s="87"/>
      <c r="I1411" s="21">
        <f>SUM(I1410:I1410)</f>
        <v>267</v>
      </c>
    </row>
    <row r="1412" spans="1:9" ht="15" customHeight="1">
      <c r="A1412" s="91" t="s">
        <v>1560</v>
      </c>
      <c r="B1412" s="91"/>
      <c r="C1412" s="92" t="s">
        <v>4</v>
      </c>
      <c r="D1412" s="92"/>
      <c r="E1412" s="92"/>
      <c r="F1412" s="11" t="s">
        <v>1470</v>
      </c>
      <c r="G1412" s="11" t="s">
        <v>1471</v>
      </c>
      <c r="H1412" s="11" t="s">
        <v>1472</v>
      </c>
      <c r="I1412" s="11" t="s">
        <v>1473</v>
      </c>
    </row>
    <row r="1413" spans="1:9" ht="15" customHeight="1">
      <c r="A1413" s="17" t="s">
        <v>1792</v>
      </c>
      <c r="B1413" s="18" t="s">
        <v>1793</v>
      </c>
      <c r="C1413" s="93" t="s">
        <v>14</v>
      </c>
      <c r="D1413" s="93"/>
      <c r="E1413" s="93"/>
      <c r="F1413" s="17" t="s">
        <v>1563</v>
      </c>
      <c r="G1413" s="19">
        <v>1</v>
      </c>
      <c r="H1413" s="20">
        <v>32.270000000000003</v>
      </c>
      <c r="I1413" s="20">
        <f>ROUND(ROUND(G1413,8)*H1413,2)</f>
        <v>32.270000000000003</v>
      </c>
    </row>
    <row r="1414" spans="1:9" ht="15" customHeight="1">
      <c r="A1414" s="17" t="s">
        <v>1775</v>
      </c>
      <c r="B1414" s="18" t="s">
        <v>1776</v>
      </c>
      <c r="C1414" s="93" t="s">
        <v>14</v>
      </c>
      <c r="D1414" s="93"/>
      <c r="E1414" s="93"/>
      <c r="F1414" s="17" t="s">
        <v>1563</v>
      </c>
      <c r="G1414" s="19">
        <v>1</v>
      </c>
      <c r="H1414" s="20">
        <v>23.23</v>
      </c>
      <c r="I1414" s="20">
        <f>ROUND(ROUND(G1414,8)*H1414,2)</f>
        <v>23.23</v>
      </c>
    </row>
    <row r="1415" spans="1:9" ht="18" customHeight="1">
      <c r="A1415" s="2"/>
      <c r="B1415" s="2"/>
      <c r="C1415" s="2"/>
      <c r="D1415" s="2"/>
      <c r="E1415" s="2"/>
      <c r="F1415" s="2"/>
      <c r="G1415" s="87" t="s">
        <v>1564</v>
      </c>
      <c r="H1415" s="87"/>
      <c r="I1415" s="21">
        <f>SUM(I1413:I1414)</f>
        <v>55.5</v>
      </c>
    </row>
    <row r="1416" spans="1:9" ht="15" customHeight="1">
      <c r="A1416" s="91" t="s">
        <v>1487</v>
      </c>
      <c r="B1416" s="91"/>
      <c r="C1416" s="92" t="s">
        <v>4</v>
      </c>
      <c r="D1416" s="92"/>
      <c r="E1416" s="92"/>
      <c r="F1416" s="11" t="s">
        <v>1470</v>
      </c>
      <c r="G1416" s="11" t="s">
        <v>1471</v>
      </c>
      <c r="H1416" s="11" t="s">
        <v>1472</v>
      </c>
      <c r="I1416" s="11" t="s">
        <v>1473</v>
      </c>
    </row>
    <row r="1417" spans="1:9" ht="29.1" customHeight="1">
      <c r="A1417" s="17" t="s">
        <v>2084</v>
      </c>
      <c r="B1417" s="18" t="s">
        <v>2085</v>
      </c>
      <c r="C1417" s="93" t="s">
        <v>14</v>
      </c>
      <c r="D1417" s="93"/>
      <c r="E1417" s="93"/>
      <c r="F1417" s="17" t="s">
        <v>43</v>
      </c>
      <c r="G1417" s="19">
        <v>3.0000000000000001E-3</v>
      </c>
      <c r="H1417" s="20">
        <v>581.83000000000004</v>
      </c>
      <c r="I1417" s="20">
        <f>ROUND(ROUND(G1417,8)*H1417,2)</f>
        <v>1.75</v>
      </c>
    </row>
    <row r="1418" spans="1:9" ht="21" customHeight="1">
      <c r="A1418" s="17" t="s">
        <v>2086</v>
      </c>
      <c r="B1418" s="18" t="s">
        <v>2087</v>
      </c>
      <c r="C1418" s="93" t="s">
        <v>14</v>
      </c>
      <c r="D1418" s="93"/>
      <c r="E1418" s="93"/>
      <c r="F1418" s="17" t="s">
        <v>39</v>
      </c>
      <c r="G1418" s="19">
        <v>1</v>
      </c>
      <c r="H1418" s="20">
        <v>383.94</v>
      </c>
      <c r="I1418" s="20">
        <f>ROUND(ROUND(G1418,8)*H1418,2)</f>
        <v>383.94</v>
      </c>
    </row>
    <row r="1419" spans="1:9" ht="15" customHeight="1">
      <c r="A1419" s="2"/>
      <c r="B1419" s="2"/>
      <c r="C1419" s="2"/>
      <c r="D1419" s="2"/>
      <c r="E1419" s="2"/>
      <c r="F1419" s="2"/>
      <c r="G1419" s="87" t="s">
        <v>1490</v>
      </c>
      <c r="H1419" s="87"/>
      <c r="I1419" s="21">
        <f>SUM(I1417:I1418)</f>
        <v>385.69</v>
      </c>
    </row>
    <row r="1420" spans="1:9" ht="15" customHeight="1">
      <c r="A1420" s="88" t="s">
        <v>2088</v>
      </c>
      <c r="B1420" s="88"/>
      <c r="C1420" s="88"/>
      <c r="D1420" s="2"/>
      <c r="E1420" s="2"/>
      <c r="F1420" s="2"/>
      <c r="G1420" s="89" t="s">
        <v>1491</v>
      </c>
      <c r="H1420" s="89"/>
      <c r="I1420" s="5">
        <v>708.19</v>
      </c>
    </row>
    <row r="1421" spans="1:9" ht="9.9499999999999993" customHeight="1">
      <c r="A1421" s="2"/>
      <c r="B1421" s="2"/>
      <c r="C1421" s="2"/>
      <c r="D1421" s="2"/>
      <c r="E1421" s="2"/>
      <c r="F1421" s="2"/>
      <c r="G1421" s="90"/>
      <c r="H1421" s="90"/>
      <c r="I1421" s="90"/>
    </row>
    <row r="1422" spans="1:9" ht="20.100000000000001" customHeight="1">
      <c r="A1422" s="81" t="s">
        <v>2089</v>
      </c>
      <c r="B1422" s="81"/>
      <c r="C1422" s="81"/>
      <c r="D1422" s="81"/>
      <c r="E1422" s="81"/>
      <c r="F1422" s="81"/>
      <c r="G1422" s="81"/>
      <c r="H1422" s="81"/>
      <c r="I1422" s="81"/>
    </row>
    <row r="1423" spans="1:9" ht="15" customHeight="1">
      <c r="A1423" s="91" t="s">
        <v>1576</v>
      </c>
      <c r="B1423" s="91"/>
      <c r="C1423" s="92" t="s">
        <v>4</v>
      </c>
      <c r="D1423" s="92"/>
      <c r="E1423" s="92"/>
      <c r="F1423" s="11" t="s">
        <v>1470</v>
      </c>
      <c r="G1423" s="11" t="s">
        <v>1471</v>
      </c>
      <c r="H1423" s="11" t="s">
        <v>1472</v>
      </c>
      <c r="I1423" s="11" t="s">
        <v>1473</v>
      </c>
    </row>
    <row r="1424" spans="1:9" ht="21" customHeight="1">
      <c r="A1424" s="17" t="s">
        <v>2090</v>
      </c>
      <c r="B1424" s="18" t="s">
        <v>2091</v>
      </c>
      <c r="C1424" s="93" t="s">
        <v>14</v>
      </c>
      <c r="D1424" s="93"/>
      <c r="E1424" s="93"/>
      <c r="F1424" s="17" t="s">
        <v>33</v>
      </c>
      <c r="G1424" s="19">
        <v>1</v>
      </c>
      <c r="H1424" s="20">
        <v>957.38</v>
      </c>
      <c r="I1424" s="20">
        <f>ROUND(ROUND(G1424,8)*H1424,2)</f>
        <v>957.38</v>
      </c>
    </row>
    <row r="1425" spans="1:9" ht="21" customHeight="1">
      <c r="A1425" s="17" t="s">
        <v>2082</v>
      </c>
      <c r="B1425" s="18" t="s">
        <v>2083</v>
      </c>
      <c r="C1425" s="93" t="s">
        <v>399</v>
      </c>
      <c r="D1425" s="93"/>
      <c r="E1425" s="93"/>
      <c r="F1425" s="17" t="s">
        <v>295</v>
      </c>
      <c r="G1425" s="19">
        <v>2.2799999999999998</v>
      </c>
      <c r="H1425" s="20">
        <v>267</v>
      </c>
      <c r="I1425" s="20">
        <f>ROUND(ROUND(G1425,8)*H1425,2)</f>
        <v>608.76</v>
      </c>
    </row>
    <row r="1426" spans="1:9" ht="15" customHeight="1">
      <c r="A1426" s="2"/>
      <c r="B1426" s="2"/>
      <c r="C1426" s="2"/>
      <c r="D1426" s="2"/>
      <c r="E1426" s="2"/>
      <c r="F1426" s="2"/>
      <c r="G1426" s="87" t="s">
        <v>1588</v>
      </c>
      <c r="H1426" s="87"/>
      <c r="I1426" s="21">
        <f>SUM(I1424:I1425)</f>
        <v>1566.1399999999999</v>
      </c>
    </row>
    <row r="1427" spans="1:9" ht="15" customHeight="1">
      <c r="A1427" s="91" t="s">
        <v>1560</v>
      </c>
      <c r="B1427" s="91"/>
      <c r="C1427" s="92" t="s">
        <v>4</v>
      </c>
      <c r="D1427" s="92"/>
      <c r="E1427" s="92"/>
      <c r="F1427" s="11" t="s">
        <v>1470</v>
      </c>
      <c r="G1427" s="11" t="s">
        <v>1471</v>
      </c>
      <c r="H1427" s="11" t="s">
        <v>1472</v>
      </c>
      <c r="I1427" s="11" t="s">
        <v>1473</v>
      </c>
    </row>
    <row r="1428" spans="1:9" ht="15" customHeight="1">
      <c r="A1428" s="17" t="s">
        <v>1792</v>
      </c>
      <c r="B1428" s="18" t="s">
        <v>1793</v>
      </c>
      <c r="C1428" s="93" t="s">
        <v>14</v>
      </c>
      <c r="D1428" s="93"/>
      <c r="E1428" s="93"/>
      <c r="F1428" s="17" t="s">
        <v>1563</v>
      </c>
      <c r="G1428" s="19">
        <v>2.2799999999999998</v>
      </c>
      <c r="H1428" s="20">
        <v>32.270000000000003</v>
      </c>
      <c r="I1428" s="20">
        <f>ROUND(ROUND(G1428,8)*H1428,2)</f>
        <v>73.58</v>
      </c>
    </row>
    <row r="1429" spans="1:9" ht="15" customHeight="1">
      <c r="A1429" s="17" t="s">
        <v>1775</v>
      </c>
      <c r="B1429" s="18" t="s">
        <v>1776</v>
      </c>
      <c r="C1429" s="93" t="s">
        <v>14</v>
      </c>
      <c r="D1429" s="93"/>
      <c r="E1429" s="93"/>
      <c r="F1429" s="17" t="s">
        <v>1563</v>
      </c>
      <c r="G1429" s="19">
        <v>2.2799999999999998</v>
      </c>
      <c r="H1429" s="20">
        <v>23.23</v>
      </c>
      <c r="I1429" s="20">
        <f>ROUND(ROUND(G1429,8)*H1429,2)</f>
        <v>52.96</v>
      </c>
    </row>
    <row r="1430" spans="1:9" ht="18" customHeight="1">
      <c r="A1430" s="2"/>
      <c r="B1430" s="2"/>
      <c r="C1430" s="2"/>
      <c r="D1430" s="2"/>
      <c r="E1430" s="2"/>
      <c r="F1430" s="2"/>
      <c r="G1430" s="87" t="s">
        <v>1564</v>
      </c>
      <c r="H1430" s="87"/>
      <c r="I1430" s="21">
        <f>SUM(I1428:I1429)</f>
        <v>126.53999999999999</v>
      </c>
    </row>
    <row r="1431" spans="1:9" ht="15" customHeight="1">
      <c r="A1431" s="91" t="s">
        <v>1487</v>
      </c>
      <c r="B1431" s="91"/>
      <c r="C1431" s="92" t="s">
        <v>4</v>
      </c>
      <c r="D1431" s="92"/>
      <c r="E1431" s="92"/>
      <c r="F1431" s="11" t="s">
        <v>1470</v>
      </c>
      <c r="G1431" s="11" t="s">
        <v>1471</v>
      </c>
      <c r="H1431" s="11" t="s">
        <v>1472</v>
      </c>
      <c r="I1431" s="11" t="s">
        <v>1473</v>
      </c>
    </row>
    <row r="1432" spans="1:9" ht="29.1" customHeight="1">
      <c r="A1432" s="17" t="s">
        <v>2084</v>
      </c>
      <c r="B1432" s="18" t="s">
        <v>2085</v>
      </c>
      <c r="C1432" s="93" t="s">
        <v>14</v>
      </c>
      <c r="D1432" s="93"/>
      <c r="E1432" s="93"/>
      <c r="F1432" s="17" t="s">
        <v>43</v>
      </c>
      <c r="G1432" s="19">
        <v>6.8399999999999997E-3</v>
      </c>
      <c r="H1432" s="20">
        <v>581.83000000000004</v>
      </c>
      <c r="I1432" s="20">
        <f>ROUND(ROUND(G1432,8)*H1432,2)</f>
        <v>3.98</v>
      </c>
    </row>
    <row r="1433" spans="1:9" ht="21" customHeight="1">
      <c r="A1433" s="17" t="s">
        <v>2086</v>
      </c>
      <c r="B1433" s="18" t="s">
        <v>2087</v>
      </c>
      <c r="C1433" s="93" t="s">
        <v>14</v>
      </c>
      <c r="D1433" s="93"/>
      <c r="E1433" s="93"/>
      <c r="F1433" s="17" t="s">
        <v>39</v>
      </c>
      <c r="G1433" s="19">
        <v>2.2799999999999998</v>
      </c>
      <c r="H1433" s="20">
        <v>383.94</v>
      </c>
      <c r="I1433" s="20">
        <f>ROUND(ROUND(G1433,8)*H1433,2)</f>
        <v>875.38</v>
      </c>
    </row>
    <row r="1434" spans="1:9" ht="15" customHeight="1">
      <c r="A1434" s="2"/>
      <c r="B1434" s="2"/>
      <c r="C1434" s="2"/>
      <c r="D1434" s="2"/>
      <c r="E1434" s="2"/>
      <c r="F1434" s="2"/>
      <c r="G1434" s="87" t="s">
        <v>1490</v>
      </c>
      <c r="H1434" s="87"/>
      <c r="I1434" s="21">
        <f>SUM(I1432:I1433)</f>
        <v>879.36</v>
      </c>
    </row>
    <row r="1435" spans="1:9" ht="15" customHeight="1">
      <c r="A1435" s="88" t="s">
        <v>2092</v>
      </c>
      <c r="B1435" s="88"/>
      <c r="C1435" s="88"/>
      <c r="D1435" s="2"/>
      <c r="E1435" s="2"/>
      <c r="F1435" s="2"/>
      <c r="G1435" s="89" t="s">
        <v>1491</v>
      </c>
      <c r="H1435" s="89"/>
      <c r="I1435" s="5">
        <v>2572.04</v>
      </c>
    </row>
    <row r="1436" spans="1:9" ht="182.1" customHeight="1">
      <c r="A1436" s="88"/>
      <c r="B1436" s="88"/>
      <c r="C1436" s="88"/>
      <c r="D1436" s="2"/>
      <c r="E1436" s="2"/>
      <c r="F1436" s="2"/>
      <c r="G1436" s="2"/>
      <c r="H1436" s="2"/>
      <c r="I1436" s="2"/>
    </row>
    <row r="1437" spans="1:9" ht="9.9499999999999993" customHeight="1">
      <c r="A1437" s="2"/>
      <c r="B1437" s="2"/>
      <c r="C1437" s="2"/>
      <c r="D1437" s="2"/>
      <c r="E1437" s="2"/>
      <c r="F1437" s="2"/>
      <c r="G1437" s="90"/>
      <c r="H1437" s="90"/>
      <c r="I1437" s="90"/>
    </row>
    <row r="1438" spans="1:9" ht="20.100000000000001" customHeight="1">
      <c r="A1438" s="81" t="s">
        <v>2093</v>
      </c>
      <c r="B1438" s="81"/>
      <c r="C1438" s="81"/>
      <c r="D1438" s="81"/>
      <c r="E1438" s="81"/>
      <c r="F1438" s="81"/>
      <c r="G1438" s="81"/>
      <c r="H1438" s="81"/>
      <c r="I1438" s="81"/>
    </row>
    <row r="1439" spans="1:9" ht="15" customHeight="1">
      <c r="A1439" s="91" t="s">
        <v>1576</v>
      </c>
      <c r="B1439" s="91"/>
      <c r="C1439" s="92" t="s">
        <v>4</v>
      </c>
      <c r="D1439" s="92"/>
      <c r="E1439" s="92"/>
      <c r="F1439" s="11" t="s">
        <v>1470</v>
      </c>
      <c r="G1439" s="11" t="s">
        <v>1471</v>
      </c>
      <c r="H1439" s="11" t="s">
        <v>1472</v>
      </c>
      <c r="I1439" s="11" t="s">
        <v>1473</v>
      </c>
    </row>
    <row r="1440" spans="1:9" ht="29.1" customHeight="1">
      <c r="A1440" s="17" t="s">
        <v>2094</v>
      </c>
      <c r="B1440" s="18" t="s">
        <v>2095</v>
      </c>
      <c r="C1440" s="93" t="s">
        <v>399</v>
      </c>
      <c r="D1440" s="93"/>
      <c r="E1440" s="93"/>
      <c r="F1440" s="17" t="s">
        <v>295</v>
      </c>
      <c r="G1440" s="19">
        <v>1</v>
      </c>
      <c r="H1440" s="20">
        <v>270</v>
      </c>
      <c r="I1440" s="20">
        <f>ROUND(ROUND(G1440,8)*H1440,2)</f>
        <v>270</v>
      </c>
    </row>
    <row r="1441" spans="1:9" ht="15" customHeight="1">
      <c r="A1441" s="2"/>
      <c r="B1441" s="2"/>
      <c r="C1441" s="2"/>
      <c r="D1441" s="2"/>
      <c r="E1441" s="2"/>
      <c r="F1441" s="2"/>
      <c r="G1441" s="87" t="s">
        <v>1588</v>
      </c>
      <c r="H1441" s="87"/>
      <c r="I1441" s="21">
        <f>SUM(I1440:I1440)</f>
        <v>270</v>
      </c>
    </row>
    <row r="1442" spans="1:9" ht="15" customHeight="1">
      <c r="A1442" s="91" t="s">
        <v>1560</v>
      </c>
      <c r="B1442" s="91"/>
      <c r="C1442" s="92" t="s">
        <v>4</v>
      </c>
      <c r="D1442" s="92"/>
      <c r="E1442" s="92"/>
      <c r="F1442" s="11" t="s">
        <v>1470</v>
      </c>
      <c r="G1442" s="11" t="s">
        <v>1471</v>
      </c>
      <c r="H1442" s="11" t="s">
        <v>1472</v>
      </c>
      <c r="I1442" s="11" t="s">
        <v>1473</v>
      </c>
    </row>
    <row r="1443" spans="1:9" ht="15" customHeight="1">
      <c r="A1443" s="17" t="s">
        <v>1792</v>
      </c>
      <c r="B1443" s="18" t="s">
        <v>1793</v>
      </c>
      <c r="C1443" s="93" t="s">
        <v>14</v>
      </c>
      <c r="D1443" s="93"/>
      <c r="E1443" s="93"/>
      <c r="F1443" s="17" t="s">
        <v>1563</v>
      </c>
      <c r="G1443" s="19">
        <v>1</v>
      </c>
      <c r="H1443" s="20">
        <v>32.270000000000003</v>
      </c>
      <c r="I1443" s="20">
        <f>ROUND(ROUND(G1443,8)*H1443,2)</f>
        <v>32.270000000000003</v>
      </c>
    </row>
    <row r="1444" spans="1:9" ht="15" customHeight="1">
      <c r="A1444" s="17" t="s">
        <v>1775</v>
      </c>
      <c r="B1444" s="18" t="s">
        <v>1776</v>
      </c>
      <c r="C1444" s="93" t="s">
        <v>14</v>
      </c>
      <c r="D1444" s="93"/>
      <c r="E1444" s="93"/>
      <c r="F1444" s="17" t="s">
        <v>1563</v>
      </c>
      <c r="G1444" s="19">
        <v>1</v>
      </c>
      <c r="H1444" s="20">
        <v>23.23</v>
      </c>
      <c r="I1444" s="20">
        <f>ROUND(ROUND(G1444,8)*H1444,2)</f>
        <v>23.23</v>
      </c>
    </row>
    <row r="1445" spans="1:9" ht="18" customHeight="1">
      <c r="A1445" s="2"/>
      <c r="B1445" s="2"/>
      <c r="C1445" s="2"/>
      <c r="D1445" s="2"/>
      <c r="E1445" s="2"/>
      <c r="F1445" s="2"/>
      <c r="G1445" s="87" t="s">
        <v>1564</v>
      </c>
      <c r="H1445" s="87"/>
      <c r="I1445" s="21">
        <f>SUM(I1443:I1444)</f>
        <v>55.5</v>
      </c>
    </row>
    <row r="1446" spans="1:9" ht="15" customHeight="1">
      <c r="A1446" s="91" t="s">
        <v>1487</v>
      </c>
      <c r="B1446" s="91"/>
      <c r="C1446" s="92" t="s">
        <v>4</v>
      </c>
      <c r="D1446" s="92"/>
      <c r="E1446" s="92"/>
      <c r="F1446" s="11" t="s">
        <v>1470</v>
      </c>
      <c r="G1446" s="11" t="s">
        <v>1471</v>
      </c>
      <c r="H1446" s="11" t="s">
        <v>1472</v>
      </c>
      <c r="I1446" s="11" t="s">
        <v>1473</v>
      </c>
    </row>
    <row r="1447" spans="1:9" ht="29.1" customHeight="1">
      <c r="A1447" s="17" t="s">
        <v>2084</v>
      </c>
      <c r="B1447" s="18" t="s">
        <v>2085</v>
      </c>
      <c r="C1447" s="93" t="s">
        <v>14</v>
      </c>
      <c r="D1447" s="93"/>
      <c r="E1447" s="93"/>
      <c r="F1447" s="17" t="s">
        <v>43</v>
      </c>
      <c r="G1447" s="19">
        <v>1</v>
      </c>
      <c r="H1447" s="20">
        <v>581.83000000000004</v>
      </c>
      <c r="I1447" s="20">
        <f>ROUND(ROUND(G1447,8)*H1447,2)</f>
        <v>581.83000000000004</v>
      </c>
    </row>
    <row r="1448" spans="1:9" ht="21" customHeight="1">
      <c r="A1448" s="17" t="s">
        <v>2086</v>
      </c>
      <c r="B1448" s="18" t="s">
        <v>2087</v>
      </c>
      <c r="C1448" s="93" t="s">
        <v>14</v>
      </c>
      <c r="D1448" s="93"/>
      <c r="E1448" s="93"/>
      <c r="F1448" s="17" t="s">
        <v>39</v>
      </c>
      <c r="G1448" s="19">
        <v>0.5</v>
      </c>
      <c r="H1448" s="20">
        <v>383.94</v>
      </c>
      <c r="I1448" s="20">
        <f>ROUND(ROUND(G1448,8)*H1448,2)</f>
        <v>191.97</v>
      </c>
    </row>
    <row r="1449" spans="1:9" ht="15" customHeight="1">
      <c r="A1449" s="2"/>
      <c r="B1449" s="2"/>
      <c r="C1449" s="2"/>
      <c r="D1449" s="2"/>
      <c r="E1449" s="2"/>
      <c r="F1449" s="2"/>
      <c r="G1449" s="87" t="s">
        <v>1490</v>
      </c>
      <c r="H1449" s="87"/>
      <c r="I1449" s="21">
        <f>SUM(I1447:I1448)</f>
        <v>773.80000000000007</v>
      </c>
    </row>
    <row r="1450" spans="1:9" ht="15" customHeight="1">
      <c r="A1450" s="88" t="s">
        <v>2096</v>
      </c>
      <c r="B1450" s="88"/>
      <c r="C1450" s="88"/>
      <c r="D1450" s="2"/>
      <c r="E1450" s="2"/>
      <c r="F1450" s="2"/>
      <c r="G1450" s="89" t="s">
        <v>1491</v>
      </c>
      <c r="H1450" s="89"/>
      <c r="I1450" s="5">
        <v>1099.3</v>
      </c>
    </row>
    <row r="1451" spans="1:9" ht="9.9499999999999993" customHeight="1">
      <c r="A1451" s="2"/>
      <c r="B1451" s="2"/>
      <c r="C1451" s="2"/>
      <c r="D1451" s="2"/>
      <c r="E1451" s="2"/>
      <c r="F1451" s="2"/>
      <c r="G1451" s="90"/>
      <c r="H1451" s="90"/>
      <c r="I1451" s="90"/>
    </row>
    <row r="1452" spans="1:9" ht="20.100000000000001" customHeight="1">
      <c r="A1452" s="81" t="s">
        <v>2097</v>
      </c>
      <c r="B1452" s="81"/>
      <c r="C1452" s="81"/>
      <c r="D1452" s="81"/>
      <c r="E1452" s="81"/>
      <c r="F1452" s="81"/>
      <c r="G1452" s="81"/>
      <c r="H1452" s="81"/>
      <c r="I1452" s="81"/>
    </row>
    <row r="1453" spans="1:9" ht="15" customHeight="1">
      <c r="A1453" s="91" t="s">
        <v>1576</v>
      </c>
      <c r="B1453" s="91"/>
      <c r="C1453" s="92" t="s">
        <v>4</v>
      </c>
      <c r="D1453" s="92"/>
      <c r="E1453" s="92"/>
      <c r="F1453" s="11" t="s">
        <v>1470</v>
      </c>
      <c r="G1453" s="11" t="s">
        <v>1471</v>
      </c>
      <c r="H1453" s="11" t="s">
        <v>1472</v>
      </c>
      <c r="I1453" s="11" t="s">
        <v>1473</v>
      </c>
    </row>
    <row r="1454" spans="1:9" ht="29.1" customHeight="1">
      <c r="A1454" s="17" t="s">
        <v>2098</v>
      </c>
      <c r="B1454" s="18" t="s">
        <v>2099</v>
      </c>
      <c r="C1454" s="93" t="s">
        <v>14</v>
      </c>
      <c r="D1454" s="93"/>
      <c r="E1454" s="93"/>
      <c r="F1454" s="17" t="s">
        <v>39</v>
      </c>
      <c r="G1454" s="19">
        <v>1</v>
      </c>
      <c r="H1454" s="20">
        <v>521.88</v>
      </c>
      <c r="I1454" s="20">
        <f>ROUND(ROUND(G1454,8)*H1454,2)</f>
        <v>521.88</v>
      </c>
    </row>
    <row r="1455" spans="1:9" ht="15" customHeight="1">
      <c r="A1455" s="2"/>
      <c r="B1455" s="2"/>
      <c r="C1455" s="2"/>
      <c r="D1455" s="2"/>
      <c r="E1455" s="2"/>
      <c r="F1455" s="2"/>
      <c r="G1455" s="87" t="s">
        <v>1588</v>
      </c>
      <c r="H1455" s="87"/>
      <c r="I1455" s="21">
        <f>SUM(I1454:I1454)</f>
        <v>521.88</v>
      </c>
    </row>
    <row r="1456" spans="1:9" ht="15" customHeight="1">
      <c r="A1456" s="91" t="s">
        <v>1560</v>
      </c>
      <c r="B1456" s="91"/>
      <c r="C1456" s="92" t="s">
        <v>4</v>
      </c>
      <c r="D1456" s="92"/>
      <c r="E1456" s="92"/>
      <c r="F1456" s="11" t="s">
        <v>1470</v>
      </c>
      <c r="G1456" s="11" t="s">
        <v>1471</v>
      </c>
      <c r="H1456" s="11" t="s">
        <v>1472</v>
      </c>
      <c r="I1456" s="11" t="s">
        <v>1473</v>
      </c>
    </row>
    <row r="1457" spans="1:9" ht="15" customHeight="1">
      <c r="A1457" s="17" t="s">
        <v>1792</v>
      </c>
      <c r="B1457" s="18" t="s">
        <v>1793</v>
      </c>
      <c r="C1457" s="93" t="s">
        <v>14</v>
      </c>
      <c r="D1457" s="93"/>
      <c r="E1457" s="93"/>
      <c r="F1457" s="17" t="s">
        <v>1563</v>
      </c>
      <c r="G1457" s="19">
        <v>0.45700000000000002</v>
      </c>
      <c r="H1457" s="20">
        <v>32.270000000000003</v>
      </c>
      <c r="I1457" s="20">
        <f>ROUND(ROUND(G1457,8)*H1457,2)</f>
        <v>14.75</v>
      </c>
    </row>
    <row r="1458" spans="1:9" ht="15" customHeight="1">
      <c r="A1458" s="17" t="s">
        <v>1775</v>
      </c>
      <c r="B1458" s="18" t="s">
        <v>1776</v>
      </c>
      <c r="C1458" s="93" t="s">
        <v>14</v>
      </c>
      <c r="D1458" s="93"/>
      <c r="E1458" s="93"/>
      <c r="F1458" s="17" t="s">
        <v>1563</v>
      </c>
      <c r="G1458" s="19">
        <v>0.22900000000000001</v>
      </c>
      <c r="H1458" s="20">
        <v>23.23</v>
      </c>
      <c r="I1458" s="20">
        <f>ROUND(ROUND(G1458,8)*H1458,2)</f>
        <v>5.32</v>
      </c>
    </row>
    <row r="1459" spans="1:9" ht="18" customHeight="1">
      <c r="A1459" s="2"/>
      <c r="B1459" s="2"/>
      <c r="C1459" s="2"/>
      <c r="D1459" s="2"/>
      <c r="E1459" s="2"/>
      <c r="F1459" s="2"/>
      <c r="G1459" s="87" t="s">
        <v>1564</v>
      </c>
      <c r="H1459" s="87"/>
      <c r="I1459" s="21">
        <f>SUM(I1457:I1458)</f>
        <v>20.07</v>
      </c>
    </row>
    <row r="1460" spans="1:9" ht="15" customHeight="1">
      <c r="A1460" s="91" t="s">
        <v>1487</v>
      </c>
      <c r="B1460" s="91"/>
      <c r="C1460" s="92" t="s">
        <v>4</v>
      </c>
      <c r="D1460" s="92"/>
      <c r="E1460" s="92"/>
      <c r="F1460" s="11" t="s">
        <v>1470</v>
      </c>
      <c r="G1460" s="11" t="s">
        <v>1471</v>
      </c>
      <c r="H1460" s="11" t="s">
        <v>1472</v>
      </c>
      <c r="I1460" s="11" t="s">
        <v>1473</v>
      </c>
    </row>
    <row r="1461" spans="1:9" ht="29.1" customHeight="1">
      <c r="A1461" s="17" t="s">
        <v>2100</v>
      </c>
      <c r="B1461" s="18" t="s">
        <v>2101</v>
      </c>
      <c r="C1461" s="93" t="s">
        <v>14</v>
      </c>
      <c r="D1461" s="93"/>
      <c r="E1461" s="93"/>
      <c r="F1461" s="17" t="s">
        <v>43</v>
      </c>
      <c r="G1461" s="19">
        <v>1.2E-2</v>
      </c>
      <c r="H1461" s="20">
        <v>723.81</v>
      </c>
      <c r="I1461" s="20">
        <f>ROUND(ROUND(G1461,8)*H1461,2)</f>
        <v>8.69</v>
      </c>
    </row>
    <row r="1462" spans="1:9" ht="15" customHeight="1">
      <c r="A1462" s="2"/>
      <c r="B1462" s="2"/>
      <c r="C1462" s="2"/>
      <c r="D1462" s="2"/>
      <c r="E1462" s="2"/>
      <c r="F1462" s="2"/>
      <c r="G1462" s="87" t="s">
        <v>1490</v>
      </c>
      <c r="H1462" s="87"/>
      <c r="I1462" s="21">
        <f>SUM(I1461:I1461)</f>
        <v>8.69</v>
      </c>
    </row>
    <row r="1463" spans="1:9" ht="15" customHeight="1">
      <c r="A1463" s="88" t="s">
        <v>2102</v>
      </c>
      <c r="B1463" s="88"/>
      <c r="C1463" s="88"/>
      <c r="D1463" s="2"/>
      <c r="E1463" s="2"/>
      <c r="F1463" s="2"/>
      <c r="G1463" s="89" t="s">
        <v>1491</v>
      </c>
      <c r="H1463" s="89"/>
      <c r="I1463" s="5">
        <v>550.64</v>
      </c>
    </row>
    <row r="1464" spans="1:9" ht="2.1" customHeight="1">
      <c r="A1464" s="88"/>
      <c r="B1464" s="88"/>
      <c r="C1464" s="88"/>
      <c r="D1464" s="2"/>
      <c r="E1464" s="2"/>
      <c r="F1464" s="2"/>
      <c r="G1464" s="2"/>
      <c r="H1464" s="2"/>
      <c r="I1464" s="2"/>
    </row>
    <row r="1465" spans="1:9" ht="9.9499999999999993" customHeight="1">
      <c r="A1465" s="2"/>
      <c r="B1465" s="2"/>
      <c r="C1465" s="2"/>
      <c r="D1465" s="2"/>
      <c r="E1465" s="2"/>
      <c r="F1465" s="2"/>
      <c r="G1465" s="90"/>
      <c r="H1465" s="90"/>
      <c r="I1465" s="90"/>
    </row>
    <row r="1466" spans="1:9" ht="20.100000000000001" customHeight="1">
      <c r="A1466" s="81" t="s">
        <v>2103</v>
      </c>
      <c r="B1466" s="81"/>
      <c r="C1466" s="81"/>
      <c r="D1466" s="81"/>
      <c r="E1466" s="81"/>
      <c r="F1466" s="81"/>
      <c r="G1466" s="81"/>
      <c r="H1466" s="81"/>
      <c r="I1466" s="81"/>
    </row>
    <row r="1467" spans="1:9" ht="15" customHeight="1">
      <c r="A1467" s="91" t="s">
        <v>1576</v>
      </c>
      <c r="B1467" s="91"/>
      <c r="C1467" s="92" t="s">
        <v>4</v>
      </c>
      <c r="D1467" s="92"/>
      <c r="E1467" s="92"/>
      <c r="F1467" s="11" t="s">
        <v>1470</v>
      </c>
      <c r="G1467" s="11" t="s">
        <v>1471</v>
      </c>
      <c r="H1467" s="11" t="s">
        <v>1472</v>
      </c>
      <c r="I1467" s="11" t="s">
        <v>1473</v>
      </c>
    </row>
    <row r="1468" spans="1:9" ht="21" customHeight="1">
      <c r="A1468" s="17" t="s">
        <v>2104</v>
      </c>
      <c r="B1468" s="18" t="s">
        <v>2105</v>
      </c>
      <c r="C1468" s="93" t="s">
        <v>399</v>
      </c>
      <c r="D1468" s="93"/>
      <c r="E1468" s="93"/>
      <c r="F1468" s="17" t="s">
        <v>295</v>
      </c>
      <c r="G1468" s="19">
        <v>1</v>
      </c>
      <c r="H1468" s="20">
        <v>318.67</v>
      </c>
      <c r="I1468" s="20">
        <f>ROUND(ROUND(G1468,8)*H1468,2)</f>
        <v>318.67</v>
      </c>
    </row>
    <row r="1469" spans="1:9" ht="15" customHeight="1">
      <c r="A1469" s="2"/>
      <c r="B1469" s="2"/>
      <c r="C1469" s="2"/>
      <c r="D1469" s="2"/>
      <c r="E1469" s="2"/>
      <c r="F1469" s="2"/>
      <c r="G1469" s="87" t="s">
        <v>1588</v>
      </c>
      <c r="H1469" s="87"/>
      <c r="I1469" s="21">
        <f>SUM(I1468:I1468)</f>
        <v>318.67</v>
      </c>
    </row>
    <row r="1470" spans="1:9" ht="15" customHeight="1">
      <c r="A1470" s="91" t="s">
        <v>1560</v>
      </c>
      <c r="B1470" s="91"/>
      <c r="C1470" s="92" t="s">
        <v>4</v>
      </c>
      <c r="D1470" s="92"/>
      <c r="E1470" s="92"/>
      <c r="F1470" s="11" t="s">
        <v>1470</v>
      </c>
      <c r="G1470" s="11" t="s">
        <v>1471</v>
      </c>
      <c r="H1470" s="11" t="s">
        <v>1472</v>
      </c>
      <c r="I1470" s="11" t="s">
        <v>1473</v>
      </c>
    </row>
    <row r="1471" spans="1:9" ht="15" customHeight="1">
      <c r="A1471" s="17" t="s">
        <v>1792</v>
      </c>
      <c r="B1471" s="18" t="s">
        <v>1793</v>
      </c>
      <c r="C1471" s="93" t="s">
        <v>14</v>
      </c>
      <c r="D1471" s="93"/>
      <c r="E1471" s="93"/>
      <c r="F1471" s="17" t="s">
        <v>1563</v>
      </c>
      <c r="G1471" s="19">
        <v>1</v>
      </c>
      <c r="H1471" s="20">
        <v>32.270000000000003</v>
      </c>
      <c r="I1471" s="20">
        <f>ROUND(ROUND(G1471,8)*H1471,2)</f>
        <v>32.270000000000003</v>
      </c>
    </row>
    <row r="1472" spans="1:9" ht="15" customHeight="1">
      <c r="A1472" s="17" t="s">
        <v>1775</v>
      </c>
      <c r="B1472" s="18" t="s">
        <v>1776</v>
      </c>
      <c r="C1472" s="93" t="s">
        <v>14</v>
      </c>
      <c r="D1472" s="93"/>
      <c r="E1472" s="93"/>
      <c r="F1472" s="17" t="s">
        <v>1563</v>
      </c>
      <c r="G1472" s="19">
        <v>1</v>
      </c>
      <c r="H1472" s="20">
        <v>23.23</v>
      </c>
      <c r="I1472" s="20">
        <f>ROUND(ROUND(G1472,8)*H1472,2)</f>
        <v>23.23</v>
      </c>
    </row>
    <row r="1473" spans="1:9" ht="18" customHeight="1">
      <c r="A1473" s="2"/>
      <c r="B1473" s="2"/>
      <c r="C1473" s="2"/>
      <c r="D1473" s="2"/>
      <c r="E1473" s="2"/>
      <c r="F1473" s="2"/>
      <c r="G1473" s="87" t="s">
        <v>1564</v>
      </c>
      <c r="H1473" s="87"/>
      <c r="I1473" s="21">
        <f>SUM(I1471:I1472)</f>
        <v>55.5</v>
      </c>
    </row>
    <row r="1474" spans="1:9" ht="15" customHeight="1">
      <c r="A1474" s="91" t="s">
        <v>1487</v>
      </c>
      <c r="B1474" s="91"/>
      <c r="C1474" s="92" t="s">
        <v>4</v>
      </c>
      <c r="D1474" s="92"/>
      <c r="E1474" s="92"/>
      <c r="F1474" s="11" t="s">
        <v>1470</v>
      </c>
      <c r="G1474" s="11" t="s">
        <v>1471</v>
      </c>
      <c r="H1474" s="11" t="s">
        <v>1472</v>
      </c>
      <c r="I1474" s="11" t="s">
        <v>1473</v>
      </c>
    </row>
    <row r="1475" spans="1:9" ht="29.1" customHeight="1">
      <c r="A1475" s="17" t="s">
        <v>2106</v>
      </c>
      <c r="B1475" s="18" t="s">
        <v>2107</v>
      </c>
      <c r="C1475" s="93" t="s">
        <v>14</v>
      </c>
      <c r="D1475" s="93"/>
      <c r="E1475" s="93"/>
      <c r="F1475" s="17" t="s">
        <v>43</v>
      </c>
      <c r="G1475" s="19">
        <v>3.0000000000000001E-3</v>
      </c>
      <c r="H1475" s="20">
        <v>631.58000000000004</v>
      </c>
      <c r="I1475" s="20">
        <f>ROUND(ROUND(G1475,8)*H1475,2)</f>
        <v>1.89</v>
      </c>
    </row>
    <row r="1476" spans="1:9" ht="21" customHeight="1">
      <c r="A1476" s="17" t="s">
        <v>2086</v>
      </c>
      <c r="B1476" s="18" t="s">
        <v>2087</v>
      </c>
      <c r="C1476" s="93" t="s">
        <v>14</v>
      </c>
      <c r="D1476" s="93"/>
      <c r="E1476" s="93"/>
      <c r="F1476" s="17" t="s">
        <v>39</v>
      </c>
      <c r="G1476" s="19">
        <v>1</v>
      </c>
      <c r="H1476" s="20">
        <v>383.94</v>
      </c>
      <c r="I1476" s="20">
        <f>ROUND(ROUND(G1476,8)*H1476,2)</f>
        <v>383.94</v>
      </c>
    </row>
    <row r="1477" spans="1:9" ht="15" customHeight="1">
      <c r="A1477" s="2"/>
      <c r="B1477" s="2"/>
      <c r="C1477" s="2"/>
      <c r="D1477" s="2"/>
      <c r="E1477" s="2"/>
      <c r="F1477" s="2"/>
      <c r="G1477" s="87" t="s">
        <v>1490</v>
      </c>
      <c r="H1477" s="87"/>
      <c r="I1477" s="21">
        <f>SUM(I1475:I1476)</f>
        <v>385.83</v>
      </c>
    </row>
    <row r="1478" spans="1:9" ht="15" customHeight="1">
      <c r="A1478" s="88" t="s">
        <v>2108</v>
      </c>
      <c r="B1478" s="88"/>
      <c r="C1478" s="88"/>
      <c r="D1478" s="2"/>
      <c r="E1478" s="2"/>
      <c r="F1478" s="2"/>
      <c r="G1478" s="89" t="s">
        <v>1491</v>
      </c>
      <c r="H1478" s="89"/>
      <c r="I1478" s="5">
        <v>760</v>
      </c>
    </row>
    <row r="1479" spans="1:9" ht="2.1" customHeight="1">
      <c r="A1479" s="88"/>
      <c r="B1479" s="88"/>
      <c r="C1479" s="88"/>
      <c r="D1479" s="2"/>
      <c r="E1479" s="2"/>
      <c r="F1479" s="2"/>
      <c r="G1479" s="2"/>
      <c r="H1479" s="2"/>
      <c r="I1479" s="2"/>
    </row>
    <row r="1480" spans="1:9" ht="9.9499999999999993" customHeight="1">
      <c r="A1480" s="2"/>
      <c r="B1480" s="2"/>
      <c r="C1480" s="2"/>
      <c r="D1480" s="2"/>
      <c r="E1480" s="2"/>
      <c r="F1480" s="2"/>
      <c r="G1480" s="90"/>
      <c r="H1480" s="90"/>
      <c r="I1480" s="90"/>
    </row>
    <row r="1481" spans="1:9" ht="20.100000000000001" customHeight="1">
      <c r="A1481" s="81" t="s">
        <v>2109</v>
      </c>
      <c r="B1481" s="81"/>
      <c r="C1481" s="81"/>
      <c r="D1481" s="81"/>
      <c r="E1481" s="81"/>
      <c r="F1481" s="81"/>
      <c r="G1481" s="81"/>
      <c r="H1481" s="81"/>
      <c r="I1481" s="81"/>
    </row>
    <row r="1482" spans="1:9" ht="15" customHeight="1">
      <c r="A1482" s="91" t="s">
        <v>1576</v>
      </c>
      <c r="B1482" s="91"/>
      <c r="C1482" s="92" t="s">
        <v>4</v>
      </c>
      <c r="D1482" s="92"/>
      <c r="E1482" s="92"/>
      <c r="F1482" s="11" t="s">
        <v>1470</v>
      </c>
      <c r="G1482" s="11" t="s">
        <v>1471</v>
      </c>
      <c r="H1482" s="11" t="s">
        <v>1472</v>
      </c>
      <c r="I1482" s="11" t="s">
        <v>1473</v>
      </c>
    </row>
    <row r="1483" spans="1:9" ht="21" customHeight="1">
      <c r="A1483" s="17" t="s">
        <v>2110</v>
      </c>
      <c r="B1483" s="18" t="s">
        <v>2111</v>
      </c>
      <c r="C1483" s="93" t="s">
        <v>399</v>
      </c>
      <c r="D1483" s="93"/>
      <c r="E1483" s="93"/>
      <c r="F1483" s="17" t="s">
        <v>295</v>
      </c>
      <c r="G1483" s="19">
        <v>1</v>
      </c>
      <c r="H1483" s="20">
        <v>465</v>
      </c>
      <c r="I1483" s="20">
        <f>ROUND(ROUND(G1483,8)*H1483,2)</f>
        <v>465</v>
      </c>
    </row>
    <row r="1484" spans="1:9" ht="15" customHeight="1">
      <c r="A1484" s="2"/>
      <c r="B1484" s="2"/>
      <c r="C1484" s="2"/>
      <c r="D1484" s="2"/>
      <c r="E1484" s="2"/>
      <c r="F1484" s="2"/>
      <c r="G1484" s="87" t="s">
        <v>1588</v>
      </c>
      <c r="H1484" s="87"/>
      <c r="I1484" s="21">
        <f>SUM(I1483:I1483)</f>
        <v>465</v>
      </c>
    </row>
    <row r="1485" spans="1:9" ht="15" customHeight="1">
      <c r="A1485" s="91" t="s">
        <v>1560</v>
      </c>
      <c r="B1485" s="91"/>
      <c r="C1485" s="92" t="s">
        <v>4</v>
      </c>
      <c r="D1485" s="92"/>
      <c r="E1485" s="92"/>
      <c r="F1485" s="11" t="s">
        <v>1470</v>
      </c>
      <c r="G1485" s="11" t="s">
        <v>1471</v>
      </c>
      <c r="H1485" s="11" t="s">
        <v>1472</v>
      </c>
      <c r="I1485" s="11" t="s">
        <v>1473</v>
      </c>
    </row>
    <row r="1486" spans="1:9" ht="15" customHeight="1">
      <c r="A1486" s="17" t="s">
        <v>1792</v>
      </c>
      <c r="B1486" s="18" t="s">
        <v>1793</v>
      </c>
      <c r="C1486" s="93" t="s">
        <v>14</v>
      </c>
      <c r="D1486" s="93"/>
      <c r="E1486" s="93"/>
      <c r="F1486" s="17" t="s">
        <v>1563</v>
      </c>
      <c r="G1486" s="19">
        <v>1</v>
      </c>
      <c r="H1486" s="20">
        <v>32.270000000000003</v>
      </c>
      <c r="I1486" s="20">
        <f>ROUND(ROUND(G1486,8)*H1486,2)</f>
        <v>32.270000000000003</v>
      </c>
    </row>
    <row r="1487" spans="1:9" ht="15" customHeight="1">
      <c r="A1487" s="17" t="s">
        <v>1775</v>
      </c>
      <c r="B1487" s="18" t="s">
        <v>1776</v>
      </c>
      <c r="C1487" s="93" t="s">
        <v>14</v>
      </c>
      <c r="D1487" s="93"/>
      <c r="E1487" s="93"/>
      <c r="F1487" s="17" t="s">
        <v>1563</v>
      </c>
      <c r="G1487" s="19">
        <v>1</v>
      </c>
      <c r="H1487" s="20">
        <v>23.23</v>
      </c>
      <c r="I1487" s="20">
        <f>ROUND(ROUND(G1487,8)*H1487,2)</f>
        <v>23.23</v>
      </c>
    </row>
    <row r="1488" spans="1:9" ht="18" customHeight="1">
      <c r="A1488" s="2"/>
      <c r="B1488" s="2"/>
      <c r="C1488" s="2"/>
      <c r="D1488" s="2"/>
      <c r="E1488" s="2"/>
      <c r="F1488" s="2"/>
      <c r="G1488" s="87" t="s">
        <v>1564</v>
      </c>
      <c r="H1488" s="87"/>
      <c r="I1488" s="21">
        <f>SUM(I1486:I1487)</f>
        <v>55.5</v>
      </c>
    </row>
    <row r="1489" spans="1:9" ht="15" customHeight="1">
      <c r="A1489" s="91" t="s">
        <v>1487</v>
      </c>
      <c r="B1489" s="91"/>
      <c r="C1489" s="92" t="s">
        <v>4</v>
      </c>
      <c r="D1489" s="92"/>
      <c r="E1489" s="92"/>
      <c r="F1489" s="11" t="s">
        <v>1470</v>
      </c>
      <c r="G1489" s="11" t="s">
        <v>1471</v>
      </c>
      <c r="H1489" s="11" t="s">
        <v>1472</v>
      </c>
      <c r="I1489" s="11" t="s">
        <v>1473</v>
      </c>
    </row>
    <row r="1490" spans="1:9" ht="29.1" customHeight="1">
      <c r="A1490" s="17" t="s">
        <v>2106</v>
      </c>
      <c r="B1490" s="18" t="s">
        <v>2107</v>
      </c>
      <c r="C1490" s="93" t="s">
        <v>14</v>
      </c>
      <c r="D1490" s="93"/>
      <c r="E1490" s="93"/>
      <c r="F1490" s="17" t="s">
        <v>43</v>
      </c>
      <c r="G1490" s="19">
        <v>3.0000000000000001E-3</v>
      </c>
      <c r="H1490" s="20">
        <v>631.58000000000004</v>
      </c>
      <c r="I1490" s="20">
        <f>ROUND(ROUND(G1490,8)*H1490,2)</f>
        <v>1.89</v>
      </c>
    </row>
    <row r="1491" spans="1:9" ht="21" customHeight="1">
      <c r="A1491" s="17" t="s">
        <v>2086</v>
      </c>
      <c r="B1491" s="18" t="s">
        <v>2087</v>
      </c>
      <c r="C1491" s="93" t="s">
        <v>14</v>
      </c>
      <c r="D1491" s="93"/>
      <c r="E1491" s="93"/>
      <c r="F1491" s="17" t="s">
        <v>39</v>
      </c>
      <c r="G1491" s="19">
        <v>1</v>
      </c>
      <c r="H1491" s="20">
        <v>383.94</v>
      </c>
      <c r="I1491" s="20">
        <f>ROUND(ROUND(G1491,8)*H1491,2)</f>
        <v>383.94</v>
      </c>
    </row>
    <row r="1492" spans="1:9" ht="15" customHeight="1">
      <c r="A1492" s="2"/>
      <c r="B1492" s="2"/>
      <c r="C1492" s="2"/>
      <c r="D1492" s="2"/>
      <c r="E1492" s="2"/>
      <c r="F1492" s="2"/>
      <c r="G1492" s="87" t="s">
        <v>1490</v>
      </c>
      <c r="H1492" s="87"/>
      <c r="I1492" s="21">
        <f>SUM(I1490:I1491)</f>
        <v>385.83</v>
      </c>
    </row>
    <row r="1493" spans="1:9" ht="15" customHeight="1">
      <c r="A1493" s="88" t="s">
        <v>2112</v>
      </c>
      <c r="B1493" s="88"/>
      <c r="C1493" s="88"/>
      <c r="D1493" s="2"/>
      <c r="E1493" s="2"/>
      <c r="F1493" s="2"/>
      <c r="G1493" s="89" t="s">
        <v>1491</v>
      </c>
      <c r="H1493" s="89"/>
      <c r="I1493" s="5">
        <v>906.33</v>
      </c>
    </row>
    <row r="1494" spans="1:9" ht="2.1" customHeight="1">
      <c r="A1494" s="88"/>
      <c r="B1494" s="88"/>
      <c r="C1494" s="88"/>
      <c r="D1494" s="2"/>
      <c r="E1494" s="2"/>
      <c r="F1494" s="2"/>
      <c r="G1494" s="2"/>
      <c r="H1494" s="2"/>
      <c r="I1494" s="2"/>
    </row>
    <row r="1495" spans="1:9" ht="9.9499999999999993" customHeight="1">
      <c r="A1495" s="2"/>
      <c r="B1495" s="2"/>
      <c r="C1495" s="2"/>
      <c r="D1495" s="2"/>
      <c r="E1495" s="2"/>
      <c r="F1495" s="2"/>
      <c r="G1495" s="90"/>
      <c r="H1495" s="90"/>
      <c r="I1495" s="90"/>
    </row>
    <row r="1496" spans="1:9" ht="20.100000000000001" customHeight="1">
      <c r="A1496" s="81" t="s">
        <v>2113</v>
      </c>
      <c r="B1496" s="81"/>
      <c r="C1496" s="81"/>
      <c r="D1496" s="81"/>
      <c r="E1496" s="81"/>
      <c r="F1496" s="81"/>
      <c r="G1496" s="81"/>
      <c r="H1496" s="81"/>
      <c r="I1496" s="81"/>
    </row>
    <row r="1497" spans="1:9" ht="15" customHeight="1">
      <c r="A1497" s="91" t="s">
        <v>1576</v>
      </c>
      <c r="B1497" s="91"/>
      <c r="C1497" s="92" t="s">
        <v>4</v>
      </c>
      <c r="D1497" s="92"/>
      <c r="E1497" s="92"/>
      <c r="F1497" s="11" t="s">
        <v>1470</v>
      </c>
      <c r="G1497" s="11" t="s">
        <v>1471</v>
      </c>
      <c r="H1497" s="11" t="s">
        <v>1472</v>
      </c>
      <c r="I1497" s="11" t="s">
        <v>1473</v>
      </c>
    </row>
    <row r="1498" spans="1:9" ht="21" customHeight="1">
      <c r="A1498" s="17" t="s">
        <v>2114</v>
      </c>
      <c r="B1498" s="18" t="s">
        <v>2115</v>
      </c>
      <c r="C1498" s="93" t="s">
        <v>399</v>
      </c>
      <c r="D1498" s="93"/>
      <c r="E1498" s="93"/>
      <c r="F1498" s="17" t="s">
        <v>295</v>
      </c>
      <c r="G1498" s="19">
        <v>1</v>
      </c>
      <c r="H1498" s="20">
        <v>420</v>
      </c>
      <c r="I1498" s="20">
        <f>ROUND(ROUND(G1498,8)*H1498,2)</f>
        <v>420</v>
      </c>
    </row>
    <row r="1499" spans="1:9" ht="15" customHeight="1">
      <c r="A1499" s="2"/>
      <c r="B1499" s="2"/>
      <c r="C1499" s="2"/>
      <c r="D1499" s="2"/>
      <c r="E1499" s="2"/>
      <c r="F1499" s="2"/>
      <c r="G1499" s="87" t="s">
        <v>1588</v>
      </c>
      <c r="H1499" s="87"/>
      <c r="I1499" s="21">
        <f>SUM(I1498:I1498)</f>
        <v>420</v>
      </c>
    </row>
    <row r="1500" spans="1:9" ht="15" customHeight="1">
      <c r="A1500" s="91" t="s">
        <v>1560</v>
      </c>
      <c r="B1500" s="91"/>
      <c r="C1500" s="92" t="s">
        <v>4</v>
      </c>
      <c r="D1500" s="92"/>
      <c r="E1500" s="92"/>
      <c r="F1500" s="11" t="s">
        <v>1470</v>
      </c>
      <c r="G1500" s="11" t="s">
        <v>1471</v>
      </c>
      <c r="H1500" s="11" t="s">
        <v>1472</v>
      </c>
      <c r="I1500" s="11" t="s">
        <v>1473</v>
      </c>
    </row>
    <row r="1501" spans="1:9" ht="15" customHeight="1">
      <c r="A1501" s="17" t="s">
        <v>1792</v>
      </c>
      <c r="B1501" s="18" t="s">
        <v>1793</v>
      </c>
      <c r="C1501" s="93" t="s">
        <v>14</v>
      </c>
      <c r="D1501" s="93"/>
      <c r="E1501" s="93"/>
      <c r="F1501" s="17" t="s">
        <v>1563</v>
      </c>
      <c r="G1501" s="19">
        <v>1</v>
      </c>
      <c r="H1501" s="20">
        <v>32.270000000000003</v>
      </c>
      <c r="I1501" s="20">
        <f>ROUND(ROUND(G1501,8)*H1501,2)</f>
        <v>32.270000000000003</v>
      </c>
    </row>
    <row r="1502" spans="1:9" ht="15" customHeight="1">
      <c r="A1502" s="17" t="s">
        <v>1775</v>
      </c>
      <c r="B1502" s="18" t="s">
        <v>1776</v>
      </c>
      <c r="C1502" s="93" t="s">
        <v>14</v>
      </c>
      <c r="D1502" s="93"/>
      <c r="E1502" s="93"/>
      <c r="F1502" s="17" t="s">
        <v>1563</v>
      </c>
      <c r="G1502" s="19">
        <v>1</v>
      </c>
      <c r="H1502" s="20">
        <v>23.23</v>
      </c>
      <c r="I1502" s="20">
        <f>ROUND(ROUND(G1502,8)*H1502,2)</f>
        <v>23.23</v>
      </c>
    </row>
    <row r="1503" spans="1:9" ht="18" customHeight="1">
      <c r="A1503" s="2"/>
      <c r="B1503" s="2"/>
      <c r="C1503" s="2"/>
      <c r="D1503" s="2"/>
      <c r="E1503" s="2"/>
      <c r="F1503" s="2"/>
      <c r="G1503" s="87" t="s">
        <v>1564</v>
      </c>
      <c r="H1503" s="87"/>
      <c r="I1503" s="21">
        <f>SUM(I1501:I1502)</f>
        <v>55.5</v>
      </c>
    </row>
    <row r="1504" spans="1:9" ht="15" customHeight="1">
      <c r="A1504" s="91" t="s">
        <v>1487</v>
      </c>
      <c r="B1504" s="91"/>
      <c r="C1504" s="92" t="s">
        <v>4</v>
      </c>
      <c r="D1504" s="92"/>
      <c r="E1504" s="92"/>
      <c r="F1504" s="11" t="s">
        <v>1470</v>
      </c>
      <c r="G1504" s="11" t="s">
        <v>1471</v>
      </c>
      <c r="H1504" s="11" t="s">
        <v>1472</v>
      </c>
      <c r="I1504" s="11" t="s">
        <v>1473</v>
      </c>
    </row>
    <row r="1505" spans="1:9" ht="29.1" customHeight="1">
      <c r="A1505" s="17" t="s">
        <v>2084</v>
      </c>
      <c r="B1505" s="18" t="s">
        <v>2085</v>
      </c>
      <c r="C1505" s="93" t="s">
        <v>14</v>
      </c>
      <c r="D1505" s="93"/>
      <c r="E1505" s="93"/>
      <c r="F1505" s="17" t="s">
        <v>43</v>
      </c>
      <c r="G1505" s="19">
        <v>3.0000000000000001E-3</v>
      </c>
      <c r="H1505" s="20">
        <v>581.83000000000004</v>
      </c>
      <c r="I1505" s="20">
        <f>ROUND(ROUND(G1505,8)*H1505,2)</f>
        <v>1.75</v>
      </c>
    </row>
    <row r="1506" spans="1:9" ht="21" customHeight="1">
      <c r="A1506" s="17" t="s">
        <v>2086</v>
      </c>
      <c r="B1506" s="18" t="s">
        <v>2087</v>
      </c>
      <c r="C1506" s="93" t="s">
        <v>14</v>
      </c>
      <c r="D1506" s="93"/>
      <c r="E1506" s="93"/>
      <c r="F1506" s="17" t="s">
        <v>39</v>
      </c>
      <c r="G1506" s="19">
        <v>1</v>
      </c>
      <c r="H1506" s="20">
        <v>383.94</v>
      </c>
      <c r="I1506" s="20">
        <f>ROUND(ROUND(G1506,8)*H1506,2)</f>
        <v>383.94</v>
      </c>
    </row>
    <row r="1507" spans="1:9" ht="15" customHeight="1">
      <c r="A1507" s="2"/>
      <c r="B1507" s="2"/>
      <c r="C1507" s="2"/>
      <c r="D1507" s="2"/>
      <c r="E1507" s="2"/>
      <c r="F1507" s="2"/>
      <c r="G1507" s="87" t="s">
        <v>1490</v>
      </c>
      <c r="H1507" s="87"/>
      <c r="I1507" s="21">
        <f>SUM(I1505:I1506)</f>
        <v>385.69</v>
      </c>
    </row>
    <row r="1508" spans="1:9" ht="15" customHeight="1">
      <c r="A1508" s="88" t="s">
        <v>2116</v>
      </c>
      <c r="B1508" s="88"/>
      <c r="C1508" s="88"/>
      <c r="D1508" s="2"/>
      <c r="E1508" s="2"/>
      <c r="F1508" s="2"/>
      <c r="G1508" s="89" t="s">
        <v>1491</v>
      </c>
      <c r="H1508" s="89"/>
      <c r="I1508" s="5">
        <v>861.19</v>
      </c>
    </row>
    <row r="1509" spans="1:9" ht="2.1" customHeight="1">
      <c r="A1509" s="88"/>
      <c r="B1509" s="88"/>
      <c r="C1509" s="88"/>
      <c r="D1509" s="2"/>
      <c r="E1509" s="2"/>
      <c r="F1509" s="2"/>
      <c r="G1509" s="2"/>
      <c r="H1509" s="2"/>
      <c r="I1509" s="2"/>
    </row>
    <row r="1510" spans="1:9" ht="9.9499999999999993" customHeight="1">
      <c r="A1510" s="2"/>
      <c r="B1510" s="2"/>
      <c r="C1510" s="2"/>
      <c r="D1510" s="2"/>
      <c r="E1510" s="2"/>
      <c r="F1510" s="2"/>
      <c r="G1510" s="90"/>
      <c r="H1510" s="90"/>
      <c r="I1510" s="90"/>
    </row>
    <row r="1511" spans="1:9" ht="20.100000000000001" customHeight="1">
      <c r="A1511" s="81" t="s">
        <v>2117</v>
      </c>
      <c r="B1511" s="81"/>
      <c r="C1511" s="81"/>
      <c r="D1511" s="81"/>
      <c r="E1511" s="81"/>
      <c r="F1511" s="81"/>
      <c r="G1511" s="81"/>
      <c r="H1511" s="81"/>
      <c r="I1511" s="81"/>
    </row>
    <row r="1512" spans="1:9" ht="15" customHeight="1">
      <c r="A1512" s="91" t="s">
        <v>1576</v>
      </c>
      <c r="B1512" s="91"/>
      <c r="C1512" s="92" t="s">
        <v>4</v>
      </c>
      <c r="D1512" s="92"/>
      <c r="E1512" s="92"/>
      <c r="F1512" s="11" t="s">
        <v>1470</v>
      </c>
      <c r="G1512" s="11" t="s">
        <v>1471</v>
      </c>
      <c r="H1512" s="11" t="s">
        <v>1472</v>
      </c>
      <c r="I1512" s="11" t="s">
        <v>1473</v>
      </c>
    </row>
    <row r="1513" spans="1:9" ht="21" customHeight="1">
      <c r="A1513" s="17" t="s">
        <v>2118</v>
      </c>
      <c r="B1513" s="18" t="s">
        <v>2119</v>
      </c>
      <c r="C1513" s="93" t="s">
        <v>399</v>
      </c>
      <c r="D1513" s="93"/>
      <c r="E1513" s="93"/>
      <c r="F1513" s="17" t="s">
        <v>295</v>
      </c>
      <c r="G1513" s="19">
        <v>1</v>
      </c>
      <c r="H1513" s="20">
        <v>264</v>
      </c>
      <c r="I1513" s="20">
        <f>ROUND(ROUND(G1513,8)*H1513,2)</f>
        <v>264</v>
      </c>
    </row>
    <row r="1514" spans="1:9" ht="15" customHeight="1">
      <c r="A1514" s="2"/>
      <c r="B1514" s="2"/>
      <c r="C1514" s="2"/>
      <c r="D1514" s="2"/>
      <c r="E1514" s="2"/>
      <c r="F1514" s="2"/>
      <c r="G1514" s="87" t="s">
        <v>1588</v>
      </c>
      <c r="H1514" s="87"/>
      <c r="I1514" s="21">
        <f>SUM(I1513:I1513)</f>
        <v>264</v>
      </c>
    </row>
    <row r="1515" spans="1:9" ht="15" customHeight="1">
      <c r="A1515" s="91" t="s">
        <v>1560</v>
      </c>
      <c r="B1515" s="91"/>
      <c r="C1515" s="92" t="s">
        <v>4</v>
      </c>
      <c r="D1515" s="92"/>
      <c r="E1515" s="92"/>
      <c r="F1515" s="11" t="s">
        <v>1470</v>
      </c>
      <c r="G1515" s="11" t="s">
        <v>1471</v>
      </c>
      <c r="H1515" s="11" t="s">
        <v>1472</v>
      </c>
      <c r="I1515" s="11" t="s">
        <v>1473</v>
      </c>
    </row>
    <row r="1516" spans="1:9" ht="15" customHeight="1">
      <c r="A1516" s="17" t="s">
        <v>1792</v>
      </c>
      <c r="B1516" s="18" t="s">
        <v>1793</v>
      </c>
      <c r="C1516" s="93" t="s">
        <v>14</v>
      </c>
      <c r="D1516" s="93"/>
      <c r="E1516" s="93"/>
      <c r="F1516" s="17" t="s">
        <v>1563</v>
      </c>
      <c r="G1516" s="19">
        <v>1</v>
      </c>
      <c r="H1516" s="20">
        <v>32.270000000000003</v>
      </c>
      <c r="I1516" s="20">
        <f>ROUND(ROUND(G1516,8)*H1516,2)</f>
        <v>32.270000000000003</v>
      </c>
    </row>
    <row r="1517" spans="1:9" ht="15" customHeight="1">
      <c r="A1517" s="17" t="s">
        <v>1775</v>
      </c>
      <c r="B1517" s="18" t="s">
        <v>1776</v>
      </c>
      <c r="C1517" s="93" t="s">
        <v>14</v>
      </c>
      <c r="D1517" s="93"/>
      <c r="E1517" s="93"/>
      <c r="F1517" s="17" t="s">
        <v>1563</v>
      </c>
      <c r="G1517" s="19">
        <v>1</v>
      </c>
      <c r="H1517" s="20">
        <v>23.23</v>
      </c>
      <c r="I1517" s="20">
        <f>ROUND(ROUND(G1517,8)*H1517,2)</f>
        <v>23.23</v>
      </c>
    </row>
    <row r="1518" spans="1:9" ht="18" customHeight="1">
      <c r="A1518" s="2"/>
      <c r="B1518" s="2"/>
      <c r="C1518" s="2"/>
      <c r="D1518" s="2"/>
      <c r="E1518" s="2"/>
      <c r="F1518" s="2"/>
      <c r="G1518" s="87" t="s">
        <v>1564</v>
      </c>
      <c r="H1518" s="87"/>
      <c r="I1518" s="21">
        <f>SUM(I1516:I1517)</f>
        <v>55.5</v>
      </c>
    </row>
    <row r="1519" spans="1:9" ht="15" customHeight="1">
      <c r="A1519" s="91" t="s">
        <v>1487</v>
      </c>
      <c r="B1519" s="91"/>
      <c r="C1519" s="92" t="s">
        <v>4</v>
      </c>
      <c r="D1519" s="92"/>
      <c r="E1519" s="92"/>
      <c r="F1519" s="11" t="s">
        <v>1470</v>
      </c>
      <c r="G1519" s="11" t="s">
        <v>1471</v>
      </c>
      <c r="H1519" s="11" t="s">
        <v>1472</v>
      </c>
      <c r="I1519" s="11" t="s">
        <v>1473</v>
      </c>
    </row>
    <row r="1520" spans="1:9" ht="29.1" customHeight="1">
      <c r="A1520" s="17" t="s">
        <v>2106</v>
      </c>
      <c r="B1520" s="18" t="s">
        <v>2107</v>
      </c>
      <c r="C1520" s="93" t="s">
        <v>14</v>
      </c>
      <c r="D1520" s="93"/>
      <c r="E1520" s="93"/>
      <c r="F1520" s="17" t="s">
        <v>43</v>
      </c>
      <c r="G1520" s="19">
        <v>3.0000000000000001E-3</v>
      </c>
      <c r="H1520" s="20">
        <v>631.58000000000004</v>
      </c>
      <c r="I1520" s="20">
        <f>ROUND(ROUND(G1520,8)*H1520,2)</f>
        <v>1.89</v>
      </c>
    </row>
    <row r="1521" spans="1:9" ht="21" customHeight="1">
      <c r="A1521" s="17" t="s">
        <v>2086</v>
      </c>
      <c r="B1521" s="18" t="s">
        <v>2087</v>
      </c>
      <c r="C1521" s="93" t="s">
        <v>14</v>
      </c>
      <c r="D1521" s="93"/>
      <c r="E1521" s="93"/>
      <c r="F1521" s="17" t="s">
        <v>39</v>
      </c>
      <c r="G1521" s="19">
        <v>1</v>
      </c>
      <c r="H1521" s="20">
        <v>383.94</v>
      </c>
      <c r="I1521" s="20">
        <f>ROUND(ROUND(G1521,8)*H1521,2)</f>
        <v>383.94</v>
      </c>
    </row>
    <row r="1522" spans="1:9" ht="15" customHeight="1">
      <c r="A1522" s="2"/>
      <c r="B1522" s="2"/>
      <c r="C1522" s="2"/>
      <c r="D1522" s="2"/>
      <c r="E1522" s="2"/>
      <c r="F1522" s="2"/>
      <c r="G1522" s="87" t="s">
        <v>1490</v>
      </c>
      <c r="H1522" s="87"/>
      <c r="I1522" s="21">
        <f>SUM(I1520:I1521)</f>
        <v>385.83</v>
      </c>
    </row>
    <row r="1523" spans="1:9" ht="15" customHeight="1">
      <c r="A1523" s="88" t="s">
        <v>2108</v>
      </c>
      <c r="B1523" s="88"/>
      <c r="C1523" s="88"/>
      <c r="D1523" s="2"/>
      <c r="E1523" s="2"/>
      <c r="F1523" s="2"/>
      <c r="G1523" s="89" t="s">
        <v>1491</v>
      </c>
      <c r="H1523" s="89"/>
      <c r="I1523" s="5">
        <v>705.33</v>
      </c>
    </row>
    <row r="1524" spans="1:9" ht="2.1" customHeight="1">
      <c r="A1524" s="88"/>
      <c r="B1524" s="88"/>
      <c r="C1524" s="88"/>
      <c r="D1524" s="2"/>
      <c r="E1524" s="2"/>
      <c r="F1524" s="2"/>
      <c r="G1524" s="2"/>
      <c r="H1524" s="2"/>
      <c r="I1524" s="2"/>
    </row>
    <row r="1525" spans="1:9" ht="9.9499999999999993" customHeight="1">
      <c r="A1525" s="2"/>
      <c r="B1525" s="2"/>
      <c r="C1525" s="2"/>
      <c r="D1525" s="2"/>
      <c r="E1525" s="2"/>
      <c r="F1525" s="2"/>
      <c r="G1525" s="90"/>
      <c r="H1525" s="90"/>
      <c r="I1525" s="90"/>
    </row>
    <row r="1526" spans="1:9" ht="20.100000000000001" customHeight="1">
      <c r="A1526" s="81" t="s">
        <v>2120</v>
      </c>
      <c r="B1526" s="81"/>
      <c r="C1526" s="81"/>
      <c r="D1526" s="81"/>
      <c r="E1526" s="81"/>
      <c r="F1526" s="81"/>
      <c r="G1526" s="81"/>
      <c r="H1526" s="81"/>
      <c r="I1526" s="81"/>
    </row>
    <row r="1527" spans="1:9" ht="15" customHeight="1">
      <c r="A1527" s="91" t="s">
        <v>1576</v>
      </c>
      <c r="B1527" s="91"/>
      <c r="C1527" s="92" t="s">
        <v>4</v>
      </c>
      <c r="D1527" s="92"/>
      <c r="E1527" s="92"/>
      <c r="F1527" s="11" t="s">
        <v>1470</v>
      </c>
      <c r="G1527" s="11" t="s">
        <v>1471</v>
      </c>
      <c r="H1527" s="11" t="s">
        <v>1472</v>
      </c>
      <c r="I1527" s="11" t="s">
        <v>1473</v>
      </c>
    </row>
    <row r="1528" spans="1:9" ht="21" customHeight="1">
      <c r="A1528" s="17" t="s">
        <v>2121</v>
      </c>
      <c r="B1528" s="18" t="s">
        <v>2122</v>
      </c>
      <c r="C1528" s="93" t="s">
        <v>399</v>
      </c>
      <c r="D1528" s="93"/>
      <c r="E1528" s="93"/>
      <c r="F1528" s="17" t="s">
        <v>295</v>
      </c>
      <c r="G1528" s="19">
        <v>1</v>
      </c>
      <c r="H1528" s="20">
        <v>250</v>
      </c>
      <c r="I1528" s="20">
        <f>ROUND(ROUND(G1528,8)*H1528,2)</f>
        <v>250</v>
      </c>
    </row>
    <row r="1529" spans="1:9" ht="15" customHeight="1">
      <c r="A1529" s="2"/>
      <c r="B1529" s="2"/>
      <c r="C1529" s="2"/>
      <c r="D1529" s="2"/>
      <c r="E1529" s="2"/>
      <c r="F1529" s="2"/>
      <c r="G1529" s="87" t="s">
        <v>1588</v>
      </c>
      <c r="H1529" s="87"/>
      <c r="I1529" s="21">
        <f>SUM(I1528:I1528)</f>
        <v>250</v>
      </c>
    </row>
    <row r="1530" spans="1:9" ht="15" customHeight="1">
      <c r="A1530" s="91" t="s">
        <v>1560</v>
      </c>
      <c r="B1530" s="91"/>
      <c r="C1530" s="92" t="s">
        <v>4</v>
      </c>
      <c r="D1530" s="92"/>
      <c r="E1530" s="92"/>
      <c r="F1530" s="11" t="s">
        <v>1470</v>
      </c>
      <c r="G1530" s="11" t="s">
        <v>1471</v>
      </c>
      <c r="H1530" s="11" t="s">
        <v>1472</v>
      </c>
      <c r="I1530" s="11" t="s">
        <v>1473</v>
      </c>
    </row>
    <row r="1531" spans="1:9" ht="15" customHeight="1">
      <c r="A1531" s="17" t="s">
        <v>1792</v>
      </c>
      <c r="B1531" s="18" t="s">
        <v>1793</v>
      </c>
      <c r="C1531" s="93" t="s">
        <v>14</v>
      </c>
      <c r="D1531" s="93"/>
      <c r="E1531" s="93"/>
      <c r="F1531" s="17" t="s">
        <v>1563</v>
      </c>
      <c r="G1531" s="19">
        <v>1</v>
      </c>
      <c r="H1531" s="20">
        <v>32.270000000000003</v>
      </c>
      <c r="I1531" s="20">
        <f>ROUND(ROUND(G1531,8)*H1531,2)</f>
        <v>32.270000000000003</v>
      </c>
    </row>
    <row r="1532" spans="1:9" ht="15" customHeight="1">
      <c r="A1532" s="17" t="s">
        <v>1775</v>
      </c>
      <c r="B1532" s="18" t="s">
        <v>1776</v>
      </c>
      <c r="C1532" s="93" t="s">
        <v>14</v>
      </c>
      <c r="D1532" s="93"/>
      <c r="E1532" s="93"/>
      <c r="F1532" s="17" t="s">
        <v>1563</v>
      </c>
      <c r="G1532" s="19">
        <v>1</v>
      </c>
      <c r="H1532" s="20">
        <v>23.23</v>
      </c>
      <c r="I1532" s="20">
        <f>ROUND(ROUND(G1532,8)*H1532,2)</f>
        <v>23.23</v>
      </c>
    </row>
    <row r="1533" spans="1:9" ht="18" customHeight="1">
      <c r="A1533" s="2"/>
      <c r="B1533" s="2"/>
      <c r="C1533" s="2"/>
      <c r="D1533" s="2"/>
      <c r="E1533" s="2"/>
      <c r="F1533" s="2"/>
      <c r="G1533" s="87" t="s">
        <v>1564</v>
      </c>
      <c r="H1533" s="87"/>
      <c r="I1533" s="21">
        <f>SUM(I1531:I1532)</f>
        <v>55.5</v>
      </c>
    </row>
    <row r="1534" spans="1:9" ht="15" customHeight="1">
      <c r="A1534" s="91" t="s">
        <v>1487</v>
      </c>
      <c r="B1534" s="91"/>
      <c r="C1534" s="92" t="s">
        <v>4</v>
      </c>
      <c r="D1534" s="92"/>
      <c r="E1534" s="92"/>
      <c r="F1534" s="11" t="s">
        <v>1470</v>
      </c>
      <c r="G1534" s="11" t="s">
        <v>1471</v>
      </c>
      <c r="H1534" s="11" t="s">
        <v>1472</v>
      </c>
      <c r="I1534" s="11" t="s">
        <v>1473</v>
      </c>
    </row>
    <row r="1535" spans="1:9" ht="21" customHeight="1">
      <c r="A1535" s="17" t="s">
        <v>2086</v>
      </c>
      <c r="B1535" s="18" t="s">
        <v>2087</v>
      </c>
      <c r="C1535" s="93" t="s">
        <v>14</v>
      </c>
      <c r="D1535" s="93"/>
      <c r="E1535" s="93"/>
      <c r="F1535" s="17" t="s">
        <v>39</v>
      </c>
      <c r="G1535" s="19">
        <v>1</v>
      </c>
      <c r="H1535" s="20">
        <v>383.94</v>
      </c>
      <c r="I1535" s="20">
        <f>ROUND(ROUND(G1535,8)*H1535,2)</f>
        <v>383.94</v>
      </c>
    </row>
    <row r="1536" spans="1:9" ht="15" customHeight="1">
      <c r="A1536" s="2"/>
      <c r="B1536" s="2"/>
      <c r="C1536" s="2"/>
      <c r="D1536" s="2"/>
      <c r="E1536" s="2"/>
      <c r="F1536" s="2"/>
      <c r="G1536" s="87" t="s">
        <v>1490</v>
      </c>
      <c r="H1536" s="87"/>
      <c r="I1536" s="21">
        <f>SUM(I1535:I1535)</f>
        <v>383.94</v>
      </c>
    </row>
    <row r="1537" spans="1:9" ht="15" customHeight="1">
      <c r="A1537" s="88" t="s">
        <v>2123</v>
      </c>
      <c r="B1537" s="88"/>
      <c r="C1537" s="88"/>
      <c r="D1537" s="2"/>
      <c r="E1537" s="2"/>
      <c r="F1537" s="2"/>
      <c r="G1537" s="89" t="s">
        <v>1491</v>
      </c>
      <c r="H1537" s="89"/>
      <c r="I1537" s="5">
        <v>689.44</v>
      </c>
    </row>
    <row r="1538" spans="1:9" ht="9.9499999999999993" customHeight="1">
      <c r="A1538" s="2"/>
      <c r="B1538" s="2"/>
      <c r="C1538" s="2"/>
      <c r="D1538" s="2"/>
      <c r="E1538" s="2"/>
      <c r="F1538" s="2"/>
      <c r="G1538" s="90"/>
      <c r="H1538" s="90"/>
      <c r="I1538" s="90"/>
    </row>
    <row r="1539" spans="1:9" ht="20.100000000000001" customHeight="1">
      <c r="A1539" s="81" t="s">
        <v>2124</v>
      </c>
      <c r="B1539" s="81"/>
      <c r="C1539" s="81"/>
      <c r="D1539" s="81"/>
      <c r="E1539" s="81"/>
      <c r="F1539" s="81"/>
      <c r="G1539" s="81"/>
      <c r="H1539" s="81"/>
      <c r="I1539" s="81"/>
    </row>
    <row r="1540" spans="1:9" ht="15" customHeight="1">
      <c r="A1540" s="91" t="s">
        <v>1576</v>
      </c>
      <c r="B1540" s="91"/>
      <c r="C1540" s="92" t="s">
        <v>4</v>
      </c>
      <c r="D1540" s="92"/>
      <c r="E1540" s="92"/>
      <c r="F1540" s="11" t="s">
        <v>1470</v>
      </c>
      <c r="G1540" s="11" t="s">
        <v>1471</v>
      </c>
      <c r="H1540" s="11" t="s">
        <v>1472</v>
      </c>
      <c r="I1540" s="11" t="s">
        <v>1473</v>
      </c>
    </row>
    <row r="1541" spans="1:9" ht="21" customHeight="1">
      <c r="A1541" s="17" t="s">
        <v>1803</v>
      </c>
      <c r="B1541" s="18" t="s">
        <v>1804</v>
      </c>
      <c r="C1541" s="93" t="s">
        <v>14</v>
      </c>
      <c r="D1541" s="93"/>
      <c r="E1541" s="93"/>
      <c r="F1541" s="17" t="s">
        <v>1790</v>
      </c>
      <c r="G1541" s="19">
        <v>8.9999999999999993E-3</v>
      </c>
      <c r="H1541" s="20">
        <v>6.39</v>
      </c>
      <c r="I1541" s="20">
        <f>TRUNC(TRUNC(G1541,8)*H1541,2)</f>
        <v>0.05</v>
      </c>
    </row>
    <row r="1542" spans="1:9" ht="29.1" customHeight="1">
      <c r="A1542" s="17" t="s">
        <v>1828</v>
      </c>
      <c r="B1542" s="18" t="s">
        <v>1829</v>
      </c>
      <c r="C1542" s="93" t="s">
        <v>14</v>
      </c>
      <c r="D1542" s="93"/>
      <c r="E1542" s="93"/>
      <c r="F1542" s="17" t="s">
        <v>33</v>
      </c>
      <c r="G1542" s="19">
        <v>6</v>
      </c>
      <c r="H1542" s="20">
        <v>0.21</v>
      </c>
      <c r="I1542" s="20">
        <f>TRUNC(TRUNC(G1542,8)*H1542,2)</f>
        <v>1.26</v>
      </c>
    </row>
    <row r="1543" spans="1:9" ht="21" customHeight="1">
      <c r="A1543" s="17" t="s">
        <v>1754</v>
      </c>
      <c r="B1543" s="18" t="s">
        <v>1755</v>
      </c>
      <c r="C1543" s="93" t="s">
        <v>14</v>
      </c>
      <c r="D1543" s="93"/>
      <c r="E1543" s="93"/>
      <c r="F1543" s="17" t="s">
        <v>88</v>
      </c>
      <c r="G1543" s="19">
        <v>0.20300000000000001</v>
      </c>
      <c r="H1543" s="20">
        <v>9.5</v>
      </c>
      <c r="I1543" s="20">
        <f>TRUNC(TRUNC(G1543,8)*H1543,2)</f>
        <v>1.92</v>
      </c>
    </row>
    <row r="1544" spans="1:9" ht="15" customHeight="1">
      <c r="A1544" s="2"/>
      <c r="B1544" s="2"/>
      <c r="C1544" s="2"/>
      <c r="D1544" s="2"/>
      <c r="E1544" s="2"/>
      <c r="F1544" s="2"/>
      <c r="G1544" s="87" t="s">
        <v>1588</v>
      </c>
      <c r="H1544" s="87"/>
      <c r="I1544" s="21">
        <f>SUM(I1541:I1543)</f>
        <v>3.23</v>
      </c>
    </row>
    <row r="1545" spans="1:9" ht="15" customHeight="1">
      <c r="A1545" s="91" t="s">
        <v>1560</v>
      </c>
      <c r="B1545" s="91"/>
      <c r="C1545" s="92" t="s">
        <v>4</v>
      </c>
      <c r="D1545" s="92"/>
      <c r="E1545" s="92"/>
      <c r="F1545" s="11" t="s">
        <v>1470</v>
      </c>
      <c r="G1545" s="11" t="s">
        <v>1471</v>
      </c>
      <c r="H1545" s="11" t="s">
        <v>1472</v>
      </c>
      <c r="I1545" s="11" t="s">
        <v>1473</v>
      </c>
    </row>
    <row r="1546" spans="1:9" ht="15" customHeight="1">
      <c r="A1546" s="17" t="s">
        <v>1792</v>
      </c>
      <c r="B1546" s="18" t="s">
        <v>1793</v>
      </c>
      <c r="C1546" s="93" t="s">
        <v>14</v>
      </c>
      <c r="D1546" s="93"/>
      <c r="E1546" s="93"/>
      <c r="F1546" s="17" t="s">
        <v>1563</v>
      </c>
      <c r="G1546" s="19">
        <v>0.501</v>
      </c>
      <c r="H1546" s="20">
        <v>32.270000000000003</v>
      </c>
      <c r="I1546" s="20">
        <f>TRUNC(TRUNC(G1546,8)*H1546,2)</f>
        <v>16.16</v>
      </c>
    </row>
    <row r="1547" spans="1:9" ht="15" customHeight="1">
      <c r="A1547" s="17" t="s">
        <v>1775</v>
      </c>
      <c r="B1547" s="18" t="s">
        <v>1776</v>
      </c>
      <c r="C1547" s="93" t="s">
        <v>14</v>
      </c>
      <c r="D1547" s="93"/>
      <c r="E1547" s="93"/>
      <c r="F1547" s="17" t="s">
        <v>1563</v>
      </c>
      <c r="G1547" s="19">
        <v>0.251</v>
      </c>
      <c r="H1547" s="20">
        <v>23.23</v>
      </c>
      <c r="I1547" s="20">
        <f>TRUNC(TRUNC(G1547,8)*H1547,2)</f>
        <v>5.83</v>
      </c>
    </row>
    <row r="1548" spans="1:9" ht="18" customHeight="1">
      <c r="A1548" s="2"/>
      <c r="B1548" s="2"/>
      <c r="C1548" s="2"/>
      <c r="D1548" s="2"/>
      <c r="E1548" s="2"/>
      <c r="F1548" s="2"/>
      <c r="G1548" s="87" t="s">
        <v>1564</v>
      </c>
      <c r="H1548" s="87"/>
      <c r="I1548" s="21">
        <f>SUM(I1546:I1547)</f>
        <v>21.990000000000002</v>
      </c>
    </row>
    <row r="1549" spans="1:9" ht="15" customHeight="1">
      <c r="A1549" s="91" t="s">
        <v>1487</v>
      </c>
      <c r="B1549" s="91"/>
      <c r="C1549" s="92" t="s">
        <v>4</v>
      </c>
      <c r="D1549" s="92"/>
      <c r="E1549" s="92"/>
      <c r="F1549" s="11" t="s">
        <v>1470</v>
      </c>
      <c r="G1549" s="11" t="s">
        <v>1471</v>
      </c>
      <c r="H1549" s="11" t="s">
        <v>1472</v>
      </c>
      <c r="I1549" s="11" t="s">
        <v>1473</v>
      </c>
    </row>
    <row r="1550" spans="1:9" ht="29.1" customHeight="1">
      <c r="A1550" s="17" t="s">
        <v>2125</v>
      </c>
      <c r="B1550" s="18" t="s">
        <v>2126</v>
      </c>
      <c r="C1550" s="93" t="s">
        <v>14</v>
      </c>
      <c r="D1550" s="93"/>
      <c r="E1550" s="93"/>
      <c r="F1550" s="17" t="s">
        <v>43</v>
      </c>
      <c r="G1550" s="19">
        <v>3.2000000000000001E-2</v>
      </c>
      <c r="H1550" s="20">
        <v>536.01</v>
      </c>
      <c r="I1550" s="20">
        <f>TRUNC(TRUNC(G1550,8)*H1550,2)</f>
        <v>17.149999999999999</v>
      </c>
    </row>
    <row r="1551" spans="1:9" ht="21" customHeight="1">
      <c r="A1551" s="17" t="s">
        <v>1848</v>
      </c>
      <c r="B1551" s="18" t="s">
        <v>1849</v>
      </c>
      <c r="C1551" s="93" t="s">
        <v>14</v>
      </c>
      <c r="D1551" s="93"/>
      <c r="E1551" s="93"/>
      <c r="F1551" s="17" t="s">
        <v>118</v>
      </c>
      <c r="G1551" s="19">
        <v>0.79</v>
      </c>
      <c r="H1551" s="20">
        <v>10.54</v>
      </c>
      <c r="I1551" s="20">
        <f>TRUNC(TRUNC(G1551,8)*H1551,2)</f>
        <v>8.32</v>
      </c>
    </row>
    <row r="1552" spans="1:9" ht="21" customHeight="1">
      <c r="A1552" s="17" t="s">
        <v>2127</v>
      </c>
      <c r="B1552" s="18" t="s">
        <v>2128</v>
      </c>
      <c r="C1552" s="93" t="s">
        <v>14</v>
      </c>
      <c r="D1552" s="93"/>
      <c r="E1552" s="93"/>
      <c r="F1552" s="17" t="s">
        <v>39</v>
      </c>
      <c r="G1552" s="19">
        <v>0.104</v>
      </c>
      <c r="H1552" s="20">
        <v>178.53</v>
      </c>
      <c r="I1552" s="20">
        <f>TRUNC(TRUNC(G1552,8)*H1552,2)</f>
        <v>18.559999999999999</v>
      </c>
    </row>
    <row r="1553" spans="1:9" ht="15" customHeight="1">
      <c r="A1553" s="2"/>
      <c r="B1553" s="2"/>
      <c r="C1553" s="2"/>
      <c r="D1553" s="2"/>
      <c r="E1553" s="2"/>
      <c r="F1553" s="2"/>
      <c r="G1553" s="87" t="s">
        <v>1490</v>
      </c>
      <c r="H1553" s="87"/>
      <c r="I1553" s="21">
        <f>SUM(I1550:I1552)</f>
        <v>44.03</v>
      </c>
    </row>
    <row r="1554" spans="1:9" ht="15" customHeight="1">
      <c r="A1554" s="2"/>
      <c r="B1554" s="2"/>
      <c r="C1554" s="2"/>
      <c r="D1554" s="2"/>
      <c r="E1554" s="2"/>
      <c r="F1554" s="2"/>
      <c r="G1554" s="89" t="s">
        <v>1491</v>
      </c>
      <c r="H1554" s="89"/>
      <c r="I1554" s="5">
        <f>SUM(I1544,I1548,I1553)</f>
        <v>69.25</v>
      </c>
    </row>
    <row r="1555" spans="1:9" ht="9.9499999999999993" customHeight="1">
      <c r="A1555" s="2"/>
      <c r="B1555" s="2"/>
      <c r="C1555" s="2"/>
      <c r="D1555" s="2"/>
      <c r="E1555" s="2"/>
      <c r="F1555" s="2"/>
      <c r="G1555" s="90"/>
      <c r="H1555" s="90"/>
      <c r="I1555" s="90"/>
    </row>
    <row r="1556" spans="1:9" ht="20.100000000000001" customHeight="1">
      <c r="A1556" s="81" t="s">
        <v>2129</v>
      </c>
      <c r="B1556" s="81"/>
      <c r="C1556" s="81"/>
      <c r="D1556" s="81"/>
      <c r="E1556" s="81"/>
      <c r="F1556" s="81"/>
      <c r="G1556" s="81"/>
      <c r="H1556" s="81"/>
      <c r="I1556" s="81"/>
    </row>
    <row r="1557" spans="1:9" ht="15" customHeight="1">
      <c r="A1557" s="91" t="s">
        <v>1576</v>
      </c>
      <c r="B1557" s="91"/>
      <c r="C1557" s="92" t="s">
        <v>4</v>
      </c>
      <c r="D1557" s="92"/>
      <c r="E1557" s="92"/>
      <c r="F1557" s="11" t="s">
        <v>1470</v>
      </c>
      <c r="G1557" s="11" t="s">
        <v>1471</v>
      </c>
      <c r="H1557" s="11" t="s">
        <v>1472</v>
      </c>
      <c r="I1557" s="11" t="s">
        <v>1473</v>
      </c>
    </row>
    <row r="1558" spans="1:9" ht="21" customHeight="1">
      <c r="A1558" s="17" t="s">
        <v>1803</v>
      </c>
      <c r="B1558" s="18" t="s">
        <v>1804</v>
      </c>
      <c r="C1558" s="93" t="s">
        <v>14</v>
      </c>
      <c r="D1558" s="93"/>
      <c r="E1558" s="93"/>
      <c r="F1558" s="17" t="s">
        <v>1790</v>
      </c>
      <c r="G1558" s="19">
        <v>8.9999999999999993E-3</v>
      </c>
      <c r="H1558" s="20">
        <v>6.39</v>
      </c>
      <c r="I1558" s="20">
        <f>TRUNC(TRUNC(G1558,8)*H1558,2)</f>
        <v>0.05</v>
      </c>
    </row>
    <row r="1559" spans="1:9" ht="29.1" customHeight="1">
      <c r="A1559" s="17" t="s">
        <v>1828</v>
      </c>
      <c r="B1559" s="18" t="s">
        <v>1829</v>
      </c>
      <c r="C1559" s="93" t="s">
        <v>14</v>
      </c>
      <c r="D1559" s="93"/>
      <c r="E1559" s="93"/>
      <c r="F1559" s="17" t="s">
        <v>33</v>
      </c>
      <c r="G1559" s="19">
        <v>6</v>
      </c>
      <c r="H1559" s="20">
        <v>0.21</v>
      </c>
      <c r="I1559" s="20">
        <f>TRUNC(TRUNC(G1559,8)*H1559,2)</f>
        <v>1.26</v>
      </c>
    </row>
    <row r="1560" spans="1:9" ht="15" customHeight="1">
      <c r="A1560" s="2"/>
      <c r="B1560" s="2"/>
      <c r="C1560" s="2"/>
      <c r="D1560" s="2"/>
      <c r="E1560" s="2"/>
      <c r="F1560" s="2"/>
      <c r="G1560" s="87" t="s">
        <v>1588</v>
      </c>
      <c r="H1560" s="87"/>
      <c r="I1560" s="21">
        <f>SUM(I1558:I1559)</f>
        <v>1.31</v>
      </c>
    </row>
    <row r="1561" spans="1:9" ht="15" customHeight="1">
      <c r="A1561" s="91" t="s">
        <v>1560</v>
      </c>
      <c r="B1561" s="91"/>
      <c r="C1561" s="92" t="s">
        <v>4</v>
      </c>
      <c r="D1561" s="92"/>
      <c r="E1561" s="92"/>
      <c r="F1561" s="11" t="s">
        <v>1470</v>
      </c>
      <c r="G1561" s="11" t="s">
        <v>1471</v>
      </c>
      <c r="H1561" s="11" t="s">
        <v>1472</v>
      </c>
      <c r="I1561" s="11" t="s">
        <v>1473</v>
      </c>
    </row>
    <row r="1562" spans="1:9" ht="15" customHeight="1">
      <c r="A1562" s="17" t="s">
        <v>1792</v>
      </c>
      <c r="B1562" s="18" t="s">
        <v>1793</v>
      </c>
      <c r="C1562" s="93" t="s">
        <v>14</v>
      </c>
      <c r="D1562" s="93"/>
      <c r="E1562" s="93"/>
      <c r="F1562" s="17" t="s">
        <v>1563</v>
      </c>
      <c r="G1562" s="19">
        <v>0.27400000000000002</v>
      </c>
      <c r="H1562" s="20">
        <v>32.270000000000003</v>
      </c>
      <c r="I1562" s="20">
        <f>TRUNC(TRUNC(G1562,8)*H1562,2)</f>
        <v>8.84</v>
      </c>
    </row>
    <row r="1563" spans="1:9" ht="15" customHeight="1">
      <c r="A1563" s="17" t="s">
        <v>1775</v>
      </c>
      <c r="B1563" s="18" t="s">
        <v>1776</v>
      </c>
      <c r="C1563" s="93" t="s">
        <v>14</v>
      </c>
      <c r="D1563" s="93"/>
      <c r="E1563" s="93"/>
      <c r="F1563" s="17" t="s">
        <v>1563</v>
      </c>
      <c r="G1563" s="19">
        <v>0.13700000000000001</v>
      </c>
      <c r="H1563" s="20">
        <v>23.23</v>
      </c>
      <c r="I1563" s="20">
        <f>TRUNC(TRUNC(G1563,8)*H1563,2)</f>
        <v>3.18</v>
      </c>
    </row>
    <row r="1564" spans="1:9" ht="18" customHeight="1">
      <c r="A1564" s="2"/>
      <c r="B1564" s="2"/>
      <c r="C1564" s="2"/>
      <c r="D1564" s="2"/>
      <c r="E1564" s="2"/>
      <c r="F1564" s="2"/>
      <c r="G1564" s="87" t="s">
        <v>1564</v>
      </c>
      <c r="H1564" s="87"/>
      <c r="I1564" s="21">
        <f>SUM(I1562:I1563)</f>
        <v>12.02</v>
      </c>
    </row>
    <row r="1565" spans="1:9" ht="15" customHeight="1">
      <c r="A1565" s="91" t="s">
        <v>1487</v>
      </c>
      <c r="B1565" s="91"/>
      <c r="C1565" s="92" t="s">
        <v>4</v>
      </c>
      <c r="D1565" s="92"/>
      <c r="E1565" s="92"/>
      <c r="F1565" s="11" t="s">
        <v>1470</v>
      </c>
      <c r="G1565" s="11" t="s">
        <v>1471</v>
      </c>
      <c r="H1565" s="11" t="s">
        <v>1472</v>
      </c>
      <c r="I1565" s="11" t="s">
        <v>1473</v>
      </c>
    </row>
    <row r="1566" spans="1:9" ht="29.1" customHeight="1">
      <c r="A1566" s="17" t="s">
        <v>2125</v>
      </c>
      <c r="B1566" s="18" t="s">
        <v>2126</v>
      </c>
      <c r="C1566" s="93" t="s">
        <v>14</v>
      </c>
      <c r="D1566" s="93"/>
      <c r="E1566" s="93"/>
      <c r="F1566" s="17" t="s">
        <v>43</v>
      </c>
      <c r="G1566" s="19">
        <v>3.2000000000000001E-2</v>
      </c>
      <c r="H1566" s="20">
        <v>536.01</v>
      </c>
      <c r="I1566" s="20">
        <f>TRUNC(TRUNC(G1566,8)*H1566,2)</f>
        <v>17.149999999999999</v>
      </c>
    </row>
    <row r="1567" spans="1:9" ht="21" customHeight="1">
      <c r="A1567" s="17" t="s">
        <v>1848</v>
      </c>
      <c r="B1567" s="18" t="s">
        <v>1849</v>
      </c>
      <c r="C1567" s="93" t="s">
        <v>14</v>
      </c>
      <c r="D1567" s="93"/>
      <c r="E1567" s="93"/>
      <c r="F1567" s="17" t="s">
        <v>118</v>
      </c>
      <c r="G1567" s="19">
        <v>0.79</v>
      </c>
      <c r="H1567" s="20">
        <v>10.54</v>
      </c>
      <c r="I1567" s="20">
        <f>TRUNC(TRUNC(G1567,8)*H1567,2)</f>
        <v>8.32</v>
      </c>
    </row>
    <row r="1568" spans="1:9" ht="21" customHeight="1">
      <c r="A1568" s="17" t="s">
        <v>2127</v>
      </c>
      <c r="B1568" s="18" t="s">
        <v>2128</v>
      </c>
      <c r="C1568" s="93" t="s">
        <v>14</v>
      </c>
      <c r="D1568" s="93"/>
      <c r="E1568" s="93"/>
      <c r="F1568" s="17" t="s">
        <v>39</v>
      </c>
      <c r="G1568" s="19">
        <v>7.5999999999999998E-2</v>
      </c>
      <c r="H1568" s="20">
        <v>178.53</v>
      </c>
      <c r="I1568" s="20">
        <f>TRUNC(TRUNC(G1568,8)*H1568,2)</f>
        <v>13.56</v>
      </c>
    </row>
    <row r="1569" spans="1:9" ht="15" customHeight="1">
      <c r="A1569" s="2"/>
      <c r="B1569" s="2"/>
      <c r="C1569" s="2"/>
      <c r="D1569" s="2"/>
      <c r="E1569" s="2"/>
      <c r="F1569" s="2"/>
      <c r="G1569" s="87" t="s">
        <v>1490</v>
      </c>
      <c r="H1569" s="87"/>
      <c r="I1569" s="21">
        <f>SUM(I1566:I1568)</f>
        <v>39.03</v>
      </c>
    </row>
    <row r="1570" spans="1:9" ht="15" customHeight="1">
      <c r="A1570" s="2"/>
      <c r="B1570" s="2"/>
      <c r="C1570" s="2"/>
      <c r="D1570" s="2"/>
      <c r="E1570" s="2"/>
      <c r="F1570" s="2"/>
      <c r="G1570" s="89" t="s">
        <v>1491</v>
      </c>
      <c r="H1570" s="89"/>
      <c r="I1570" s="5">
        <f>SUM(I1560,I1564,I1569)</f>
        <v>52.36</v>
      </c>
    </row>
    <row r="1571" spans="1:9" ht="9.9499999999999993" customHeight="1">
      <c r="A1571" s="2"/>
      <c r="B1571" s="2"/>
      <c r="C1571" s="2"/>
      <c r="D1571" s="2"/>
      <c r="E1571" s="2"/>
      <c r="F1571" s="2"/>
      <c r="G1571" s="90"/>
      <c r="H1571" s="90"/>
      <c r="I1571" s="90"/>
    </row>
    <row r="1572" spans="1:9" ht="20.100000000000001" customHeight="1">
      <c r="A1572" s="81" t="s">
        <v>2130</v>
      </c>
      <c r="B1572" s="81"/>
      <c r="C1572" s="81"/>
      <c r="D1572" s="81"/>
      <c r="E1572" s="81"/>
      <c r="F1572" s="81"/>
      <c r="G1572" s="81"/>
      <c r="H1572" s="81"/>
      <c r="I1572" s="81"/>
    </row>
    <row r="1573" spans="1:9" ht="15" customHeight="1">
      <c r="A1573" s="91" t="s">
        <v>1552</v>
      </c>
      <c r="B1573" s="91"/>
      <c r="C1573" s="92" t="s">
        <v>4</v>
      </c>
      <c r="D1573" s="92"/>
      <c r="E1573" s="92"/>
      <c r="F1573" s="11" t="s">
        <v>1470</v>
      </c>
      <c r="G1573" s="11" t="s">
        <v>1471</v>
      </c>
      <c r="H1573" s="11" t="s">
        <v>1472</v>
      </c>
      <c r="I1573" s="11" t="s">
        <v>1473</v>
      </c>
    </row>
    <row r="1574" spans="1:9" ht="29.1" customHeight="1">
      <c r="A1574" s="17" t="s">
        <v>1750</v>
      </c>
      <c r="B1574" s="18" t="s">
        <v>1751</v>
      </c>
      <c r="C1574" s="93" t="s">
        <v>14</v>
      </c>
      <c r="D1574" s="93"/>
      <c r="E1574" s="93"/>
      <c r="F1574" s="17" t="s">
        <v>1555</v>
      </c>
      <c r="G1574" s="19">
        <v>0.39800000000000002</v>
      </c>
      <c r="H1574" s="20">
        <v>38.950000000000003</v>
      </c>
      <c r="I1574" s="20">
        <f>TRUNC(TRUNC(G1574,8)*H1574,2)</f>
        <v>15.5</v>
      </c>
    </row>
    <row r="1575" spans="1:9" ht="29.1" customHeight="1">
      <c r="A1575" s="17" t="s">
        <v>1752</v>
      </c>
      <c r="B1575" s="18" t="s">
        <v>1753</v>
      </c>
      <c r="C1575" s="93" t="s">
        <v>14</v>
      </c>
      <c r="D1575" s="93"/>
      <c r="E1575" s="93"/>
      <c r="F1575" s="17" t="s">
        <v>1558</v>
      </c>
      <c r="G1575" s="19">
        <v>2.1000000000000001E-2</v>
      </c>
      <c r="H1575" s="20">
        <v>40.479999999999997</v>
      </c>
      <c r="I1575" s="20">
        <f>TRUNC(TRUNC(G1575,8)*H1575,2)</f>
        <v>0.85</v>
      </c>
    </row>
    <row r="1576" spans="1:9" ht="18" customHeight="1">
      <c r="A1576" s="2"/>
      <c r="B1576" s="2"/>
      <c r="C1576" s="2"/>
      <c r="D1576" s="2"/>
      <c r="E1576" s="2"/>
      <c r="F1576" s="2"/>
      <c r="G1576" s="87" t="s">
        <v>1559</v>
      </c>
      <c r="H1576" s="87"/>
      <c r="I1576" s="21">
        <f>SUM(I1574:I1575)</f>
        <v>16.350000000000001</v>
      </c>
    </row>
    <row r="1577" spans="1:9" ht="15" customHeight="1">
      <c r="A1577" s="91" t="s">
        <v>1576</v>
      </c>
      <c r="B1577" s="91"/>
      <c r="C1577" s="92" t="s">
        <v>4</v>
      </c>
      <c r="D1577" s="92"/>
      <c r="E1577" s="92"/>
      <c r="F1577" s="11" t="s">
        <v>1470</v>
      </c>
      <c r="G1577" s="11" t="s">
        <v>1471</v>
      </c>
      <c r="H1577" s="11" t="s">
        <v>1472</v>
      </c>
      <c r="I1577" s="11" t="s">
        <v>1473</v>
      </c>
    </row>
    <row r="1578" spans="1:9" ht="21" customHeight="1">
      <c r="A1578" s="17" t="s">
        <v>2131</v>
      </c>
      <c r="B1578" s="18" t="s">
        <v>2132</v>
      </c>
      <c r="C1578" s="93" t="s">
        <v>14</v>
      </c>
      <c r="D1578" s="93"/>
      <c r="E1578" s="93"/>
      <c r="F1578" s="17" t="s">
        <v>88</v>
      </c>
      <c r="G1578" s="19">
        <v>1.04</v>
      </c>
      <c r="H1578" s="20">
        <v>63.64</v>
      </c>
      <c r="I1578" s="20">
        <f>TRUNC(TRUNC(G1578,8)*H1578,2)</f>
        <v>66.180000000000007</v>
      </c>
    </row>
    <row r="1579" spans="1:9" ht="15" customHeight="1">
      <c r="A1579" s="2"/>
      <c r="B1579" s="2"/>
      <c r="C1579" s="2"/>
      <c r="D1579" s="2"/>
      <c r="E1579" s="2"/>
      <c r="F1579" s="2"/>
      <c r="G1579" s="87" t="s">
        <v>1588</v>
      </c>
      <c r="H1579" s="87"/>
      <c r="I1579" s="21">
        <f>SUM(I1578:I1578)</f>
        <v>66.180000000000007</v>
      </c>
    </row>
    <row r="1580" spans="1:9" ht="15" customHeight="1">
      <c r="A1580" s="91" t="s">
        <v>1560</v>
      </c>
      <c r="B1580" s="91"/>
      <c r="C1580" s="92" t="s">
        <v>4</v>
      </c>
      <c r="D1580" s="92"/>
      <c r="E1580" s="92"/>
      <c r="F1580" s="11" t="s">
        <v>1470</v>
      </c>
      <c r="G1580" s="11" t="s">
        <v>1471</v>
      </c>
      <c r="H1580" s="11" t="s">
        <v>1472</v>
      </c>
      <c r="I1580" s="11" t="s">
        <v>1473</v>
      </c>
    </row>
    <row r="1581" spans="1:9" ht="21" customHeight="1">
      <c r="A1581" s="17" t="s">
        <v>2017</v>
      </c>
      <c r="B1581" s="18" t="s">
        <v>2018</v>
      </c>
      <c r="C1581" s="93" t="s">
        <v>14</v>
      </c>
      <c r="D1581" s="93"/>
      <c r="E1581" s="93"/>
      <c r="F1581" s="17" t="s">
        <v>1563</v>
      </c>
      <c r="G1581" s="19">
        <v>0.41899999999999998</v>
      </c>
      <c r="H1581" s="20">
        <v>32.1</v>
      </c>
      <c r="I1581" s="20">
        <f>TRUNC(TRUNC(G1581,8)*H1581,2)</f>
        <v>13.44</v>
      </c>
    </row>
    <row r="1582" spans="1:9" ht="15" customHeight="1">
      <c r="A1582" s="17" t="s">
        <v>1775</v>
      </c>
      <c r="B1582" s="18" t="s">
        <v>1776</v>
      </c>
      <c r="C1582" s="93" t="s">
        <v>14</v>
      </c>
      <c r="D1582" s="93"/>
      <c r="E1582" s="93"/>
      <c r="F1582" s="17" t="s">
        <v>1563</v>
      </c>
      <c r="G1582" s="19">
        <v>0.20899999999999999</v>
      </c>
      <c r="H1582" s="20">
        <v>23.23</v>
      </c>
      <c r="I1582" s="20">
        <f>TRUNC(TRUNC(G1582,8)*H1582,2)</f>
        <v>4.8499999999999996</v>
      </c>
    </row>
    <row r="1583" spans="1:9" ht="18" customHeight="1">
      <c r="A1583" s="2"/>
      <c r="B1583" s="2"/>
      <c r="C1583" s="2"/>
      <c r="D1583" s="2"/>
      <c r="E1583" s="2"/>
      <c r="F1583" s="2"/>
      <c r="G1583" s="87" t="s">
        <v>1564</v>
      </c>
      <c r="H1583" s="87"/>
      <c r="I1583" s="21">
        <f>SUM(I1581:I1582)</f>
        <v>18.29</v>
      </c>
    </row>
    <row r="1584" spans="1:9" ht="15" customHeight="1">
      <c r="A1584" s="91" t="s">
        <v>1487</v>
      </c>
      <c r="B1584" s="91"/>
      <c r="C1584" s="92" t="s">
        <v>4</v>
      </c>
      <c r="D1584" s="92"/>
      <c r="E1584" s="92"/>
      <c r="F1584" s="11" t="s">
        <v>1470</v>
      </c>
      <c r="G1584" s="11" t="s">
        <v>1471</v>
      </c>
      <c r="H1584" s="11" t="s">
        <v>1472</v>
      </c>
      <c r="I1584" s="11" t="s">
        <v>1473</v>
      </c>
    </row>
    <row r="1585" spans="1:9" ht="45.95" customHeight="1">
      <c r="A1585" s="17" t="s">
        <v>2133</v>
      </c>
      <c r="B1585" s="18" t="s">
        <v>2134</v>
      </c>
      <c r="C1585" s="93" t="s">
        <v>14</v>
      </c>
      <c r="D1585" s="93"/>
      <c r="E1585" s="93"/>
      <c r="F1585" s="17" t="s">
        <v>43</v>
      </c>
      <c r="G1585" s="19">
        <v>6.0000000000000001E-3</v>
      </c>
      <c r="H1585" s="20">
        <v>551.08000000000004</v>
      </c>
      <c r="I1585" s="20">
        <f>TRUNC(TRUNC(G1585,8)*H1585,2)</f>
        <v>3.3</v>
      </c>
    </row>
    <row r="1586" spans="1:9" ht="15" customHeight="1">
      <c r="A1586" s="2"/>
      <c r="B1586" s="2"/>
      <c r="C1586" s="2"/>
      <c r="D1586" s="2"/>
      <c r="E1586" s="2"/>
      <c r="F1586" s="2"/>
      <c r="G1586" s="87" t="s">
        <v>1490</v>
      </c>
      <c r="H1586" s="87"/>
      <c r="I1586" s="21">
        <f>SUM(I1585:I1585)</f>
        <v>3.3</v>
      </c>
    </row>
    <row r="1587" spans="1:9" ht="15" customHeight="1">
      <c r="A1587" s="2"/>
      <c r="B1587" s="2"/>
      <c r="C1587" s="2"/>
      <c r="D1587" s="2"/>
      <c r="E1587" s="2"/>
      <c r="F1587" s="2"/>
      <c r="G1587" s="89" t="s">
        <v>1491</v>
      </c>
      <c r="H1587" s="89"/>
      <c r="I1587" s="5">
        <f>SUM(I1576,I1579,I1583,I1586)</f>
        <v>104.11999999999999</v>
      </c>
    </row>
    <row r="1588" spans="1:9" ht="9.9499999999999993" customHeight="1">
      <c r="A1588" s="2"/>
      <c r="B1588" s="2"/>
      <c r="C1588" s="2"/>
      <c r="D1588" s="2"/>
      <c r="E1588" s="2"/>
      <c r="F1588" s="2"/>
      <c r="G1588" s="90"/>
      <c r="H1588" s="90"/>
      <c r="I1588" s="90"/>
    </row>
    <row r="1589" spans="1:9" ht="20.100000000000001" customHeight="1">
      <c r="A1589" s="81" t="s">
        <v>2135</v>
      </c>
      <c r="B1589" s="81"/>
      <c r="C1589" s="81"/>
      <c r="D1589" s="81"/>
      <c r="E1589" s="81"/>
      <c r="F1589" s="81"/>
      <c r="G1589" s="81"/>
      <c r="H1589" s="81"/>
      <c r="I1589" s="81"/>
    </row>
    <row r="1590" spans="1:9" ht="15" customHeight="1">
      <c r="A1590" s="91" t="s">
        <v>1576</v>
      </c>
      <c r="B1590" s="91"/>
      <c r="C1590" s="92" t="s">
        <v>4</v>
      </c>
      <c r="D1590" s="92"/>
      <c r="E1590" s="92"/>
      <c r="F1590" s="11" t="s">
        <v>1470</v>
      </c>
      <c r="G1590" s="11" t="s">
        <v>1471</v>
      </c>
      <c r="H1590" s="11" t="s">
        <v>1472</v>
      </c>
      <c r="I1590" s="11" t="s">
        <v>1473</v>
      </c>
    </row>
    <row r="1591" spans="1:9" ht="15" customHeight="1">
      <c r="A1591" s="17" t="s">
        <v>2136</v>
      </c>
      <c r="B1591" s="18" t="s">
        <v>2137</v>
      </c>
      <c r="C1591" s="93" t="s">
        <v>14</v>
      </c>
      <c r="D1591" s="93"/>
      <c r="E1591" s="93"/>
      <c r="F1591" s="17" t="s">
        <v>118</v>
      </c>
      <c r="G1591" s="19">
        <v>1.29</v>
      </c>
      <c r="H1591" s="20">
        <v>2.61</v>
      </c>
      <c r="I1591" s="20">
        <f>TRUNC(TRUNC(G1591,8)*H1591,2)</f>
        <v>3.36</v>
      </c>
    </row>
    <row r="1592" spans="1:9" ht="29.1" customHeight="1">
      <c r="A1592" s="17" t="s">
        <v>2138</v>
      </c>
      <c r="B1592" s="18" t="s">
        <v>2139</v>
      </c>
      <c r="C1592" s="93" t="s">
        <v>14</v>
      </c>
      <c r="D1592" s="93"/>
      <c r="E1592" s="93"/>
      <c r="F1592" s="17" t="s">
        <v>88</v>
      </c>
      <c r="G1592" s="19">
        <v>1</v>
      </c>
      <c r="H1592" s="20">
        <v>66.73</v>
      </c>
      <c r="I1592" s="20">
        <f>TRUNC(TRUNC(G1592,8)*H1592,2)</f>
        <v>66.73</v>
      </c>
    </row>
    <row r="1593" spans="1:9" ht="15" customHeight="1">
      <c r="A1593" s="2"/>
      <c r="B1593" s="2"/>
      <c r="C1593" s="2"/>
      <c r="D1593" s="2"/>
      <c r="E1593" s="2"/>
      <c r="F1593" s="2"/>
      <c r="G1593" s="87" t="s">
        <v>1588</v>
      </c>
      <c r="H1593" s="87"/>
      <c r="I1593" s="21">
        <f>SUM(I1591:I1592)</f>
        <v>70.09</v>
      </c>
    </row>
    <row r="1594" spans="1:9" ht="15" customHeight="1">
      <c r="A1594" s="91" t="s">
        <v>1560</v>
      </c>
      <c r="B1594" s="91"/>
      <c r="C1594" s="92" t="s">
        <v>4</v>
      </c>
      <c r="D1594" s="92"/>
      <c r="E1594" s="92"/>
      <c r="F1594" s="11" t="s">
        <v>1470</v>
      </c>
      <c r="G1594" s="11" t="s">
        <v>1471</v>
      </c>
      <c r="H1594" s="11" t="s">
        <v>1472</v>
      </c>
      <c r="I1594" s="11" t="s">
        <v>1473</v>
      </c>
    </row>
    <row r="1595" spans="1:9" ht="21" customHeight="1">
      <c r="A1595" s="17" t="s">
        <v>2017</v>
      </c>
      <c r="B1595" s="18" t="s">
        <v>2018</v>
      </c>
      <c r="C1595" s="93" t="s">
        <v>14</v>
      </c>
      <c r="D1595" s="93"/>
      <c r="E1595" s="93"/>
      <c r="F1595" s="17" t="s">
        <v>1563</v>
      </c>
      <c r="G1595" s="19">
        <v>0.54700000000000004</v>
      </c>
      <c r="H1595" s="20">
        <v>32.1</v>
      </c>
      <c r="I1595" s="20">
        <f>TRUNC(TRUNC(G1595,8)*H1595,2)</f>
        <v>17.55</v>
      </c>
    </row>
    <row r="1596" spans="1:9" ht="15" customHeight="1">
      <c r="A1596" s="17" t="s">
        <v>1775</v>
      </c>
      <c r="B1596" s="18" t="s">
        <v>1776</v>
      </c>
      <c r="C1596" s="93" t="s">
        <v>14</v>
      </c>
      <c r="D1596" s="93"/>
      <c r="E1596" s="93"/>
      <c r="F1596" s="17" t="s">
        <v>1563</v>
      </c>
      <c r="G1596" s="19">
        <v>0.27300000000000002</v>
      </c>
      <c r="H1596" s="20">
        <v>23.23</v>
      </c>
      <c r="I1596" s="20">
        <f>TRUNC(TRUNC(G1596,8)*H1596,2)</f>
        <v>6.34</v>
      </c>
    </row>
    <row r="1597" spans="1:9" ht="18" customHeight="1">
      <c r="A1597" s="2"/>
      <c r="B1597" s="2"/>
      <c r="C1597" s="2"/>
      <c r="D1597" s="2"/>
      <c r="E1597" s="2"/>
      <c r="F1597" s="2"/>
      <c r="G1597" s="87" t="s">
        <v>1564</v>
      </c>
      <c r="H1597" s="87"/>
      <c r="I1597" s="21">
        <f>SUM(I1595:I1596)</f>
        <v>23.89</v>
      </c>
    </row>
    <row r="1598" spans="1:9" ht="15" customHeight="1">
      <c r="A1598" s="2"/>
      <c r="B1598" s="2"/>
      <c r="C1598" s="2"/>
      <c r="D1598" s="2"/>
      <c r="E1598" s="2"/>
      <c r="F1598" s="2"/>
      <c r="G1598" s="89" t="s">
        <v>1491</v>
      </c>
      <c r="H1598" s="89"/>
      <c r="I1598" s="5">
        <f>SUM(I1593,I1597)</f>
        <v>93.98</v>
      </c>
    </row>
    <row r="1599" spans="1:9" ht="9.9499999999999993" customHeight="1">
      <c r="A1599" s="2"/>
      <c r="B1599" s="2"/>
      <c r="C1599" s="2"/>
      <c r="D1599" s="2"/>
      <c r="E1599" s="2"/>
      <c r="F1599" s="2"/>
      <c r="G1599" s="90"/>
      <c r="H1599" s="90"/>
      <c r="I1599" s="90"/>
    </row>
    <row r="1600" spans="1:9" ht="20.100000000000001" customHeight="1">
      <c r="A1600" s="81" t="s">
        <v>2140</v>
      </c>
      <c r="B1600" s="81"/>
      <c r="C1600" s="81"/>
      <c r="D1600" s="81"/>
      <c r="E1600" s="81"/>
      <c r="F1600" s="81"/>
      <c r="G1600" s="81"/>
      <c r="H1600" s="81"/>
      <c r="I1600" s="81"/>
    </row>
    <row r="1601" spans="1:9" ht="15" customHeight="1">
      <c r="A1601" s="91" t="s">
        <v>1552</v>
      </c>
      <c r="B1601" s="91"/>
      <c r="C1601" s="92" t="s">
        <v>4</v>
      </c>
      <c r="D1601" s="92"/>
      <c r="E1601" s="92"/>
      <c r="F1601" s="11" t="s">
        <v>1470</v>
      </c>
      <c r="G1601" s="11" t="s">
        <v>1471</v>
      </c>
      <c r="H1601" s="11" t="s">
        <v>1472</v>
      </c>
      <c r="I1601" s="11" t="s">
        <v>1473</v>
      </c>
    </row>
    <row r="1602" spans="1:9" ht="29.1" customHeight="1">
      <c r="A1602" s="17" t="s">
        <v>1944</v>
      </c>
      <c r="B1602" s="18" t="s">
        <v>1945</v>
      </c>
      <c r="C1602" s="93" t="s">
        <v>14</v>
      </c>
      <c r="D1602" s="93"/>
      <c r="E1602" s="93"/>
      <c r="F1602" s="17" t="s">
        <v>1555</v>
      </c>
      <c r="G1602" s="19">
        <v>1.1999999999999999E-3</v>
      </c>
      <c r="H1602" s="20">
        <v>36.17</v>
      </c>
      <c r="I1602" s="20">
        <f>TRUNC(TRUNC(G1602,8)*H1602,2)</f>
        <v>0.04</v>
      </c>
    </row>
    <row r="1603" spans="1:9" ht="29.1" customHeight="1">
      <c r="A1603" s="17" t="s">
        <v>1946</v>
      </c>
      <c r="B1603" s="18" t="s">
        <v>1947</v>
      </c>
      <c r="C1603" s="93" t="s">
        <v>14</v>
      </c>
      <c r="D1603" s="93"/>
      <c r="E1603" s="93"/>
      <c r="F1603" s="17" t="s">
        <v>1558</v>
      </c>
      <c r="G1603" s="19">
        <v>8.9999999999999998E-4</v>
      </c>
      <c r="H1603" s="20">
        <v>37.369999999999997</v>
      </c>
      <c r="I1603" s="20">
        <f>TRUNC(TRUNC(G1603,8)*H1603,2)</f>
        <v>0.03</v>
      </c>
    </row>
    <row r="1604" spans="1:9" ht="18" customHeight="1">
      <c r="A1604" s="2"/>
      <c r="B1604" s="2"/>
      <c r="C1604" s="2"/>
      <c r="D1604" s="2"/>
      <c r="E1604" s="2"/>
      <c r="F1604" s="2"/>
      <c r="G1604" s="87" t="s">
        <v>1559</v>
      </c>
      <c r="H1604" s="87"/>
      <c r="I1604" s="21">
        <f>SUM(I1602:I1603)</f>
        <v>7.0000000000000007E-2</v>
      </c>
    </row>
    <row r="1605" spans="1:9" ht="15" customHeight="1">
      <c r="A1605" s="91" t="s">
        <v>1576</v>
      </c>
      <c r="B1605" s="91"/>
      <c r="C1605" s="92" t="s">
        <v>4</v>
      </c>
      <c r="D1605" s="92"/>
      <c r="E1605" s="92"/>
      <c r="F1605" s="11" t="s">
        <v>1470</v>
      </c>
      <c r="G1605" s="11" t="s">
        <v>1471</v>
      </c>
      <c r="H1605" s="11" t="s">
        <v>1472</v>
      </c>
      <c r="I1605" s="11" t="s">
        <v>1473</v>
      </c>
    </row>
    <row r="1606" spans="1:9" ht="29.1" customHeight="1">
      <c r="A1606" s="17" t="s">
        <v>2141</v>
      </c>
      <c r="B1606" s="18" t="s">
        <v>2142</v>
      </c>
      <c r="C1606" s="93" t="s">
        <v>14</v>
      </c>
      <c r="D1606" s="93"/>
      <c r="E1606" s="93"/>
      <c r="F1606" s="17" t="s">
        <v>1583</v>
      </c>
      <c r="G1606" s="19">
        <v>4.1500000000000004</v>
      </c>
      <c r="H1606" s="20">
        <v>2.1</v>
      </c>
      <c r="I1606" s="20">
        <f>TRUNC(TRUNC(G1606,8)*H1606,2)</f>
        <v>8.7100000000000009</v>
      </c>
    </row>
    <row r="1607" spans="1:9" ht="54.95" customHeight="1">
      <c r="A1607" s="17" t="s">
        <v>2143</v>
      </c>
      <c r="B1607" s="18" t="s">
        <v>2144</v>
      </c>
      <c r="C1607" s="93" t="s">
        <v>14</v>
      </c>
      <c r="D1607" s="93"/>
      <c r="E1607" s="93"/>
      <c r="F1607" s="17" t="s">
        <v>39</v>
      </c>
      <c r="G1607" s="19">
        <v>1.1459999999999999</v>
      </c>
      <c r="H1607" s="20">
        <v>165.54</v>
      </c>
      <c r="I1607" s="20">
        <f>TRUNC(TRUNC(G1607,8)*H1607,2)</f>
        <v>189.7</v>
      </c>
    </row>
    <row r="1608" spans="1:9" ht="15" customHeight="1">
      <c r="A1608" s="2"/>
      <c r="B1608" s="2"/>
      <c r="C1608" s="2"/>
      <c r="D1608" s="2"/>
      <c r="E1608" s="2"/>
      <c r="F1608" s="2"/>
      <c r="G1608" s="87" t="s">
        <v>1588</v>
      </c>
      <c r="H1608" s="87"/>
      <c r="I1608" s="21">
        <f>SUM(I1606:I1607)</f>
        <v>198.41</v>
      </c>
    </row>
    <row r="1609" spans="1:9" ht="15" customHeight="1">
      <c r="A1609" s="91" t="s">
        <v>1560</v>
      </c>
      <c r="B1609" s="91"/>
      <c r="C1609" s="92" t="s">
        <v>4</v>
      </c>
      <c r="D1609" s="92"/>
      <c r="E1609" s="92"/>
      <c r="F1609" s="11" t="s">
        <v>1470</v>
      </c>
      <c r="G1609" s="11" t="s">
        <v>1471</v>
      </c>
      <c r="H1609" s="11" t="s">
        <v>1472</v>
      </c>
      <c r="I1609" s="11" t="s">
        <v>1473</v>
      </c>
    </row>
    <row r="1610" spans="1:9" ht="15" customHeight="1">
      <c r="A1610" s="17" t="s">
        <v>1775</v>
      </c>
      <c r="B1610" s="18" t="s">
        <v>1776</v>
      </c>
      <c r="C1610" s="93" t="s">
        <v>14</v>
      </c>
      <c r="D1610" s="93"/>
      <c r="E1610" s="93"/>
      <c r="F1610" s="17" t="s">
        <v>1563</v>
      </c>
      <c r="G1610" s="19">
        <v>6.2E-2</v>
      </c>
      <c r="H1610" s="20">
        <v>23.23</v>
      </c>
      <c r="I1610" s="20">
        <f>TRUNC(TRUNC(G1610,8)*H1610,2)</f>
        <v>1.44</v>
      </c>
    </row>
    <row r="1611" spans="1:9" ht="15" customHeight="1">
      <c r="A1611" s="17" t="s">
        <v>2145</v>
      </c>
      <c r="B1611" s="18" t="s">
        <v>2146</v>
      </c>
      <c r="C1611" s="93" t="s">
        <v>14</v>
      </c>
      <c r="D1611" s="93"/>
      <c r="E1611" s="93"/>
      <c r="F1611" s="17" t="s">
        <v>1563</v>
      </c>
      <c r="G1611" s="19">
        <v>5.6000000000000001E-2</v>
      </c>
      <c r="H1611" s="20">
        <v>31.59</v>
      </c>
      <c r="I1611" s="20">
        <f>TRUNC(TRUNC(G1611,8)*H1611,2)</f>
        <v>1.76</v>
      </c>
    </row>
    <row r="1612" spans="1:9" ht="18" customHeight="1">
      <c r="A1612" s="2"/>
      <c r="B1612" s="2"/>
      <c r="C1612" s="2"/>
      <c r="D1612" s="2"/>
      <c r="E1612" s="2"/>
      <c r="F1612" s="2"/>
      <c r="G1612" s="87" t="s">
        <v>1564</v>
      </c>
      <c r="H1612" s="87"/>
      <c r="I1612" s="21">
        <f>SUM(I1610:I1611)</f>
        <v>3.2</v>
      </c>
    </row>
    <row r="1613" spans="1:9" ht="15" customHeight="1">
      <c r="A1613" s="2"/>
      <c r="B1613" s="2"/>
      <c r="C1613" s="2"/>
      <c r="D1613" s="2"/>
      <c r="E1613" s="2"/>
      <c r="F1613" s="2"/>
      <c r="G1613" s="89" t="s">
        <v>1491</v>
      </c>
      <c r="H1613" s="89"/>
      <c r="I1613" s="5">
        <f>SUM(I1604,I1608,I1612)</f>
        <v>201.67999999999998</v>
      </c>
    </row>
    <row r="1614" spans="1:9" ht="9.9499999999999993" customHeight="1">
      <c r="A1614" s="2"/>
      <c r="B1614" s="2"/>
      <c r="C1614" s="2"/>
      <c r="D1614" s="2"/>
      <c r="E1614" s="2"/>
      <c r="F1614" s="2"/>
      <c r="G1614" s="90"/>
      <c r="H1614" s="90"/>
      <c r="I1614" s="90"/>
    </row>
    <row r="1615" spans="1:9" ht="20.100000000000001" customHeight="1">
      <c r="A1615" s="81" t="s">
        <v>2147</v>
      </c>
      <c r="B1615" s="81"/>
      <c r="C1615" s="81"/>
      <c r="D1615" s="81"/>
      <c r="E1615" s="81"/>
      <c r="F1615" s="81"/>
      <c r="G1615" s="81"/>
      <c r="H1615" s="81"/>
      <c r="I1615" s="81"/>
    </row>
    <row r="1616" spans="1:9" ht="15" customHeight="1">
      <c r="A1616" s="91" t="s">
        <v>1552</v>
      </c>
      <c r="B1616" s="91"/>
      <c r="C1616" s="92" t="s">
        <v>4</v>
      </c>
      <c r="D1616" s="92"/>
      <c r="E1616" s="92"/>
      <c r="F1616" s="11" t="s">
        <v>1470</v>
      </c>
      <c r="G1616" s="11" t="s">
        <v>1471</v>
      </c>
      <c r="H1616" s="11" t="s">
        <v>1472</v>
      </c>
      <c r="I1616" s="11" t="s">
        <v>1473</v>
      </c>
    </row>
    <row r="1617" spans="1:9" ht="29.1" customHeight="1">
      <c r="A1617" s="17" t="s">
        <v>1944</v>
      </c>
      <c r="B1617" s="18" t="s">
        <v>1945</v>
      </c>
      <c r="C1617" s="93" t="s">
        <v>14</v>
      </c>
      <c r="D1617" s="93"/>
      <c r="E1617" s="93"/>
      <c r="F1617" s="17" t="s">
        <v>1555</v>
      </c>
      <c r="G1617" s="19">
        <v>6.4000000000000003E-3</v>
      </c>
      <c r="H1617" s="20">
        <v>36.17</v>
      </c>
      <c r="I1617" s="20">
        <f>TRUNC(TRUNC(G1617,8)*H1617,2)</f>
        <v>0.23</v>
      </c>
    </row>
    <row r="1618" spans="1:9" ht="29.1" customHeight="1">
      <c r="A1618" s="17" t="s">
        <v>1946</v>
      </c>
      <c r="B1618" s="18" t="s">
        <v>1947</v>
      </c>
      <c r="C1618" s="93" t="s">
        <v>14</v>
      </c>
      <c r="D1618" s="93"/>
      <c r="E1618" s="93"/>
      <c r="F1618" s="17" t="s">
        <v>1558</v>
      </c>
      <c r="G1618" s="19">
        <v>4.5999999999999999E-3</v>
      </c>
      <c r="H1618" s="20">
        <v>37.369999999999997</v>
      </c>
      <c r="I1618" s="20">
        <f>TRUNC(TRUNC(G1618,8)*H1618,2)</f>
        <v>0.17</v>
      </c>
    </row>
    <row r="1619" spans="1:9" ht="18" customHeight="1">
      <c r="A1619" s="2"/>
      <c r="B1619" s="2"/>
      <c r="C1619" s="2"/>
      <c r="D1619" s="2"/>
      <c r="E1619" s="2"/>
      <c r="F1619" s="2"/>
      <c r="G1619" s="87" t="s">
        <v>1559</v>
      </c>
      <c r="H1619" s="87"/>
      <c r="I1619" s="21">
        <f>SUM(I1617:I1618)</f>
        <v>0.4</v>
      </c>
    </row>
    <row r="1620" spans="1:9" ht="15" customHeight="1">
      <c r="A1620" s="91" t="s">
        <v>1576</v>
      </c>
      <c r="B1620" s="91"/>
      <c r="C1620" s="92" t="s">
        <v>4</v>
      </c>
      <c r="D1620" s="92"/>
      <c r="E1620" s="92"/>
      <c r="F1620" s="11" t="s">
        <v>1470</v>
      </c>
      <c r="G1620" s="11" t="s">
        <v>1471</v>
      </c>
      <c r="H1620" s="11" t="s">
        <v>1472</v>
      </c>
      <c r="I1620" s="11" t="s">
        <v>1473</v>
      </c>
    </row>
    <row r="1621" spans="1:9" ht="15" customHeight="1">
      <c r="A1621" s="17" t="s">
        <v>2148</v>
      </c>
      <c r="B1621" s="18" t="s">
        <v>2149</v>
      </c>
      <c r="C1621" s="93" t="s">
        <v>14</v>
      </c>
      <c r="D1621" s="93"/>
      <c r="E1621" s="93"/>
      <c r="F1621" s="17" t="s">
        <v>118</v>
      </c>
      <c r="G1621" s="19">
        <v>0.03</v>
      </c>
      <c r="H1621" s="20">
        <v>17.89</v>
      </c>
      <c r="I1621" s="20">
        <f>TRUNC(TRUNC(G1621,8)*H1621,2)</f>
        <v>0.53</v>
      </c>
    </row>
    <row r="1622" spans="1:9" ht="29.1" customHeight="1">
      <c r="A1622" s="17" t="s">
        <v>2150</v>
      </c>
      <c r="B1622" s="18" t="s">
        <v>2151</v>
      </c>
      <c r="C1622" s="93" t="s">
        <v>14</v>
      </c>
      <c r="D1622" s="93"/>
      <c r="E1622" s="93"/>
      <c r="F1622" s="17" t="s">
        <v>88</v>
      </c>
      <c r="G1622" s="19">
        <v>0.63400000000000001</v>
      </c>
      <c r="H1622" s="20">
        <v>28.07</v>
      </c>
      <c r="I1622" s="20">
        <f>TRUNC(TRUNC(G1622,8)*H1622,2)</f>
        <v>17.79</v>
      </c>
    </row>
    <row r="1623" spans="1:9" ht="15" customHeight="1">
      <c r="A1623" s="2"/>
      <c r="B1623" s="2"/>
      <c r="C1623" s="2"/>
      <c r="D1623" s="2"/>
      <c r="E1623" s="2"/>
      <c r="F1623" s="2"/>
      <c r="G1623" s="87" t="s">
        <v>1588</v>
      </c>
      <c r="H1623" s="87"/>
      <c r="I1623" s="21">
        <f>SUM(I1621:I1622)</f>
        <v>18.32</v>
      </c>
    </row>
    <row r="1624" spans="1:9" ht="15" customHeight="1">
      <c r="A1624" s="91" t="s">
        <v>1560</v>
      </c>
      <c r="B1624" s="91"/>
      <c r="C1624" s="92" t="s">
        <v>4</v>
      </c>
      <c r="D1624" s="92"/>
      <c r="E1624" s="92"/>
      <c r="F1624" s="11" t="s">
        <v>1470</v>
      </c>
      <c r="G1624" s="11" t="s">
        <v>1471</v>
      </c>
      <c r="H1624" s="11" t="s">
        <v>1472</v>
      </c>
      <c r="I1624" s="11" t="s">
        <v>1473</v>
      </c>
    </row>
    <row r="1625" spans="1:9" ht="21" customHeight="1">
      <c r="A1625" s="17" t="s">
        <v>1762</v>
      </c>
      <c r="B1625" s="18" t="s">
        <v>1763</v>
      </c>
      <c r="C1625" s="93" t="s">
        <v>14</v>
      </c>
      <c r="D1625" s="93"/>
      <c r="E1625" s="93"/>
      <c r="F1625" s="17" t="s">
        <v>1563</v>
      </c>
      <c r="G1625" s="19">
        <v>6.5000000000000002E-2</v>
      </c>
      <c r="H1625" s="20">
        <v>23.87</v>
      </c>
      <c r="I1625" s="20">
        <f>TRUNC(TRUNC(G1625,8)*H1625,2)</f>
        <v>1.55</v>
      </c>
    </row>
    <row r="1626" spans="1:9" ht="21" customHeight="1">
      <c r="A1626" s="17" t="s">
        <v>1679</v>
      </c>
      <c r="B1626" s="18" t="s">
        <v>1680</v>
      </c>
      <c r="C1626" s="93" t="s">
        <v>14</v>
      </c>
      <c r="D1626" s="93"/>
      <c r="E1626" s="93"/>
      <c r="F1626" s="17" t="s">
        <v>1563</v>
      </c>
      <c r="G1626" s="19">
        <v>0.11799999999999999</v>
      </c>
      <c r="H1626" s="20">
        <v>31.88</v>
      </c>
      <c r="I1626" s="20">
        <f>TRUNC(TRUNC(G1626,8)*H1626,2)</f>
        <v>3.76</v>
      </c>
    </row>
    <row r="1627" spans="1:9" ht="18" customHeight="1">
      <c r="A1627" s="2"/>
      <c r="B1627" s="2"/>
      <c r="C1627" s="2"/>
      <c r="D1627" s="2"/>
      <c r="E1627" s="2"/>
      <c r="F1627" s="2"/>
      <c r="G1627" s="87" t="s">
        <v>1564</v>
      </c>
      <c r="H1627" s="87"/>
      <c r="I1627" s="21">
        <f>SUM(I1625:I1626)</f>
        <v>5.31</v>
      </c>
    </row>
    <row r="1628" spans="1:9" ht="15" customHeight="1">
      <c r="A1628" s="2"/>
      <c r="B1628" s="2"/>
      <c r="C1628" s="2"/>
      <c r="D1628" s="2"/>
      <c r="E1628" s="2"/>
      <c r="F1628" s="2"/>
      <c r="G1628" s="89" t="s">
        <v>1491</v>
      </c>
      <c r="H1628" s="89"/>
      <c r="I1628" s="5">
        <f>SUM(I1619,I1623,I1627)</f>
        <v>24.029999999999998</v>
      </c>
    </row>
    <row r="1629" spans="1:9" ht="9.9499999999999993" customHeight="1">
      <c r="A1629" s="2"/>
      <c r="B1629" s="2"/>
      <c r="C1629" s="2"/>
      <c r="D1629" s="2"/>
      <c r="E1629" s="2"/>
      <c r="F1629" s="2"/>
      <c r="G1629" s="90"/>
      <c r="H1629" s="90"/>
      <c r="I1629" s="90"/>
    </row>
    <row r="1630" spans="1:9" ht="20.100000000000001" customHeight="1">
      <c r="A1630" s="81" t="s">
        <v>2152</v>
      </c>
      <c r="B1630" s="81"/>
      <c r="C1630" s="81"/>
      <c r="D1630" s="81"/>
      <c r="E1630" s="81"/>
      <c r="F1630" s="81"/>
      <c r="G1630" s="81"/>
      <c r="H1630" s="81"/>
      <c r="I1630" s="81"/>
    </row>
    <row r="1631" spans="1:9" ht="15" customHeight="1">
      <c r="A1631" s="91" t="s">
        <v>1552</v>
      </c>
      <c r="B1631" s="91"/>
      <c r="C1631" s="92" t="s">
        <v>4</v>
      </c>
      <c r="D1631" s="92"/>
      <c r="E1631" s="92"/>
      <c r="F1631" s="11" t="s">
        <v>1470</v>
      </c>
      <c r="G1631" s="11" t="s">
        <v>1471</v>
      </c>
      <c r="H1631" s="11" t="s">
        <v>1472</v>
      </c>
      <c r="I1631" s="11" t="s">
        <v>1473</v>
      </c>
    </row>
    <row r="1632" spans="1:9" ht="29.1" customHeight="1">
      <c r="A1632" s="17" t="s">
        <v>1750</v>
      </c>
      <c r="B1632" s="18" t="s">
        <v>1751</v>
      </c>
      <c r="C1632" s="93" t="s">
        <v>14</v>
      </c>
      <c r="D1632" s="93"/>
      <c r="E1632" s="93"/>
      <c r="F1632" s="17" t="s">
        <v>1555</v>
      </c>
      <c r="G1632" s="19">
        <v>0.17899999999999999</v>
      </c>
      <c r="H1632" s="20">
        <v>38.950000000000003</v>
      </c>
      <c r="I1632" s="20">
        <f>TRUNC(TRUNC(G1632,8)*H1632,2)</f>
        <v>6.97</v>
      </c>
    </row>
    <row r="1633" spans="1:9" ht="29.1" customHeight="1">
      <c r="A1633" s="17" t="s">
        <v>1752</v>
      </c>
      <c r="B1633" s="18" t="s">
        <v>1753</v>
      </c>
      <c r="C1633" s="93" t="s">
        <v>14</v>
      </c>
      <c r="D1633" s="93"/>
      <c r="E1633" s="93"/>
      <c r="F1633" s="17" t="s">
        <v>1558</v>
      </c>
      <c r="G1633" s="19">
        <v>8.9999999999999993E-3</v>
      </c>
      <c r="H1633" s="20">
        <v>40.479999999999997</v>
      </c>
      <c r="I1633" s="20">
        <f>TRUNC(TRUNC(G1633,8)*H1633,2)</f>
        <v>0.36</v>
      </c>
    </row>
    <row r="1634" spans="1:9" ht="18" customHeight="1">
      <c r="A1634" s="2"/>
      <c r="B1634" s="2"/>
      <c r="C1634" s="2"/>
      <c r="D1634" s="2"/>
      <c r="E1634" s="2"/>
      <c r="F1634" s="2"/>
      <c r="G1634" s="87" t="s">
        <v>1559</v>
      </c>
      <c r="H1634" s="87"/>
      <c r="I1634" s="21">
        <f>SUM(I1632:I1633)</f>
        <v>7.33</v>
      </c>
    </row>
    <row r="1635" spans="1:9" ht="15" customHeight="1">
      <c r="A1635" s="91" t="s">
        <v>1576</v>
      </c>
      <c r="B1635" s="91"/>
      <c r="C1635" s="92" t="s">
        <v>4</v>
      </c>
      <c r="D1635" s="92"/>
      <c r="E1635" s="92"/>
      <c r="F1635" s="11" t="s">
        <v>1470</v>
      </c>
      <c r="G1635" s="11" t="s">
        <v>1471</v>
      </c>
      <c r="H1635" s="11" t="s">
        <v>1472</v>
      </c>
      <c r="I1635" s="11" t="s">
        <v>1473</v>
      </c>
    </row>
    <row r="1636" spans="1:9" ht="21" customHeight="1">
      <c r="A1636" s="17" t="s">
        <v>2153</v>
      </c>
      <c r="B1636" s="18" t="s">
        <v>2154</v>
      </c>
      <c r="C1636" s="93" t="s">
        <v>14</v>
      </c>
      <c r="D1636" s="93"/>
      <c r="E1636" s="93"/>
      <c r="F1636" s="17" t="s">
        <v>88</v>
      </c>
      <c r="G1636" s="19">
        <v>1.04</v>
      </c>
      <c r="H1636" s="20">
        <v>94.72</v>
      </c>
      <c r="I1636" s="20">
        <f>TRUNC(TRUNC(G1636,8)*H1636,2)</f>
        <v>98.5</v>
      </c>
    </row>
    <row r="1637" spans="1:9" ht="15" customHeight="1">
      <c r="A1637" s="2"/>
      <c r="B1637" s="2"/>
      <c r="C1637" s="2"/>
      <c r="D1637" s="2"/>
      <c r="E1637" s="2"/>
      <c r="F1637" s="2"/>
      <c r="G1637" s="87" t="s">
        <v>1588</v>
      </c>
      <c r="H1637" s="87"/>
      <c r="I1637" s="21">
        <f>SUM(I1636:I1636)</f>
        <v>98.5</v>
      </c>
    </row>
    <row r="1638" spans="1:9" ht="15" customHeight="1">
      <c r="A1638" s="91" t="s">
        <v>1560</v>
      </c>
      <c r="B1638" s="91"/>
      <c r="C1638" s="92" t="s">
        <v>4</v>
      </c>
      <c r="D1638" s="92"/>
      <c r="E1638" s="92"/>
      <c r="F1638" s="11" t="s">
        <v>1470</v>
      </c>
      <c r="G1638" s="11" t="s">
        <v>1471</v>
      </c>
      <c r="H1638" s="11" t="s">
        <v>1472</v>
      </c>
      <c r="I1638" s="11" t="s">
        <v>1473</v>
      </c>
    </row>
    <row r="1639" spans="1:9" ht="21" customHeight="1">
      <c r="A1639" s="17" t="s">
        <v>2017</v>
      </c>
      <c r="B1639" s="18" t="s">
        <v>2018</v>
      </c>
      <c r="C1639" s="93" t="s">
        <v>14</v>
      </c>
      <c r="D1639" s="93"/>
      <c r="E1639" s="93"/>
      <c r="F1639" s="17" t="s">
        <v>1563</v>
      </c>
      <c r="G1639" s="19">
        <v>0.189</v>
      </c>
      <c r="H1639" s="20">
        <v>32.1</v>
      </c>
      <c r="I1639" s="20">
        <f>TRUNC(TRUNC(G1639,8)*H1639,2)</f>
        <v>6.06</v>
      </c>
    </row>
    <row r="1640" spans="1:9" ht="15" customHeight="1">
      <c r="A1640" s="17" t="s">
        <v>1775</v>
      </c>
      <c r="B1640" s="18" t="s">
        <v>1776</v>
      </c>
      <c r="C1640" s="93" t="s">
        <v>14</v>
      </c>
      <c r="D1640" s="93"/>
      <c r="E1640" s="93"/>
      <c r="F1640" s="17" t="s">
        <v>1563</v>
      </c>
      <c r="G1640" s="19">
        <v>9.4E-2</v>
      </c>
      <c r="H1640" s="20">
        <v>23.23</v>
      </c>
      <c r="I1640" s="20">
        <f>TRUNC(TRUNC(G1640,8)*H1640,2)</f>
        <v>2.1800000000000002</v>
      </c>
    </row>
    <row r="1641" spans="1:9" ht="18" customHeight="1">
      <c r="A1641" s="2"/>
      <c r="B1641" s="2"/>
      <c r="C1641" s="2"/>
      <c r="D1641" s="2"/>
      <c r="E1641" s="2"/>
      <c r="F1641" s="2"/>
      <c r="G1641" s="87" t="s">
        <v>1564</v>
      </c>
      <c r="H1641" s="87"/>
      <c r="I1641" s="21">
        <f>SUM(I1639:I1640)</f>
        <v>8.24</v>
      </c>
    </row>
    <row r="1642" spans="1:9" ht="15" customHeight="1">
      <c r="A1642" s="91" t="s">
        <v>1487</v>
      </c>
      <c r="B1642" s="91"/>
      <c r="C1642" s="92" t="s">
        <v>4</v>
      </c>
      <c r="D1642" s="92"/>
      <c r="E1642" s="92"/>
      <c r="F1642" s="11" t="s">
        <v>1470</v>
      </c>
      <c r="G1642" s="11" t="s">
        <v>1471</v>
      </c>
      <c r="H1642" s="11" t="s">
        <v>1472</v>
      </c>
      <c r="I1642" s="11" t="s">
        <v>1473</v>
      </c>
    </row>
    <row r="1643" spans="1:9" ht="45.95" customHeight="1">
      <c r="A1643" s="17" t="s">
        <v>2133</v>
      </c>
      <c r="B1643" s="18" t="s">
        <v>2134</v>
      </c>
      <c r="C1643" s="93" t="s">
        <v>14</v>
      </c>
      <c r="D1643" s="93"/>
      <c r="E1643" s="93"/>
      <c r="F1643" s="17" t="s">
        <v>43</v>
      </c>
      <c r="G1643" s="19">
        <v>6.0000000000000001E-3</v>
      </c>
      <c r="H1643" s="20">
        <v>551.08000000000004</v>
      </c>
      <c r="I1643" s="20">
        <f>TRUNC(TRUNC(G1643,8)*H1643,2)</f>
        <v>3.3</v>
      </c>
    </row>
    <row r="1644" spans="1:9" ht="15" customHeight="1">
      <c r="A1644" s="2"/>
      <c r="B1644" s="2"/>
      <c r="C1644" s="2"/>
      <c r="D1644" s="2"/>
      <c r="E1644" s="2"/>
      <c r="F1644" s="2"/>
      <c r="G1644" s="87" t="s">
        <v>1490</v>
      </c>
      <c r="H1644" s="87"/>
      <c r="I1644" s="21">
        <f>SUM(I1643:I1643)</f>
        <v>3.3</v>
      </c>
    </row>
    <row r="1645" spans="1:9" ht="15" customHeight="1">
      <c r="A1645" s="2"/>
      <c r="B1645" s="2"/>
      <c r="C1645" s="2"/>
      <c r="D1645" s="2"/>
      <c r="E1645" s="2"/>
      <c r="F1645" s="2"/>
      <c r="G1645" s="89" t="s">
        <v>1491</v>
      </c>
      <c r="H1645" s="89"/>
      <c r="I1645" s="5">
        <f>SUM(I1634,I1637,I1641,I1644)</f>
        <v>117.36999999999999</v>
      </c>
    </row>
    <row r="1646" spans="1:9" ht="9.9499999999999993" customHeight="1">
      <c r="A1646" s="2"/>
      <c r="B1646" s="2"/>
      <c r="C1646" s="2"/>
      <c r="D1646" s="2"/>
      <c r="E1646" s="2"/>
      <c r="F1646" s="2"/>
      <c r="G1646" s="90"/>
      <c r="H1646" s="90"/>
      <c r="I1646" s="90"/>
    </row>
    <row r="1647" spans="1:9" ht="20.100000000000001" customHeight="1">
      <c r="A1647" s="81" t="s">
        <v>2155</v>
      </c>
      <c r="B1647" s="81"/>
      <c r="C1647" s="81"/>
      <c r="D1647" s="81"/>
      <c r="E1647" s="81"/>
      <c r="F1647" s="81"/>
      <c r="G1647" s="81"/>
      <c r="H1647" s="81"/>
      <c r="I1647" s="81"/>
    </row>
    <row r="1648" spans="1:9" ht="15" customHeight="1">
      <c r="A1648" s="91" t="s">
        <v>1576</v>
      </c>
      <c r="B1648" s="91"/>
      <c r="C1648" s="92" t="s">
        <v>4</v>
      </c>
      <c r="D1648" s="92"/>
      <c r="E1648" s="92"/>
      <c r="F1648" s="11" t="s">
        <v>1470</v>
      </c>
      <c r="G1648" s="11" t="s">
        <v>1471</v>
      </c>
      <c r="H1648" s="11" t="s">
        <v>1472</v>
      </c>
      <c r="I1648" s="11" t="s">
        <v>1473</v>
      </c>
    </row>
    <row r="1649" spans="1:9" ht="29.1" customHeight="1">
      <c r="A1649" s="17" t="s">
        <v>2156</v>
      </c>
      <c r="B1649" s="18" t="s">
        <v>2157</v>
      </c>
      <c r="C1649" s="93" t="s">
        <v>14</v>
      </c>
      <c r="D1649" s="93"/>
      <c r="E1649" s="93"/>
      <c r="F1649" s="17" t="s">
        <v>88</v>
      </c>
      <c r="G1649" s="19">
        <v>1.0169999999999999</v>
      </c>
      <c r="H1649" s="20">
        <v>13.28</v>
      </c>
      <c r="I1649" s="20">
        <f>ROUND(ROUND(G1649,8)*H1649,2)</f>
        <v>13.51</v>
      </c>
    </row>
    <row r="1650" spans="1:9" ht="15" customHeight="1">
      <c r="A1650" s="2"/>
      <c r="B1650" s="2"/>
      <c r="C1650" s="2"/>
      <c r="D1650" s="2"/>
      <c r="E1650" s="2"/>
      <c r="F1650" s="2"/>
      <c r="G1650" s="87" t="s">
        <v>1588</v>
      </c>
      <c r="H1650" s="87"/>
      <c r="I1650" s="21">
        <f>SUM(I1649:I1649)</f>
        <v>13.51</v>
      </c>
    </row>
    <row r="1651" spans="1:9" ht="15" customHeight="1">
      <c r="A1651" s="91" t="s">
        <v>1560</v>
      </c>
      <c r="B1651" s="91"/>
      <c r="C1651" s="92" t="s">
        <v>4</v>
      </c>
      <c r="D1651" s="92"/>
      <c r="E1651" s="92"/>
      <c r="F1651" s="11" t="s">
        <v>1470</v>
      </c>
      <c r="G1651" s="11" t="s">
        <v>1471</v>
      </c>
      <c r="H1651" s="11" t="s">
        <v>1472</v>
      </c>
      <c r="I1651" s="11" t="s">
        <v>1473</v>
      </c>
    </row>
    <row r="1652" spans="1:9" ht="21" customHeight="1">
      <c r="A1652" s="17" t="s">
        <v>2158</v>
      </c>
      <c r="B1652" s="18" t="s">
        <v>2159</v>
      </c>
      <c r="C1652" s="93" t="s">
        <v>14</v>
      </c>
      <c r="D1652" s="93"/>
      <c r="E1652" s="93"/>
      <c r="F1652" s="17" t="s">
        <v>1563</v>
      </c>
      <c r="G1652" s="19">
        <v>0.17699999999999999</v>
      </c>
      <c r="H1652" s="20">
        <v>24.39</v>
      </c>
      <c r="I1652" s="20">
        <f>ROUND(ROUND(G1652,8)*H1652,2)</f>
        <v>4.32</v>
      </c>
    </row>
    <row r="1653" spans="1:9" ht="15" customHeight="1">
      <c r="A1653" s="17" t="s">
        <v>2160</v>
      </c>
      <c r="B1653" s="18" t="s">
        <v>2161</v>
      </c>
      <c r="C1653" s="93" t="s">
        <v>14</v>
      </c>
      <c r="D1653" s="93"/>
      <c r="E1653" s="93"/>
      <c r="F1653" s="17" t="s">
        <v>1563</v>
      </c>
      <c r="G1653" s="19">
        <v>0.17699999999999999</v>
      </c>
      <c r="H1653" s="20">
        <v>32.69</v>
      </c>
      <c r="I1653" s="20">
        <f>ROUND(ROUND(G1653,8)*H1653,2)</f>
        <v>5.79</v>
      </c>
    </row>
    <row r="1654" spans="1:9" ht="18" customHeight="1">
      <c r="A1654" s="2"/>
      <c r="B1654" s="2"/>
      <c r="C1654" s="2"/>
      <c r="D1654" s="2"/>
      <c r="E1654" s="2"/>
      <c r="F1654" s="2"/>
      <c r="G1654" s="87" t="s">
        <v>1564</v>
      </c>
      <c r="H1654" s="87"/>
      <c r="I1654" s="21">
        <f>SUM(I1652:I1653)</f>
        <v>10.11</v>
      </c>
    </row>
    <row r="1655" spans="1:9" ht="15" customHeight="1">
      <c r="A1655" s="88" t="s">
        <v>2162</v>
      </c>
      <c r="B1655" s="88"/>
      <c r="C1655" s="88"/>
      <c r="D1655" s="2"/>
      <c r="E1655" s="2"/>
      <c r="F1655" s="2"/>
      <c r="G1655" s="89" t="s">
        <v>1491</v>
      </c>
      <c r="H1655" s="89"/>
      <c r="I1655" s="5">
        <v>23.62</v>
      </c>
    </row>
    <row r="1656" spans="1:9" ht="2.1" customHeight="1">
      <c r="A1656" s="88"/>
      <c r="B1656" s="88"/>
      <c r="C1656" s="88"/>
      <c r="D1656" s="2"/>
      <c r="E1656" s="2"/>
      <c r="F1656" s="2"/>
      <c r="G1656" s="2"/>
      <c r="H1656" s="2"/>
      <c r="I1656" s="2"/>
    </row>
    <row r="1657" spans="1:9" ht="9.9499999999999993" customHeight="1">
      <c r="A1657" s="2"/>
      <c r="B1657" s="2"/>
      <c r="C1657" s="2"/>
      <c r="D1657" s="2"/>
      <c r="E1657" s="2"/>
      <c r="F1657" s="2"/>
      <c r="G1657" s="90"/>
      <c r="H1657" s="90"/>
      <c r="I1657" s="90"/>
    </row>
    <row r="1658" spans="1:9" ht="20.100000000000001" customHeight="1">
      <c r="A1658" s="81" t="s">
        <v>2163</v>
      </c>
      <c r="B1658" s="81"/>
      <c r="C1658" s="81"/>
      <c r="D1658" s="81"/>
      <c r="E1658" s="81"/>
      <c r="F1658" s="81"/>
      <c r="G1658" s="81"/>
      <c r="H1658" s="81"/>
      <c r="I1658" s="81"/>
    </row>
    <row r="1659" spans="1:9" ht="15" customHeight="1">
      <c r="A1659" s="91" t="s">
        <v>1576</v>
      </c>
      <c r="B1659" s="91"/>
      <c r="C1659" s="92" t="s">
        <v>4</v>
      </c>
      <c r="D1659" s="92"/>
      <c r="E1659" s="92"/>
      <c r="F1659" s="11" t="s">
        <v>1470</v>
      </c>
      <c r="G1659" s="11" t="s">
        <v>1471</v>
      </c>
      <c r="H1659" s="11" t="s">
        <v>1472</v>
      </c>
      <c r="I1659" s="11" t="s">
        <v>1473</v>
      </c>
    </row>
    <row r="1660" spans="1:9" ht="21" customHeight="1">
      <c r="A1660" s="17" t="s">
        <v>2164</v>
      </c>
      <c r="B1660" s="18" t="s">
        <v>2165</v>
      </c>
      <c r="C1660" s="93" t="s">
        <v>14</v>
      </c>
      <c r="D1660" s="93"/>
      <c r="E1660" s="93"/>
      <c r="F1660" s="17" t="s">
        <v>88</v>
      </c>
      <c r="G1660" s="19">
        <v>1.0169999999999999</v>
      </c>
      <c r="H1660" s="20">
        <v>4.5199999999999996</v>
      </c>
      <c r="I1660" s="20">
        <f>TRUNC(TRUNC(G1660,8)*H1660,2)</f>
        <v>4.59</v>
      </c>
    </row>
    <row r="1661" spans="1:9" ht="15" customHeight="1">
      <c r="A1661" s="2"/>
      <c r="B1661" s="2"/>
      <c r="C1661" s="2"/>
      <c r="D1661" s="2"/>
      <c r="E1661" s="2"/>
      <c r="F1661" s="2"/>
      <c r="G1661" s="87" t="s">
        <v>1588</v>
      </c>
      <c r="H1661" s="87"/>
      <c r="I1661" s="21">
        <f>SUM(I1660:I1660)</f>
        <v>4.59</v>
      </c>
    </row>
    <row r="1662" spans="1:9" ht="15" customHeight="1">
      <c r="A1662" s="91" t="s">
        <v>1560</v>
      </c>
      <c r="B1662" s="91"/>
      <c r="C1662" s="92" t="s">
        <v>4</v>
      </c>
      <c r="D1662" s="92"/>
      <c r="E1662" s="92"/>
      <c r="F1662" s="11" t="s">
        <v>1470</v>
      </c>
      <c r="G1662" s="11" t="s">
        <v>1471</v>
      </c>
      <c r="H1662" s="11" t="s">
        <v>1472</v>
      </c>
      <c r="I1662" s="11" t="s">
        <v>1473</v>
      </c>
    </row>
    <row r="1663" spans="1:9" ht="21" customHeight="1">
      <c r="A1663" s="17" t="s">
        <v>2158</v>
      </c>
      <c r="B1663" s="18" t="s">
        <v>2159</v>
      </c>
      <c r="C1663" s="93" t="s">
        <v>14</v>
      </c>
      <c r="D1663" s="93"/>
      <c r="E1663" s="93"/>
      <c r="F1663" s="17" t="s">
        <v>1563</v>
      </c>
      <c r="G1663" s="19">
        <v>0.17699999999999999</v>
      </c>
      <c r="H1663" s="20">
        <v>24.39</v>
      </c>
      <c r="I1663" s="20">
        <f>TRUNC(TRUNC(G1663,8)*H1663,2)</f>
        <v>4.3099999999999996</v>
      </c>
    </row>
    <row r="1664" spans="1:9" ht="15" customHeight="1">
      <c r="A1664" s="17" t="s">
        <v>2160</v>
      </c>
      <c r="B1664" s="18" t="s">
        <v>2161</v>
      </c>
      <c r="C1664" s="93" t="s">
        <v>14</v>
      </c>
      <c r="D1664" s="93"/>
      <c r="E1664" s="93"/>
      <c r="F1664" s="17" t="s">
        <v>1563</v>
      </c>
      <c r="G1664" s="19">
        <v>0.17699999999999999</v>
      </c>
      <c r="H1664" s="20">
        <v>32.69</v>
      </c>
      <c r="I1664" s="20">
        <f>TRUNC(TRUNC(G1664,8)*H1664,2)</f>
        <v>5.78</v>
      </c>
    </row>
    <row r="1665" spans="1:9" ht="18" customHeight="1">
      <c r="A1665" s="2"/>
      <c r="B1665" s="2"/>
      <c r="C1665" s="2"/>
      <c r="D1665" s="2"/>
      <c r="E1665" s="2"/>
      <c r="F1665" s="2"/>
      <c r="G1665" s="87" t="s">
        <v>1564</v>
      </c>
      <c r="H1665" s="87"/>
      <c r="I1665" s="21">
        <f>SUM(I1663:I1664)</f>
        <v>10.09</v>
      </c>
    </row>
    <row r="1666" spans="1:9" ht="15" customHeight="1">
      <c r="A1666" s="2"/>
      <c r="B1666" s="2"/>
      <c r="C1666" s="2"/>
      <c r="D1666" s="2"/>
      <c r="E1666" s="2"/>
      <c r="F1666" s="2"/>
      <c r="G1666" s="89" t="s">
        <v>1491</v>
      </c>
      <c r="H1666" s="89"/>
      <c r="I1666" s="5">
        <f>SUM(I1661,I1665)</f>
        <v>14.68</v>
      </c>
    </row>
    <row r="1667" spans="1:9" ht="9.9499999999999993" customHeight="1">
      <c r="A1667" s="2"/>
      <c r="B1667" s="2"/>
      <c r="C1667" s="2"/>
      <c r="D1667" s="2"/>
      <c r="E1667" s="2"/>
      <c r="F1667" s="2"/>
      <c r="G1667" s="90"/>
      <c r="H1667" s="90"/>
      <c r="I1667" s="90"/>
    </row>
    <row r="1668" spans="1:9" ht="20.100000000000001" customHeight="1">
      <c r="A1668" s="81" t="s">
        <v>2166</v>
      </c>
      <c r="B1668" s="81"/>
      <c r="C1668" s="81"/>
      <c r="D1668" s="81"/>
      <c r="E1668" s="81"/>
      <c r="F1668" s="81"/>
      <c r="G1668" s="81"/>
      <c r="H1668" s="81"/>
      <c r="I1668" s="81"/>
    </row>
    <row r="1669" spans="1:9" ht="15" customHeight="1">
      <c r="A1669" s="91" t="s">
        <v>1576</v>
      </c>
      <c r="B1669" s="91"/>
      <c r="C1669" s="92" t="s">
        <v>4</v>
      </c>
      <c r="D1669" s="92"/>
      <c r="E1669" s="92"/>
      <c r="F1669" s="11" t="s">
        <v>1470</v>
      </c>
      <c r="G1669" s="11" t="s">
        <v>1471</v>
      </c>
      <c r="H1669" s="11" t="s">
        <v>1472</v>
      </c>
      <c r="I1669" s="11" t="s">
        <v>1473</v>
      </c>
    </row>
    <row r="1670" spans="1:9" ht="21" customHeight="1">
      <c r="A1670" s="17" t="s">
        <v>2167</v>
      </c>
      <c r="B1670" s="18" t="s">
        <v>2168</v>
      </c>
      <c r="C1670" s="93" t="s">
        <v>14</v>
      </c>
      <c r="D1670" s="93"/>
      <c r="E1670" s="93"/>
      <c r="F1670" s="17" t="s">
        <v>88</v>
      </c>
      <c r="G1670" s="19">
        <v>1.0169999999999999</v>
      </c>
      <c r="H1670" s="20">
        <v>19.29</v>
      </c>
      <c r="I1670" s="20">
        <f>ROUND(ROUND(G1670,8)*H1670,2)</f>
        <v>19.62</v>
      </c>
    </row>
    <row r="1671" spans="1:9" ht="15" customHeight="1">
      <c r="A1671" s="2"/>
      <c r="B1671" s="2"/>
      <c r="C1671" s="2"/>
      <c r="D1671" s="2"/>
      <c r="E1671" s="2"/>
      <c r="F1671" s="2"/>
      <c r="G1671" s="87" t="s">
        <v>1588</v>
      </c>
      <c r="H1671" s="87"/>
      <c r="I1671" s="21">
        <f>SUM(I1670:I1670)</f>
        <v>19.62</v>
      </c>
    </row>
    <row r="1672" spans="1:9" ht="15" customHeight="1">
      <c r="A1672" s="91" t="s">
        <v>1560</v>
      </c>
      <c r="B1672" s="91"/>
      <c r="C1672" s="92" t="s">
        <v>4</v>
      </c>
      <c r="D1672" s="92"/>
      <c r="E1672" s="92"/>
      <c r="F1672" s="11" t="s">
        <v>1470</v>
      </c>
      <c r="G1672" s="11" t="s">
        <v>1471</v>
      </c>
      <c r="H1672" s="11" t="s">
        <v>1472</v>
      </c>
      <c r="I1672" s="11" t="s">
        <v>1473</v>
      </c>
    </row>
    <row r="1673" spans="1:9" ht="21" customHeight="1">
      <c r="A1673" s="17" t="s">
        <v>2158</v>
      </c>
      <c r="B1673" s="18" t="s">
        <v>2159</v>
      </c>
      <c r="C1673" s="93" t="s">
        <v>14</v>
      </c>
      <c r="D1673" s="93"/>
      <c r="E1673" s="93"/>
      <c r="F1673" s="17" t="s">
        <v>1563</v>
      </c>
      <c r="G1673" s="19">
        <v>0.19700000000000001</v>
      </c>
      <c r="H1673" s="20">
        <v>24.39</v>
      </c>
      <c r="I1673" s="20">
        <f>ROUND(ROUND(G1673,8)*H1673,2)</f>
        <v>4.8</v>
      </c>
    </row>
    <row r="1674" spans="1:9" ht="15" customHeight="1">
      <c r="A1674" s="17" t="s">
        <v>2160</v>
      </c>
      <c r="B1674" s="18" t="s">
        <v>2161</v>
      </c>
      <c r="C1674" s="93" t="s">
        <v>14</v>
      </c>
      <c r="D1674" s="93"/>
      <c r="E1674" s="93"/>
      <c r="F1674" s="17" t="s">
        <v>1563</v>
      </c>
      <c r="G1674" s="19">
        <v>0.19700000000000001</v>
      </c>
      <c r="H1674" s="20">
        <v>32.69</v>
      </c>
      <c r="I1674" s="20">
        <f>ROUND(ROUND(G1674,8)*H1674,2)</f>
        <v>6.44</v>
      </c>
    </row>
    <row r="1675" spans="1:9" ht="18" customHeight="1">
      <c r="A1675" s="2"/>
      <c r="B1675" s="2"/>
      <c r="C1675" s="2"/>
      <c r="D1675" s="2"/>
      <c r="E1675" s="2"/>
      <c r="F1675" s="2"/>
      <c r="G1675" s="87" t="s">
        <v>1564</v>
      </c>
      <c r="H1675" s="87"/>
      <c r="I1675" s="21">
        <f>SUM(I1673:I1674)</f>
        <v>11.24</v>
      </c>
    </row>
    <row r="1676" spans="1:9" ht="15" customHeight="1">
      <c r="A1676" s="88" t="s">
        <v>2169</v>
      </c>
      <c r="B1676" s="88"/>
      <c r="C1676" s="88"/>
      <c r="D1676" s="2"/>
      <c r="E1676" s="2"/>
      <c r="F1676" s="2"/>
      <c r="G1676" s="89" t="s">
        <v>1491</v>
      </c>
      <c r="H1676" s="89"/>
      <c r="I1676" s="5">
        <v>30.86</v>
      </c>
    </row>
    <row r="1677" spans="1:9" ht="2.1" customHeight="1">
      <c r="A1677" s="88"/>
      <c r="B1677" s="88"/>
      <c r="C1677" s="88"/>
      <c r="D1677" s="2"/>
      <c r="E1677" s="2"/>
      <c r="F1677" s="2"/>
      <c r="G1677" s="2"/>
      <c r="H1677" s="2"/>
      <c r="I1677" s="2"/>
    </row>
    <row r="1678" spans="1:9" ht="9.9499999999999993" customHeight="1">
      <c r="A1678" s="2"/>
      <c r="B1678" s="2"/>
      <c r="C1678" s="2"/>
      <c r="D1678" s="2"/>
      <c r="E1678" s="2"/>
      <c r="F1678" s="2"/>
      <c r="G1678" s="90"/>
      <c r="H1678" s="90"/>
      <c r="I1678" s="90"/>
    </row>
    <row r="1679" spans="1:9" ht="20.100000000000001" customHeight="1">
      <c r="A1679" s="81" t="s">
        <v>2170</v>
      </c>
      <c r="B1679" s="81"/>
      <c r="C1679" s="81"/>
      <c r="D1679" s="81"/>
      <c r="E1679" s="81"/>
      <c r="F1679" s="81"/>
      <c r="G1679" s="81"/>
      <c r="H1679" s="81"/>
      <c r="I1679" s="81"/>
    </row>
    <row r="1680" spans="1:9" ht="15" customHeight="1">
      <c r="A1680" s="91" t="s">
        <v>1576</v>
      </c>
      <c r="B1680" s="91"/>
      <c r="C1680" s="92" t="s">
        <v>4</v>
      </c>
      <c r="D1680" s="92"/>
      <c r="E1680" s="92"/>
      <c r="F1680" s="11" t="s">
        <v>1470</v>
      </c>
      <c r="G1680" s="11" t="s">
        <v>1471</v>
      </c>
      <c r="H1680" s="11" t="s">
        <v>1472</v>
      </c>
      <c r="I1680" s="11" t="s">
        <v>1473</v>
      </c>
    </row>
    <row r="1681" spans="1:9" ht="21" customHeight="1">
      <c r="A1681" s="17" t="s">
        <v>1826</v>
      </c>
      <c r="B1681" s="18" t="s">
        <v>1827</v>
      </c>
      <c r="C1681" s="93" t="s">
        <v>14</v>
      </c>
      <c r="D1681" s="93"/>
      <c r="E1681" s="93"/>
      <c r="F1681" s="17" t="s">
        <v>118</v>
      </c>
      <c r="G1681" s="19">
        <v>2.3E-3</v>
      </c>
      <c r="H1681" s="20">
        <v>24.95</v>
      </c>
      <c r="I1681" s="20">
        <f>TRUNC(TRUNC(G1681,8)*H1681,2)</f>
        <v>0.05</v>
      </c>
    </row>
    <row r="1682" spans="1:9" ht="21" customHeight="1">
      <c r="A1682" s="17" t="s">
        <v>2171</v>
      </c>
      <c r="B1682" s="18" t="s">
        <v>2172</v>
      </c>
      <c r="C1682" s="93" t="s">
        <v>14</v>
      </c>
      <c r="D1682" s="93"/>
      <c r="E1682" s="93"/>
      <c r="F1682" s="17" t="s">
        <v>88</v>
      </c>
      <c r="G1682" s="19">
        <v>1.0169999999999999</v>
      </c>
      <c r="H1682" s="20">
        <v>9.4</v>
      </c>
      <c r="I1682" s="20">
        <f>TRUNC(TRUNC(G1682,8)*H1682,2)</f>
        <v>9.5500000000000007</v>
      </c>
    </row>
    <row r="1683" spans="1:9" ht="15" customHeight="1">
      <c r="A1683" s="2"/>
      <c r="B1683" s="2"/>
      <c r="C1683" s="2"/>
      <c r="D1683" s="2"/>
      <c r="E1683" s="2"/>
      <c r="F1683" s="2"/>
      <c r="G1683" s="87" t="s">
        <v>1588</v>
      </c>
      <c r="H1683" s="87"/>
      <c r="I1683" s="21">
        <f>SUM(I1681:I1682)</f>
        <v>9.6000000000000014</v>
      </c>
    </row>
    <row r="1684" spans="1:9" ht="15" customHeight="1">
      <c r="A1684" s="91" t="s">
        <v>1560</v>
      </c>
      <c r="B1684" s="91"/>
      <c r="C1684" s="92" t="s">
        <v>4</v>
      </c>
      <c r="D1684" s="92"/>
      <c r="E1684" s="92"/>
      <c r="F1684" s="11" t="s">
        <v>1470</v>
      </c>
      <c r="G1684" s="11" t="s">
        <v>1471</v>
      </c>
      <c r="H1684" s="11" t="s">
        <v>1472</v>
      </c>
      <c r="I1684" s="11" t="s">
        <v>1473</v>
      </c>
    </row>
    <row r="1685" spans="1:9" ht="21" customHeight="1">
      <c r="A1685" s="17" t="s">
        <v>2158</v>
      </c>
      <c r="B1685" s="18" t="s">
        <v>2159</v>
      </c>
      <c r="C1685" s="93" t="s">
        <v>14</v>
      </c>
      <c r="D1685" s="93"/>
      <c r="E1685" s="93"/>
      <c r="F1685" s="17" t="s">
        <v>1563</v>
      </c>
      <c r="G1685" s="19">
        <v>0.13600000000000001</v>
      </c>
      <c r="H1685" s="20">
        <v>24.39</v>
      </c>
      <c r="I1685" s="20">
        <f>TRUNC(TRUNC(G1685,8)*H1685,2)</f>
        <v>3.31</v>
      </c>
    </row>
    <row r="1686" spans="1:9" ht="15" customHeight="1">
      <c r="A1686" s="17" t="s">
        <v>2160</v>
      </c>
      <c r="B1686" s="18" t="s">
        <v>2161</v>
      </c>
      <c r="C1686" s="93" t="s">
        <v>14</v>
      </c>
      <c r="D1686" s="93"/>
      <c r="E1686" s="93"/>
      <c r="F1686" s="17" t="s">
        <v>1563</v>
      </c>
      <c r="G1686" s="19">
        <v>0.13600000000000001</v>
      </c>
      <c r="H1686" s="20">
        <v>32.69</v>
      </c>
      <c r="I1686" s="20">
        <f>TRUNC(TRUNC(G1686,8)*H1686,2)</f>
        <v>4.4400000000000004</v>
      </c>
    </row>
    <row r="1687" spans="1:9" ht="18" customHeight="1">
      <c r="A1687" s="2"/>
      <c r="B1687" s="2"/>
      <c r="C1687" s="2"/>
      <c r="D1687" s="2"/>
      <c r="E1687" s="2"/>
      <c r="F1687" s="2"/>
      <c r="G1687" s="87" t="s">
        <v>1564</v>
      </c>
      <c r="H1687" s="87"/>
      <c r="I1687" s="21">
        <f>SUM(I1685:I1686)</f>
        <v>7.75</v>
      </c>
    </row>
    <row r="1688" spans="1:9" ht="15" customHeight="1">
      <c r="A1688" s="2"/>
      <c r="B1688" s="2"/>
      <c r="C1688" s="2"/>
      <c r="D1688" s="2"/>
      <c r="E1688" s="2"/>
      <c r="F1688" s="2"/>
      <c r="G1688" s="89" t="s">
        <v>1491</v>
      </c>
      <c r="H1688" s="89"/>
      <c r="I1688" s="5">
        <f>SUM(I1683,I1687)</f>
        <v>17.350000000000001</v>
      </c>
    </row>
    <row r="1689" spans="1:9" ht="9.9499999999999993" customHeight="1">
      <c r="A1689" s="2"/>
      <c r="B1689" s="2"/>
      <c r="C1689" s="2"/>
      <c r="D1689" s="2"/>
      <c r="E1689" s="2"/>
      <c r="F1689" s="2"/>
      <c r="G1689" s="90"/>
      <c r="H1689" s="90"/>
      <c r="I1689" s="90"/>
    </row>
    <row r="1690" spans="1:9" ht="20.100000000000001" customHeight="1">
      <c r="A1690" s="81" t="s">
        <v>2173</v>
      </c>
      <c r="B1690" s="81"/>
      <c r="C1690" s="81"/>
      <c r="D1690" s="81"/>
      <c r="E1690" s="81"/>
      <c r="F1690" s="81"/>
      <c r="G1690" s="81"/>
      <c r="H1690" s="81"/>
      <c r="I1690" s="81"/>
    </row>
    <row r="1691" spans="1:9" ht="15" customHeight="1">
      <c r="A1691" s="91" t="s">
        <v>1576</v>
      </c>
      <c r="B1691" s="91"/>
      <c r="C1691" s="92" t="s">
        <v>4</v>
      </c>
      <c r="D1691" s="92"/>
      <c r="E1691" s="92"/>
      <c r="F1691" s="11" t="s">
        <v>1470</v>
      </c>
      <c r="G1691" s="11" t="s">
        <v>1471</v>
      </c>
      <c r="H1691" s="11" t="s">
        <v>1472</v>
      </c>
      <c r="I1691" s="11" t="s">
        <v>1473</v>
      </c>
    </row>
    <row r="1692" spans="1:9" ht="21" customHeight="1">
      <c r="A1692" s="17" t="s">
        <v>2174</v>
      </c>
      <c r="B1692" s="18" t="s">
        <v>2175</v>
      </c>
      <c r="C1692" s="93" t="s">
        <v>14</v>
      </c>
      <c r="D1692" s="93"/>
      <c r="E1692" s="93"/>
      <c r="F1692" s="17" t="s">
        <v>88</v>
      </c>
      <c r="G1692" s="19">
        <v>1.1000000000000001</v>
      </c>
      <c r="H1692" s="20">
        <v>10.33</v>
      </c>
      <c r="I1692" s="20">
        <f>TRUNC(TRUNC(G1692,8)*H1692,2)</f>
        <v>11.36</v>
      </c>
    </row>
    <row r="1693" spans="1:9" ht="15" customHeight="1">
      <c r="A1693" s="2"/>
      <c r="B1693" s="2"/>
      <c r="C1693" s="2"/>
      <c r="D1693" s="2"/>
      <c r="E1693" s="2"/>
      <c r="F1693" s="2"/>
      <c r="G1693" s="87" t="s">
        <v>1588</v>
      </c>
      <c r="H1693" s="87"/>
      <c r="I1693" s="21">
        <f>SUM(I1692:I1692)</f>
        <v>11.36</v>
      </c>
    </row>
    <row r="1694" spans="1:9" ht="15" customHeight="1">
      <c r="A1694" s="91" t="s">
        <v>1560</v>
      </c>
      <c r="B1694" s="91"/>
      <c r="C1694" s="92" t="s">
        <v>4</v>
      </c>
      <c r="D1694" s="92"/>
      <c r="E1694" s="92"/>
      <c r="F1694" s="11" t="s">
        <v>1470</v>
      </c>
      <c r="G1694" s="11" t="s">
        <v>1471</v>
      </c>
      <c r="H1694" s="11" t="s">
        <v>1472</v>
      </c>
      <c r="I1694" s="11" t="s">
        <v>1473</v>
      </c>
    </row>
    <row r="1695" spans="1:9" ht="21" customHeight="1">
      <c r="A1695" s="17" t="s">
        <v>2158</v>
      </c>
      <c r="B1695" s="18" t="s">
        <v>2159</v>
      </c>
      <c r="C1695" s="93" t="s">
        <v>14</v>
      </c>
      <c r="D1695" s="93"/>
      <c r="E1695" s="93"/>
      <c r="F1695" s="17" t="s">
        <v>1563</v>
      </c>
      <c r="G1695" s="19">
        <v>0.11219999999999999</v>
      </c>
      <c r="H1695" s="20">
        <v>24.39</v>
      </c>
      <c r="I1695" s="20">
        <f>TRUNC(TRUNC(G1695,8)*H1695,2)</f>
        <v>2.73</v>
      </c>
    </row>
    <row r="1696" spans="1:9" ht="15" customHeight="1">
      <c r="A1696" s="17" t="s">
        <v>2160</v>
      </c>
      <c r="B1696" s="18" t="s">
        <v>2161</v>
      </c>
      <c r="C1696" s="93" t="s">
        <v>14</v>
      </c>
      <c r="D1696" s="93"/>
      <c r="E1696" s="93"/>
      <c r="F1696" s="17" t="s">
        <v>1563</v>
      </c>
      <c r="G1696" s="19">
        <v>0.11219999999999999</v>
      </c>
      <c r="H1696" s="20">
        <v>32.69</v>
      </c>
      <c r="I1696" s="20">
        <f>TRUNC(TRUNC(G1696,8)*H1696,2)</f>
        <v>3.66</v>
      </c>
    </row>
    <row r="1697" spans="1:9" ht="18" customHeight="1">
      <c r="A1697" s="2"/>
      <c r="B1697" s="2"/>
      <c r="C1697" s="2"/>
      <c r="D1697" s="2"/>
      <c r="E1697" s="2"/>
      <c r="F1697" s="2"/>
      <c r="G1697" s="87" t="s">
        <v>1564</v>
      </c>
      <c r="H1697" s="87"/>
      <c r="I1697" s="21">
        <f>SUM(I1695:I1696)</f>
        <v>6.3900000000000006</v>
      </c>
    </row>
    <row r="1698" spans="1:9" ht="15" customHeight="1">
      <c r="A1698" s="2"/>
      <c r="B1698" s="2"/>
      <c r="C1698" s="2"/>
      <c r="D1698" s="2"/>
      <c r="E1698" s="2"/>
      <c r="F1698" s="2"/>
      <c r="G1698" s="89" t="s">
        <v>1491</v>
      </c>
      <c r="H1698" s="89"/>
      <c r="I1698" s="5">
        <f>SUM(I1693,I1697)</f>
        <v>17.75</v>
      </c>
    </row>
    <row r="1699" spans="1:9" ht="9.9499999999999993" customHeight="1">
      <c r="A1699" s="2"/>
      <c r="B1699" s="2"/>
      <c r="C1699" s="2"/>
      <c r="D1699" s="2"/>
      <c r="E1699" s="2"/>
      <c r="F1699" s="2"/>
      <c r="G1699" s="90"/>
      <c r="H1699" s="90"/>
      <c r="I1699" s="90"/>
    </row>
    <row r="1700" spans="1:9" ht="20.100000000000001" customHeight="1">
      <c r="A1700" s="81" t="s">
        <v>2176</v>
      </c>
      <c r="B1700" s="81"/>
      <c r="C1700" s="81"/>
      <c r="D1700" s="81"/>
      <c r="E1700" s="81"/>
      <c r="F1700" s="81"/>
      <c r="G1700" s="81"/>
      <c r="H1700" s="81"/>
      <c r="I1700" s="81"/>
    </row>
    <row r="1701" spans="1:9" ht="15" customHeight="1">
      <c r="A1701" s="91" t="s">
        <v>1576</v>
      </c>
      <c r="B1701" s="91"/>
      <c r="C1701" s="92" t="s">
        <v>4</v>
      </c>
      <c r="D1701" s="92"/>
      <c r="E1701" s="92"/>
      <c r="F1701" s="11" t="s">
        <v>1470</v>
      </c>
      <c r="G1701" s="11" t="s">
        <v>1471</v>
      </c>
      <c r="H1701" s="11" t="s">
        <v>1472</v>
      </c>
      <c r="I1701" s="11" t="s">
        <v>1473</v>
      </c>
    </row>
    <row r="1702" spans="1:9" ht="21" customHeight="1">
      <c r="A1702" s="17" t="s">
        <v>2177</v>
      </c>
      <c r="B1702" s="18" t="s">
        <v>398</v>
      </c>
      <c r="C1702" s="93" t="s">
        <v>399</v>
      </c>
      <c r="D1702" s="93"/>
      <c r="E1702" s="93"/>
      <c r="F1702" s="17" t="s">
        <v>400</v>
      </c>
      <c r="G1702" s="19">
        <v>1.05</v>
      </c>
      <c r="H1702" s="20">
        <v>134.9</v>
      </c>
      <c r="I1702" s="20">
        <f>ROUND(ROUND(G1702,8)*H1702,2)</f>
        <v>141.65</v>
      </c>
    </row>
    <row r="1703" spans="1:9" ht="15" customHeight="1">
      <c r="A1703" s="2"/>
      <c r="B1703" s="2"/>
      <c r="C1703" s="2"/>
      <c r="D1703" s="2"/>
      <c r="E1703" s="2"/>
      <c r="F1703" s="2"/>
      <c r="G1703" s="87" t="s">
        <v>1588</v>
      </c>
      <c r="H1703" s="87"/>
      <c r="I1703" s="21">
        <f>SUM(I1702:I1702)</f>
        <v>141.65</v>
      </c>
    </row>
    <row r="1704" spans="1:9" ht="15" customHeight="1">
      <c r="A1704" s="91" t="s">
        <v>1560</v>
      </c>
      <c r="B1704" s="91"/>
      <c r="C1704" s="92" t="s">
        <v>4</v>
      </c>
      <c r="D1704" s="92"/>
      <c r="E1704" s="92"/>
      <c r="F1704" s="11" t="s">
        <v>1470</v>
      </c>
      <c r="G1704" s="11" t="s">
        <v>1471</v>
      </c>
      <c r="H1704" s="11" t="s">
        <v>1472</v>
      </c>
      <c r="I1704" s="11" t="s">
        <v>1473</v>
      </c>
    </row>
    <row r="1705" spans="1:9" ht="15" customHeight="1">
      <c r="A1705" s="17" t="s">
        <v>2160</v>
      </c>
      <c r="B1705" s="18" t="s">
        <v>2161</v>
      </c>
      <c r="C1705" s="93" t="s">
        <v>14</v>
      </c>
      <c r="D1705" s="93"/>
      <c r="E1705" s="93"/>
      <c r="F1705" s="17" t="s">
        <v>1563</v>
      </c>
      <c r="G1705" s="19">
        <v>0.75</v>
      </c>
      <c r="H1705" s="20">
        <v>32.69</v>
      </c>
      <c r="I1705" s="20">
        <f>ROUND(ROUND(G1705,8)*H1705,2)</f>
        <v>24.52</v>
      </c>
    </row>
    <row r="1706" spans="1:9" ht="15" customHeight="1">
      <c r="A1706" s="17" t="s">
        <v>1775</v>
      </c>
      <c r="B1706" s="18" t="s">
        <v>1776</v>
      </c>
      <c r="C1706" s="93" t="s">
        <v>14</v>
      </c>
      <c r="D1706" s="93"/>
      <c r="E1706" s="93"/>
      <c r="F1706" s="17" t="s">
        <v>1563</v>
      </c>
      <c r="G1706" s="19">
        <v>0.75</v>
      </c>
      <c r="H1706" s="20">
        <v>23.23</v>
      </c>
      <c r="I1706" s="20">
        <f>ROUND(ROUND(G1706,8)*H1706,2)</f>
        <v>17.420000000000002</v>
      </c>
    </row>
    <row r="1707" spans="1:9" ht="18" customHeight="1">
      <c r="A1707" s="2"/>
      <c r="B1707" s="2"/>
      <c r="C1707" s="2"/>
      <c r="D1707" s="2"/>
      <c r="E1707" s="2"/>
      <c r="F1707" s="2"/>
      <c r="G1707" s="87" t="s">
        <v>1564</v>
      </c>
      <c r="H1707" s="87"/>
      <c r="I1707" s="21">
        <f>SUM(I1705:I1706)</f>
        <v>41.94</v>
      </c>
    </row>
    <row r="1708" spans="1:9" ht="15" customHeight="1">
      <c r="A1708" s="2"/>
      <c r="B1708" s="2"/>
      <c r="C1708" s="2"/>
      <c r="D1708" s="2"/>
      <c r="E1708" s="2"/>
      <c r="F1708" s="2"/>
      <c r="G1708" s="89" t="s">
        <v>1491</v>
      </c>
      <c r="H1708" s="89"/>
      <c r="I1708" s="5">
        <f>SUM(I1703,I1707)</f>
        <v>183.59</v>
      </c>
    </row>
    <row r="1709" spans="1:9" ht="9.9499999999999993" customHeight="1">
      <c r="A1709" s="2"/>
      <c r="B1709" s="2"/>
      <c r="C1709" s="2"/>
      <c r="D1709" s="2"/>
      <c r="E1709" s="2"/>
      <c r="F1709" s="2"/>
      <c r="G1709" s="90"/>
      <c r="H1709" s="90"/>
      <c r="I1709" s="90"/>
    </row>
    <row r="1710" spans="1:9" ht="20.100000000000001" customHeight="1">
      <c r="A1710" s="81" t="s">
        <v>2178</v>
      </c>
      <c r="B1710" s="81"/>
      <c r="C1710" s="81"/>
      <c r="D1710" s="81"/>
      <c r="E1710" s="81"/>
      <c r="F1710" s="81"/>
      <c r="G1710" s="81"/>
      <c r="H1710" s="81"/>
      <c r="I1710" s="81"/>
    </row>
    <row r="1711" spans="1:9" ht="15" customHeight="1">
      <c r="A1711" s="91" t="s">
        <v>1469</v>
      </c>
      <c r="B1711" s="91"/>
      <c r="C1711" s="92" t="s">
        <v>4</v>
      </c>
      <c r="D1711" s="92"/>
      <c r="E1711" s="92"/>
      <c r="F1711" s="11" t="s">
        <v>1470</v>
      </c>
      <c r="G1711" s="11" t="s">
        <v>1471</v>
      </c>
      <c r="H1711" s="11" t="s">
        <v>1472</v>
      </c>
      <c r="I1711" s="11" t="s">
        <v>1473</v>
      </c>
    </row>
    <row r="1712" spans="1:9" ht="15" customHeight="1">
      <c r="A1712" s="17" t="s">
        <v>2179</v>
      </c>
      <c r="B1712" s="18" t="s">
        <v>2180</v>
      </c>
      <c r="C1712" s="93" t="s">
        <v>399</v>
      </c>
      <c r="D1712" s="93"/>
      <c r="E1712" s="93"/>
      <c r="F1712" s="17" t="s">
        <v>2181</v>
      </c>
      <c r="G1712" s="19">
        <v>0.75</v>
      </c>
      <c r="H1712" s="20">
        <v>3.75</v>
      </c>
      <c r="I1712" s="20">
        <f>ROUND(ROUND(G1712,8)*H1712,2)</f>
        <v>2.81</v>
      </c>
    </row>
    <row r="1713" spans="1:9" ht="15" customHeight="1">
      <c r="A1713" s="17" t="s">
        <v>2182</v>
      </c>
      <c r="B1713" s="18" t="s">
        <v>2183</v>
      </c>
      <c r="C1713" s="93" t="s">
        <v>399</v>
      </c>
      <c r="D1713" s="93"/>
      <c r="E1713" s="93"/>
      <c r="F1713" s="17" t="s">
        <v>2181</v>
      </c>
      <c r="G1713" s="19">
        <v>0.75</v>
      </c>
      <c r="H1713" s="20">
        <v>3.88</v>
      </c>
      <c r="I1713" s="20">
        <f>ROUND(ROUND(G1713,8)*H1713,2)</f>
        <v>2.91</v>
      </c>
    </row>
    <row r="1714" spans="1:9" ht="15" customHeight="1">
      <c r="A1714" s="2"/>
      <c r="B1714" s="2"/>
      <c r="C1714" s="2"/>
      <c r="D1714" s="2"/>
      <c r="E1714" s="2"/>
      <c r="F1714" s="2"/>
      <c r="G1714" s="87" t="s">
        <v>1482</v>
      </c>
      <c r="H1714" s="87"/>
      <c r="I1714" s="21">
        <f>SUM(I1712:I1713)</f>
        <v>5.7200000000000006</v>
      </c>
    </row>
    <row r="1715" spans="1:9" ht="15" customHeight="1">
      <c r="A1715" s="91" t="s">
        <v>1576</v>
      </c>
      <c r="B1715" s="91"/>
      <c r="C1715" s="92" t="s">
        <v>4</v>
      </c>
      <c r="D1715" s="92"/>
      <c r="E1715" s="92"/>
      <c r="F1715" s="11" t="s">
        <v>1470</v>
      </c>
      <c r="G1715" s="11" t="s">
        <v>1471</v>
      </c>
      <c r="H1715" s="11" t="s">
        <v>1472</v>
      </c>
      <c r="I1715" s="11" t="s">
        <v>1473</v>
      </c>
    </row>
    <row r="1716" spans="1:9" ht="21" customHeight="1">
      <c r="A1716" s="17" t="s">
        <v>2184</v>
      </c>
      <c r="B1716" s="18" t="s">
        <v>403</v>
      </c>
      <c r="C1716" s="93" t="s">
        <v>399</v>
      </c>
      <c r="D1716" s="93"/>
      <c r="E1716" s="93"/>
      <c r="F1716" s="17" t="s">
        <v>400</v>
      </c>
      <c r="G1716" s="19">
        <v>1.05</v>
      </c>
      <c r="H1716" s="20">
        <v>99</v>
      </c>
      <c r="I1716" s="20">
        <f>ROUND(ROUND(G1716,8)*H1716,2)</f>
        <v>103.95</v>
      </c>
    </row>
    <row r="1717" spans="1:9" ht="15" customHeight="1">
      <c r="A1717" s="2"/>
      <c r="B1717" s="2"/>
      <c r="C1717" s="2"/>
      <c r="D1717" s="2"/>
      <c r="E1717" s="2"/>
      <c r="F1717" s="2"/>
      <c r="G1717" s="87" t="s">
        <v>1588</v>
      </c>
      <c r="H1717" s="87"/>
      <c r="I1717" s="21">
        <f>SUM(I1716:I1716)</f>
        <v>103.95</v>
      </c>
    </row>
    <row r="1718" spans="1:9" ht="15" customHeight="1">
      <c r="A1718" s="91" t="s">
        <v>1560</v>
      </c>
      <c r="B1718" s="91"/>
      <c r="C1718" s="92" t="s">
        <v>4</v>
      </c>
      <c r="D1718" s="92"/>
      <c r="E1718" s="92"/>
      <c r="F1718" s="11" t="s">
        <v>1470</v>
      </c>
      <c r="G1718" s="11" t="s">
        <v>1471</v>
      </c>
      <c r="H1718" s="11" t="s">
        <v>1472</v>
      </c>
      <c r="I1718" s="11" t="s">
        <v>1473</v>
      </c>
    </row>
    <row r="1719" spans="1:9" ht="15" customHeight="1">
      <c r="A1719" s="17" t="s">
        <v>2160</v>
      </c>
      <c r="B1719" s="18" t="s">
        <v>2161</v>
      </c>
      <c r="C1719" s="93" t="s">
        <v>14</v>
      </c>
      <c r="D1719" s="93"/>
      <c r="E1719" s="93"/>
      <c r="F1719" s="17" t="s">
        <v>1563</v>
      </c>
      <c r="G1719" s="19">
        <v>0.75</v>
      </c>
      <c r="H1719" s="20">
        <v>32.69</v>
      </c>
      <c r="I1719" s="20">
        <f>ROUND(ROUND(G1719,8)*H1719,2)</f>
        <v>24.52</v>
      </c>
    </row>
    <row r="1720" spans="1:9" ht="15" customHeight="1">
      <c r="A1720" s="17" t="s">
        <v>1775</v>
      </c>
      <c r="B1720" s="18" t="s">
        <v>1776</v>
      </c>
      <c r="C1720" s="93" t="s">
        <v>14</v>
      </c>
      <c r="D1720" s="93"/>
      <c r="E1720" s="93"/>
      <c r="F1720" s="17" t="s">
        <v>1563</v>
      </c>
      <c r="G1720" s="19">
        <v>0.75</v>
      </c>
      <c r="H1720" s="20">
        <v>23.23</v>
      </c>
      <c r="I1720" s="20">
        <f>ROUND(ROUND(G1720,8)*H1720,2)</f>
        <v>17.420000000000002</v>
      </c>
    </row>
    <row r="1721" spans="1:9" ht="18" customHeight="1">
      <c r="A1721" s="2"/>
      <c r="B1721" s="2"/>
      <c r="C1721" s="2"/>
      <c r="D1721" s="2"/>
      <c r="E1721" s="2"/>
      <c r="F1721" s="2"/>
      <c r="G1721" s="87" t="s">
        <v>1564</v>
      </c>
      <c r="H1721" s="87"/>
      <c r="I1721" s="21">
        <f>SUM(I1719:I1720)</f>
        <v>41.94</v>
      </c>
    </row>
    <row r="1722" spans="1:9" ht="15" customHeight="1">
      <c r="A1722" s="2"/>
      <c r="B1722" s="2"/>
      <c r="C1722" s="2"/>
      <c r="D1722" s="2"/>
      <c r="E1722" s="2"/>
      <c r="F1722" s="2"/>
      <c r="G1722" s="89" t="s">
        <v>1491</v>
      </c>
      <c r="H1722" s="89"/>
      <c r="I1722" s="5">
        <f>SUM(I1714,I1717,I1721)</f>
        <v>151.61000000000001</v>
      </c>
    </row>
    <row r="1723" spans="1:9" ht="9.9499999999999993" customHeight="1">
      <c r="A1723" s="2"/>
      <c r="B1723" s="2"/>
      <c r="C1723" s="2"/>
      <c r="D1723" s="2"/>
      <c r="E1723" s="2"/>
      <c r="F1723" s="2"/>
      <c r="G1723" s="90"/>
      <c r="H1723" s="90"/>
      <c r="I1723" s="90"/>
    </row>
    <row r="1724" spans="1:9" ht="20.100000000000001" customHeight="1">
      <c r="A1724" s="81" t="s">
        <v>2185</v>
      </c>
      <c r="B1724" s="81"/>
      <c r="C1724" s="81"/>
      <c r="D1724" s="81"/>
      <c r="E1724" s="81"/>
      <c r="F1724" s="81"/>
      <c r="G1724" s="81"/>
      <c r="H1724" s="81"/>
      <c r="I1724" s="81"/>
    </row>
    <row r="1725" spans="1:9" ht="15" customHeight="1">
      <c r="A1725" s="91" t="s">
        <v>1576</v>
      </c>
      <c r="B1725" s="91"/>
      <c r="C1725" s="92" t="s">
        <v>4</v>
      </c>
      <c r="D1725" s="92"/>
      <c r="E1725" s="92"/>
      <c r="F1725" s="11" t="s">
        <v>1470</v>
      </c>
      <c r="G1725" s="11" t="s">
        <v>1471</v>
      </c>
      <c r="H1725" s="11" t="s">
        <v>1472</v>
      </c>
      <c r="I1725" s="11" t="s">
        <v>1473</v>
      </c>
    </row>
    <row r="1726" spans="1:9" ht="15" customHeight="1">
      <c r="A1726" s="17" t="s">
        <v>2186</v>
      </c>
      <c r="B1726" s="18" t="s">
        <v>2187</v>
      </c>
      <c r="C1726" s="93" t="s">
        <v>14</v>
      </c>
      <c r="D1726" s="93"/>
      <c r="E1726" s="93"/>
      <c r="F1726" s="17" t="s">
        <v>88</v>
      </c>
      <c r="G1726" s="19">
        <v>1.1000000000000001</v>
      </c>
      <c r="H1726" s="20">
        <v>16.89</v>
      </c>
      <c r="I1726" s="20">
        <f>TRUNC(TRUNC(G1726,8)*H1726,2)</f>
        <v>18.57</v>
      </c>
    </row>
    <row r="1727" spans="1:9" ht="15" customHeight="1">
      <c r="A1727" s="2"/>
      <c r="B1727" s="2"/>
      <c r="C1727" s="2"/>
      <c r="D1727" s="2"/>
      <c r="E1727" s="2"/>
      <c r="F1727" s="2"/>
      <c r="G1727" s="87" t="s">
        <v>1588</v>
      </c>
      <c r="H1727" s="87"/>
      <c r="I1727" s="21">
        <f>SUM(I1726:I1726)</f>
        <v>18.57</v>
      </c>
    </row>
    <row r="1728" spans="1:9" ht="15" customHeight="1">
      <c r="A1728" s="91" t="s">
        <v>1560</v>
      </c>
      <c r="B1728" s="91"/>
      <c r="C1728" s="92" t="s">
        <v>4</v>
      </c>
      <c r="D1728" s="92"/>
      <c r="E1728" s="92"/>
      <c r="F1728" s="11" t="s">
        <v>1470</v>
      </c>
      <c r="G1728" s="11" t="s">
        <v>1471</v>
      </c>
      <c r="H1728" s="11" t="s">
        <v>1472</v>
      </c>
      <c r="I1728" s="11" t="s">
        <v>1473</v>
      </c>
    </row>
    <row r="1729" spans="1:9" ht="21" customHeight="1">
      <c r="A1729" s="17" t="s">
        <v>2158</v>
      </c>
      <c r="B1729" s="18" t="s">
        <v>2159</v>
      </c>
      <c r="C1729" s="93" t="s">
        <v>14</v>
      </c>
      <c r="D1729" s="93"/>
      <c r="E1729" s="93"/>
      <c r="F1729" s="17" t="s">
        <v>1563</v>
      </c>
      <c r="G1729" s="19">
        <v>0.129</v>
      </c>
      <c r="H1729" s="20">
        <v>24.39</v>
      </c>
      <c r="I1729" s="20">
        <f>TRUNC(TRUNC(G1729,8)*H1729,2)</f>
        <v>3.14</v>
      </c>
    </row>
    <row r="1730" spans="1:9" ht="15" customHeight="1">
      <c r="A1730" s="17" t="s">
        <v>2160</v>
      </c>
      <c r="B1730" s="18" t="s">
        <v>2161</v>
      </c>
      <c r="C1730" s="93" t="s">
        <v>14</v>
      </c>
      <c r="D1730" s="93"/>
      <c r="E1730" s="93"/>
      <c r="F1730" s="17" t="s">
        <v>1563</v>
      </c>
      <c r="G1730" s="19">
        <v>0.129</v>
      </c>
      <c r="H1730" s="20">
        <v>32.69</v>
      </c>
      <c r="I1730" s="20">
        <f>TRUNC(TRUNC(G1730,8)*H1730,2)</f>
        <v>4.21</v>
      </c>
    </row>
    <row r="1731" spans="1:9" ht="18" customHeight="1">
      <c r="A1731" s="2"/>
      <c r="B1731" s="2"/>
      <c r="C1731" s="2"/>
      <c r="D1731" s="2"/>
      <c r="E1731" s="2"/>
      <c r="F1731" s="2"/>
      <c r="G1731" s="87" t="s">
        <v>1564</v>
      </c>
      <c r="H1731" s="87"/>
      <c r="I1731" s="21">
        <f>SUM(I1729:I1730)</f>
        <v>7.35</v>
      </c>
    </row>
    <row r="1732" spans="1:9" ht="15" customHeight="1">
      <c r="A1732" s="2"/>
      <c r="B1732" s="2"/>
      <c r="C1732" s="2"/>
      <c r="D1732" s="2"/>
      <c r="E1732" s="2"/>
      <c r="F1732" s="2"/>
      <c r="G1732" s="89" t="s">
        <v>1491</v>
      </c>
      <c r="H1732" s="89"/>
      <c r="I1732" s="5">
        <f>SUM(I1727,I1731)</f>
        <v>25.92</v>
      </c>
    </row>
    <row r="1733" spans="1:9" ht="9.9499999999999993" customHeight="1">
      <c r="A1733" s="2"/>
      <c r="B1733" s="2"/>
      <c r="C1733" s="2"/>
      <c r="D1733" s="2"/>
      <c r="E1733" s="2"/>
      <c r="F1733" s="2"/>
      <c r="G1733" s="90"/>
      <c r="H1733" s="90"/>
      <c r="I1733" s="90"/>
    </row>
    <row r="1734" spans="1:9" ht="20.100000000000001" customHeight="1">
      <c r="A1734" s="81" t="s">
        <v>2188</v>
      </c>
      <c r="B1734" s="81"/>
      <c r="C1734" s="81"/>
      <c r="D1734" s="81"/>
      <c r="E1734" s="81"/>
      <c r="F1734" s="81"/>
      <c r="G1734" s="81"/>
      <c r="H1734" s="81"/>
      <c r="I1734" s="81"/>
    </row>
    <row r="1735" spans="1:9" ht="15" customHeight="1">
      <c r="A1735" s="91" t="s">
        <v>1576</v>
      </c>
      <c r="B1735" s="91"/>
      <c r="C1735" s="92" t="s">
        <v>4</v>
      </c>
      <c r="D1735" s="92"/>
      <c r="E1735" s="92"/>
      <c r="F1735" s="11" t="s">
        <v>1470</v>
      </c>
      <c r="G1735" s="11" t="s">
        <v>1471</v>
      </c>
      <c r="H1735" s="11" t="s">
        <v>1472</v>
      </c>
      <c r="I1735" s="11" t="s">
        <v>1473</v>
      </c>
    </row>
    <row r="1736" spans="1:9" ht="21" customHeight="1">
      <c r="A1736" s="17" t="s">
        <v>2189</v>
      </c>
      <c r="B1736" s="18" t="s">
        <v>2190</v>
      </c>
      <c r="C1736" s="93" t="s">
        <v>14</v>
      </c>
      <c r="D1736" s="93"/>
      <c r="E1736" s="93"/>
      <c r="F1736" s="17" t="s">
        <v>33</v>
      </c>
      <c r="G1736" s="19">
        <v>1</v>
      </c>
      <c r="H1736" s="20">
        <v>1.05</v>
      </c>
      <c r="I1736" s="20">
        <f>TRUNC(TRUNC(G1736,8)*H1736,2)</f>
        <v>1.05</v>
      </c>
    </row>
    <row r="1737" spans="1:9" ht="15" customHeight="1">
      <c r="A1737" s="2"/>
      <c r="B1737" s="2"/>
      <c r="C1737" s="2"/>
      <c r="D1737" s="2"/>
      <c r="E1737" s="2"/>
      <c r="F1737" s="2"/>
      <c r="G1737" s="87" t="s">
        <v>1588</v>
      </c>
      <c r="H1737" s="87"/>
      <c r="I1737" s="21">
        <f>SUM(I1736:I1736)</f>
        <v>1.05</v>
      </c>
    </row>
    <row r="1738" spans="1:9" ht="15" customHeight="1">
      <c r="A1738" s="91" t="s">
        <v>1560</v>
      </c>
      <c r="B1738" s="91"/>
      <c r="C1738" s="92" t="s">
        <v>4</v>
      </c>
      <c r="D1738" s="92"/>
      <c r="E1738" s="92"/>
      <c r="F1738" s="11" t="s">
        <v>1470</v>
      </c>
      <c r="G1738" s="11" t="s">
        <v>1471</v>
      </c>
      <c r="H1738" s="11" t="s">
        <v>1472</v>
      </c>
      <c r="I1738" s="11" t="s">
        <v>1473</v>
      </c>
    </row>
    <row r="1739" spans="1:9" ht="21" customHeight="1">
      <c r="A1739" s="17" t="s">
        <v>2158</v>
      </c>
      <c r="B1739" s="18" t="s">
        <v>2159</v>
      </c>
      <c r="C1739" s="93" t="s">
        <v>14</v>
      </c>
      <c r="D1739" s="93"/>
      <c r="E1739" s="93"/>
      <c r="F1739" s="17" t="s">
        <v>1563</v>
      </c>
      <c r="G1739" s="19">
        <v>0.108</v>
      </c>
      <c r="H1739" s="20">
        <v>24.39</v>
      </c>
      <c r="I1739" s="20">
        <f>TRUNC(TRUNC(G1739,8)*H1739,2)</f>
        <v>2.63</v>
      </c>
    </row>
    <row r="1740" spans="1:9" ht="15" customHeight="1">
      <c r="A1740" s="17" t="s">
        <v>2160</v>
      </c>
      <c r="B1740" s="18" t="s">
        <v>2161</v>
      </c>
      <c r="C1740" s="93" t="s">
        <v>14</v>
      </c>
      <c r="D1740" s="93"/>
      <c r="E1740" s="93"/>
      <c r="F1740" s="17" t="s">
        <v>1563</v>
      </c>
      <c r="G1740" s="19">
        <v>0.108</v>
      </c>
      <c r="H1740" s="20">
        <v>32.69</v>
      </c>
      <c r="I1740" s="20">
        <f>TRUNC(TRUNC(G1740,8)*H1740,2)</f>
        <v>3.53</v>
      </c>
    </row>
    <row r="1741" spans="1:9" ht="18" customHeight="1">
      <c r="A1741" s="2"/>
      <c r="B1741" s="2"/>
      <c r="C1741" s="2"/>
      <c r="D1741" s="2"/>
      <c r="E1741" s="2"/>
      <c r="F1741" s="2"/>
      <c r="G1741" s="87" t="s">
        <v>1564</v>
      </c>
      <c r="H1741" s="87"/>
      <c r="I1741" s="21">
        <f>SUM(I1739:I1740)</f>
        <v>6.16</v>
      </c>
    </row>
    <row r="1742" spans="1:9" ht="15" customHeight="1">
      <c r="A1742" s="2"/>
      <c r="B1742" s="2"/>
      <c r="C1742" s="2"/>
      <c r="D1742" s="2"/>
      <c r="E1742" s="2"/>
      <c r="F1742" s="2"/>
      <c r="G1742" s="89" t="s">
        <v>1491</v>
      </c>
      <c r="H1742" s="89"/>
      <c r="I1742" s="5">
        <f>SUM(I1737,I1741)</f>
        <v>7.21</v>
      </c>
    </row>
    <row r="1743" spans="1:9" ht="9.9499999999999993" customHeight="1">
      <c r="A1743" s="2"/>
      <c r="B1743" s="2"/>
      <c r="C1743" s="2"/>
      <c r="D1743" s="2"/>
      <c r="E1743" s="2"/>
      <c r="F1743" s="2"/>
      <c r="G1743" s="90"/>
      <c r="H1743" s="90"/>
      <c r="I1743" s="90"/>
    </row>
    <row r="1744" spans="1:9" ht="20.100000000000001" customHeight="1">
      <c r="A1744" s="81" t="s">
        <v>2191</v>
      </c>
      <c r="B1744" s="81"/>
      <c r="C1744" s="81"/>
      <c r="D1744" s="81"/>
      <c r="E1744" s="81"/>
      <c r="F1744" s="81"/>
      <c r="G1744" s="81"/>
      <c r="H1744" s="81"/>
      <c r="I1744" s="81"/>
    </row>
    <row r="1745" spans="1:9" ht="15" customHeight="1">
      <c r="A1745" s="91" t="s">
        <v>1576</v>
      </c>
      <c r="B1745" s="91"/>
      <c r="C1745" s="92" t="s">
        <v>4</v>
      </c>
      <c r="D1745" s="92"/>
      <c r="E1745" s="92"/>
      <c r="F1745" s="11" t="s">
        <v>1470</v>
      </c>
      <c r="G1745" s="11" t="s">
        <v>1471</v>
      </c>
      <c r="H1745" s="11" t="s">
        <v>1472</v>
      </c>
      <c r="I1745" s="11" t="s">
        <v>1473</v>
      </c>
    </row>
    <row r="1746" spans="1:9" ht="21" customHeight="1">
      <c r="A1746" s="17" t="s">
        <v>2189</v>
      </c>
      <c r="B1746" s="18" t="s">
        <v>2190</v>
      </c>
      <c r="C1746" s="93" t="s">
        <v>14</v>
      </c>
      <c r="D1746" s="93"/>
      <c r="E1746" s="93"/>
      <c r="F1746" s="17" t="s">
        <v>33</v>
      </c>
      <c r="G1746" s="19">
        <v>1</v>
      </c>
      <c r="H1746" s="20">
        <v>1.05</v>
      </c>
      <c r="I1746" s="20">
        <f>TRUNC(TRUNC(G1746,8)*H1746,2)</f>
        <v>1.05</v>
      </c>
    </row>
    <row r="1747" spans="1:9" ht="15" customHeight="1">
      <c r="A1747" s="2"/>
      <c r="B1747" s="2"/>
      <c r="C1747" s="2"/>
      <c r="D1747" s="2"/>
      <c r="E1747" s="2"/>
      <c r="F1747" s="2"/>
      <c r="G1747" s="87" t="s">
        <v>1588</v>
      </c>
      <c r="H1747" s="87"/>
      <c r="I1747" s="21">
        <f>SUM(I1746:I1746)</f>
        <v>1.05</v>
      </c>
    </row>
    <row r="1748" spans="1:9" ht="15" customHeight="1">
      <c r="A1748" s="91" t="s">
        <v>1560</v>
      </c>
      <c r="B1748" s="91"/>
      <c r="C1748" s="92" t="s">
        <v>4</v>
      </c>
      <c r="D1748" s="92"/>
      <c r="E1748" s="92"/>
      <c r="F1748" s="11" t="s">
        <v>1470</v>
      </c>
      <c r="G1748" s="11" t="s">
        <v>1471</v>
      </c>
      <c r="H1748" s="11" t="s">
        <v>1472</v>
      </c>
      <c r="I1748" s="11" t="s">
        <v>1473</v>
      </c>
    </row>
    <row r="1749" spans="1:9" ht="21" customHeight="1">
      <c r="A1749" s="17" t="s">
        <v>2158</v>
      </c>
      <c r="B1749" s="18" t="s">
        <v>2159</v>
      </c>
      <c r="C1749" s="93" t="s">
        <v>14</v>
      </c>
      <c r="D1749" s="93"/>
      <c r="E1749" s="93"/>
      <c r="F1749" s="17" t="s">
        <v>1563</v>
      </c>
      <c r="G1749" s="19">
        <v>0.19700000000000001</v>
      </c>
      <c r="H1749" s="20">
        <v>24.39</v>
      </c>
      <c r="I1749" s="20">
        <f>TRUNC(TRUNC(G1749,8)*H1749,2)</f>
        <v>4.8</v>
      </c>
    </row>
    <row r="1750" spans="1:9" ht="15" customHeight="1">
      <c r="A1750" s="17" t="s">
        <v>2160</v>
      </c>
      <c r="B1750" s="18" t="s">
        <v>2161</v>
      </c>
      <c r="C1750" s="93" t="s">
        <v>14</v>
      </c>
      <c r="D1750" s="93"/>
      <c r="E1750" s="93"/>
      <c r="F1750" s="17" t="s">
        <v>1563</v>
      </c>
      <c r="G1750" s="19">
        <v>0.19700000000000001</v>
      </c>
      <c r="H1750" s="20">
        <v>32.69</v>
      </c>
      <c r="I1750" s="20">
        <f>TRUNC(TRUNC(G1750,8)*H1750,2)</f>
        <v>6.43</v>
      </c>
    </row>
    <row r="1751" spans="1:9" ht="18" customHeight="1">
      <c r="A1751" s="2"/>
      <c r="B1751" s="2"/>
      <c r="C1751" s="2"/>
      <c r="D1751" s="2"/>
      <c r="E1751" s="2"/>
      <c r="F1751" s="2"/>
      <c r="G1751" s="87" t="s">
        <v>1564</v>
      </c>
      <c r="H1751" s="87"/>
      <c r="I1751" s="21">
        <f>SUM(I1749:I1750)</f>
        <v>11.23</v>
      </c>
    </row>
    <row r="1752" spans="1:9" ht="15" customHeight="1">
      <c r="A1752" s="2"/>
      <c r="B1752" s="2"/>
      <c r="C1752" s="2"/>
      <c r="D1752" s="2"/>
      <c r="E1752" s="2"/>
      <c r="F1752" s="2"/>
      <c r="G1752" s="89" t="s">
        <v>1491</v>
      </c>
      <c r="H1752" s="89"/>
      <c r="I1752" s="5">
        <f>SUM(I1747,I1751)</f>
        <v>12.280000000000001</v>
      </c>
    </row>
    <row r="1753" spans="1:9" ht="9.9499999999999993" customHeight="1">
      <c r="A1753" s="2"/>
      <c r="B1753" s="2"/>
      <c r="C1753" s="2"/>
      <c r="D1753" s="2"/>
      <c r="E1753" s="2"/>
      <c r="F1753" s="2"/>
      <c r="G1753" s="90"/>
      <c r="H1753" s="90"/>
      <c r="I1753" s="90"/>
    </row>
    <row r="1754" spans="1:9" ht="20.100000000000001" customHeight="1">
      <c r="A1754" s="81" t="s">
        <v>2192</v>
      </c>
      <c r="B1754" s="81"/>
      <c r="C1754" s="81"/>
      <c r="D1754" s="81"/>
      <c r="E1754" s="81"/>
      <c r="F1754" s="81"/>
      <c r="G1754" s="81"/>
      <c r="H1754" s="81"/>
      <c r="I1754" s="81"/>
    </row>
    <row r="1755" spans="1:9" ht="15" customHeight="1">
      <c r="A1755" s="91" t="s">
        <v>1576</v>
      </c>
      <c r="B1755" s="91"/>
      <c r="C1755" s="92" t="s">
        <v>4</v>
      </c>
      <c r="D1755" s="92"/>
      <c r="E1755" s="92"/>
      <c r="F1755" s="11" t="s">
        <v>1470</v>
      </c>
      <c r="G1755" s="11" t="s">
        <v>1471</v>
      </c>
      <c r="H1755" s="11" t="s">
        <v>1472</v>
      </c>
      <c r="I1755" s="11" t="s">
        <v>1473</v>
      </c>
    </row>
    <row r="1756" spans="1:9" ht="21" customHeight="1">
      <c r="A1756" s="17" t="s">
        <v>2193</v>
      </c>
      <c r="B1756" s="18" t="s">
        <v>2194</v>
      </c>
      <c r="C1756" s="93" t="s">
        <v>14</v>
      </c>
      <c r="D1756" s="93"/>
      <c r="E1756" s="93"/>
      <c r="F1756" s="17" t="s">
        <v>33</v>
      </c>
      <c r="G1756" s="19">
        <v>1</v>
      </c>
      <c r="H1756" s="20">
        <v>1.46</v>
      </c>
      <c r="I1756" s="20">
        <f>TRUNC(TRUNC(G1756,8)*H1756,2)</f>
        <v>1.46</v>
      </c>
    </row>
    <row r="1757" spans="1:9" ht="15" customHeight="1">
      <c r="A1757" s="2"/>
      <c r="B1757" s="2"/>
      <c r="C1757" s="2"/>
      <c r="D1757" s="2"/>
      <c r="E1757" s="2"/>
      <c r="F1757" s="2"/>
      <c r="G1757" s="87" t="s">
        <v>1588</v>
      </c>
      <c r="H1757" s="87"/>
      <c r="I1757" s="21">
        <f>SUM(I1756:I1756)</f>
        <v>1.46</v>
      </c>
    </row>
    <row r="1758" spans="1:9" ht="15" customHeight="1">
      <c r="A1758" s="91" t="s">
        <v>1560</v>
      </c>
      <c r="B1758" s="91"/>
      <c r="C1758" s="92" t="s">
        <v>4</v>
      </c>
      <c r="D1758" s="92"/>
      <c r="E1758" s="92"/>
      <c r="F1758" s="11" t="s">
        <v>1470</v>
      </c>
      <c r="G1758" s="11" t="s">
        <v>1471</v>
      </c>
      <c r="H1758" s="11" t="s">
        <v>1472</v>
      </c>
      <c r="I1758" s="11" t="s">
        <v>1473</v>
      </c>
    </row>
    <row r="1759" spans="1:9" ht="21" customHeight="1">
      <c r="A1759" s="17" t="s">
        <v>2158</v>
      </c>
      <c r="B1759" s="18" t="s">
        <v>2159</v>
      </c>
      <c r="C1759" s="93" t="s">
        <v>14</v>
      </c>
      <c r="D1759" s="93"/>
      <c r="E1759" s="93"/>
      <c r="F1759" s="17" t="s">
        <v>1563</v>
      </c>
      <c r="G1759" s="19">
        <v>0.13100000000000001</v>
      </c>
      <c r="H1759" s="20">
        <v>24.39</v>
      </c>
      <c r="I1759" s="20">
        <f>TRUNC(TRUNC(G1759,8)*H1759,2)</f>
        <v>3.19</v>
      </c>
    </row>
    <row r="1760" spans="1:9" ht="15" customHeight="1">
      <c r="A1760" s="17" t="s">
        <v>2160</v>
      </c>
      <c r="B1760" s="18" t="s">
        <v>2161</v>
      </c>
      <c r="C1760" s="93" t="s">
        <v>14</v>
      </c>
      <c r="D1760" s="93"/>
      <c r="E1760" s="93"/>
      <c r="F1760" s="17" t="s">
        <v>1563</v>
      </c>
      <c r="G1760" s="19">
        <v>0.13100000000000001</v>
      </c>
      <c r="H1760" s="20">
        <v>32.69</v>
      </c>
      <c r="I1760" s="20">
        <f>TRUNC(TRUNC(G1760,8)*H1760,2)</f>
        <v>4.28</v>
      </c>
    </row>
    <row r="1761" spans="1:9" ht="18" customHeight="1">
      <c r="A1761" s="2"/>
      <c r="B1761" s="2"/>
      <c r="C1761" s="2"/>
      <c r="D1761" s="2"/>
      <c r="E1761" s="2"/>
      <c r="F1761" s="2"/>
      <c r="G1761" s="87" t="s">
        <v>1564</v>
      </c>
      <c r="H1761" s="87"/>
      <c r="I1761" s="21">
        <f>SUM(I1759:I1760)</f>
        <v>7.4700000000000006</v>
      </c>
    </row>
    <row r="1762" spans="1:9" ht="15" customHeight="1">
      <c r="A1762" s="2"/>
      <c r="B1762" s="2"/>
      <c r="C1762" s="2"/>
      <c r="D1762" s="2"/>
      <c r="E1762" s="2"/>
      <c r="F1762" s="2"/>
      <c r="G1762" s="89" t="s">
        <v>1491</v>
      </c>
      <c r="H1762" s="89"/>
      <c r="I1762" s="5">
        <f>SUM(I1757,I1761)</f>
        <v>8.93</v>
      </c>
    </row>
    <row r="1763" spans="1:9" ht="9.9499999999999993" customHeight="1">
      <c r="A1763" s="2"/>
      <c r="B1763" s="2"/>
      <c r="C1763" s="2"/>
      <c r="D1763" s="2"/>
      <c r="E1763" s="2"/>
      <c r="F1763" s="2"/>
      <c r="G1763" s="90"/>
      <c r="H1763" s="90"/>
      <c r="I1763" s="90"/>
    </row>
    <row r="1764" spans="1:9" ht="20.100000000000001" customHeight="1">
      <c r="A1764" s="81" t="s">
        <v>2195</v>
      </c>
      <c r="B1764" s="81"/>
      <c r="C1764" s="81"/>
      <c r="D1764" s="81"/>
      <c r="E1764" s="81"/>
      <c r="F1764" s="81"/>
      <c r="G1764" s="81"/>
      <c r="H1764" s="81"/>
      <c r="I1764" s="81"/>
    </row>
    <row r="1765" spans="1:9" ht="15" customHeight="1">
      <c r="A1765" s="91" t="s">
        <v>1576</v>
      </c>
      <c r="B1765" s="91"/>
      <c r="C1765" s="92" t="s">
        <v>4</v>
      </c>
      <c r="D1765" s="92"/>
      <c r="E1765" s="92"/>
      <c r="F1765" s="11" t="s">
        <v>1470</v>
      </c>
      <c r="G1765" s="11" t="s">
        <v>1471</v>
      </c>
      <c r="H1765" s="11" t="s">
        <v>1472</v>
      </c>
      <c r="I1765" s="11" t="s">
        <v>1473</v>
      </c>
    </row>
    <row r="1766" spans="1:9" ht="21" customHeight="1">
      <c r="A1766" s="17" t="s">
        <v>2196</v>
      </c>
      <c r="B1766" s="18" t="s">
        <v>2197</v>
      </c>
      <c r="C1766" s="93" t="s">
        <v>14</v>
      </c>
      <c r="D1766" s="93"/>
      <c r="E1766" s="93"/>
      <c r="F1766" s="17" t="s">
        <v>33</v>
      </c>
      <c r="G1766" s="19">
        <v>1</v>
      </c>
      <c r="H1766" s="20">
        <v>2.27</v>
      </c>
      <c r="I1766" s="20">
        <f>TRUNC(TRUNC(G1766,8)*H1766,2)</f>
        <v>2.27</v>
      </c>
    </row>
    <row r="1767" spans="1:9" ht="15" customHeight="1">
      <c r="A1767" s="2"/>
      <c r="B1767" s="2"/>
      <c r="C1767" s="2"/>
      <c r="D1767" s="2"/>
      <c r="E1767" s="2"/>
      <c r="F1767" s="2"/>
      <c r="G1767" s="87" t="s">
        <v>1588</v>
      </c>
      <c r="H1767" s="87"/>
      <c r="I1767" s="21">
        <f>SUM(I1766:I1766)</f>
        <v>2.27</v>
      </c>
    </row>
    <row r="1768" spans="1:9" ht="15" customHeight="1">
      <c r="A1768" s="91" t="s">
        <v>1560</v>
      </c>
      <c r="B1768" s="91"/>
      <c r="C1768" s="92" t="s">
        <v>4</v>
      </c>
      <c r="D1768" s="92"/>
      <c r="E1768" s="92"/>
      <c r="F1768" s="11" t="s">
        <v>1470</v>
      </c>
      <c r="G1768" s="11" t="s">
        <v>1471</v>
      </c>
      <c r="H1768" s="11" t="s">
        <v>1472</v>
      </c>
      <c r="I1768" s="11" t="s">
        <v>1473</v>
      </c>
    </row>
    <row r="1769" spans="1:9" ht="21" customHeight="1">
      <c r="A1769" s="17" t="s">
        <v>2158</v>
      </c>
      <c r="B1769" s="18" t="s">
        <v>2159</v>
      </c>
      <c r="C1769" s="93" t="s">
        <v>14</v>
      </c>
      <c r="D1769" s="93"/>
      <c r="E1769" s="93"/>
      <c r="F1769" s="17" t="s">
        <v>1563</v>
      </c>
      <c r="G1769" s="19">
        <v>0.157</v>
      </c>
      <c r="H1769" s="20">
        <v>24.39</v>
      </c>
      <c r="I1769" s="20">
        <f>TRUNC(TRUNC(G1769,8)*H1769,2)</f>
        <v>3.82</v>
      </c>
    </row>
    <row r="1770" spans="1:9" ht="15" customHeight="1">
      <c r="A1770" s="17" t="s">
        <v>2160</v>
      </c>
      <c r="B1770" s="18" t="s">
        <v>2161</v>
      </c>
      <c r="C1770" s="93" t="s">
        <v>14</v>
      </c>
      <c r="D1770" s="93"/>
      <c r="E1770" s="93"/>
      <c r="F1770" s="17" t="s">
        <v>1563</v>
      </c>
      <c r="G1770" s="19">
        <v>0.157</v>
      </c>
      <c r="H1770" s="20">
        <v>32.69</v>
      </c>
      <c r="I1770" s="20">
        <f>TRUNC(TRUNC(G1770,8)*H1770,2)</f>
        <v>5.13</v>
      </c>
    </row>
    <row r="1771" spans="1:9" ht="18" customHeight="1">
      <c r="A1771" s="2"/>
      <c r="B1771" s="2"/>
      <c r="C1771" s="2"/>
      <c r="D1771" s="2"/>
      <c r="E1771" s="2"/>
      <c r="F1771" s="2"/>
      <c r="G1771" s="87" t="s">
        <v>1564</v>
      </c>
      <c r="H1771" s="87"/>
      <c r="I1771" s="21">
        <f>SUM(I1769:I1770)</f>
        <v>8.9499999999999993</v>
      </c>
    </row>
    <row r="1772" spans="1:9" ht="15" customHeight="1">
      <c r="A1772" s="2"/>
      <c r="B1772" s="2"/>
      <c r="C1772" s="2"/>
      <c r="D1772" s="2"/>
      <c r="E1772" s="2"/>
      <c r="F1772" s="2"/>
      <c r="G1772" s="89" t="s">
        <v>1491</v>
      </c>
      <c r="H1772" s="89"/>
      <c r="I1772" s="5">
        <f>SUM(I1767,I1771)</f>
        <v>11.219999999999999</v>
      </c>
    </row>
    <row r="1773" spans="1:9" ht="9.9499999999999993" customHeight="1">
      <c r="A1773" s="2"/>
      <c r="B1773" s="2"/>
      <c r="C1773" s="2"/>
      <c r="D1773" s="2"/>
      <c r="E1773" s="2"/>
      <c r="F1773" s="2"/>
      <c r="G1773" s="90"/>
      <c r="H1773" s="90"/>
      <c r="I1773" s="90"/>
    </row>
    <row r="1774" spans="1:9" ht="20.100000000000001" customHeight="1">
      <c r="A1774" s="81" t="s">
        <v>2198</v>
      </c>
      <c r="B1774" s="81"/>
      <c r="C1774" s="81"/>
      <c r="D1774" s="81"/>
      <c r="E1774" s="81"/>
      <c r="F1774" s="81"/>
      <c r="G1774" s="81"/>
      <c r="H1774" s="81"/>
      <c r="I1774" s="81"/>
    </row>
    <row r="1775" spans="1:9" ht="15" customHeight="1">
      <c r="A1775" s="91" t="s">
        <v>1576</v>
      </c>
      <c r="B1775" s="91"/>
      <c r="C1775" s="92" t="s">
        <v>4</v>
      </c>
      <c r="D1775" s="92"/>
      <c r="E1775" s="92"/>
      <c r="F1775" s="11" t="s">
        <v>1470</v>
      </c>
      <c r="G1775" s="11" t="s">
        <v>1471</v>
      </c>
      <c r="H1775" s="11" t="s">
        <v>1472</v>
      </c>
      <c r="I1775" s="11" t="s">
        <v>1473</v>
      </c>
    </row>
    <row r="1776" spans="1:9" ht="21" customHeight="1">
      <c r="A1776" s="17" t="s">
        <v>2199</v>
      </c>
      <c r="B1776" s="18" t="s">
        <v>2200</v>
      </c>
      <c r="C1776" s="93" t="s">
        <v>14</v>
      </c>
      <c r="D1776" s="93"/>
      <c r="E1776" s="93"/>
      <c r="F1776" s="17" t="s">
        <v>33</v>
      </c>
      <c r="G1776" s="19">
        <v>1</v>
      </c>
      <c r="H1776" s="20">
        <v>3.13</v>
      </c>
      <c r="I1776" s="20">
        <f>TRUNC(TRUNC(G1776,8)*H1776,2)</f>
        <v>3.13</v>
      </c>
    </row>
    <row r="1777" spans="1:9" ht="15" customHeight="1">
      <c r="A1777" s="2"/>
      <c r="B1777" s="2"/>
      <c r="C1777" s="2"/>
      <c r="D1777" s="2"/>
      <c r="E1777" s="2"/>
      <c r="F1777" s="2"/>
      <c r="G1777" s="87" t="s">
        <v>1588</v>
      </c>
      <c r="H1777" s="87"/>
      <c r="I1777" s="21">
        <f>SUM(I1776:I1776)</f>
        <v>3.13</v>
      </c>
    </row>
    <row r="1778" spans="1:9" ht="15" customHeight="1">
      <c r="A1778" s="91" t="s">
        <v>1560</v>
      </c>
      <c r="B1778" s="91"/>
      <c r="C1778" s="92" t="s">
        <v>4</v>
      </c>
      <c r="D1778" s="92"/>
      <c r="E1778" s="92"/>
      <c r="F1778" s="11" t="s">
        <v>1470</v>
      </c>
      <c r="G1778" s="11" t="s">
        <v>1471</v>
      </c>
      <c r="H1778" s="11" t="s">
        <v>1472</v>
      </c>
      <c r="I1778" s="11" t="s">
        <v>1473</v>
      </c>
    </row>
    <row r="1779" spans="1:9" ht="21" customHeight="1">
      <c r="A1779" s="17" t="s">
        <v>2158</v>
      </c>
      <c r="B1779" s="18" t="s">
        <v>2159</v>
      </c>
      <c r="C1779" s="93" t="s">
        <v>14</v>
      </c>
      <c r="D1779" s="93"/>
      <c r="E1779" s="93"/>
      <c r="F1779" s="17" t="s">
        <v>1563</v>
      </c>
      <c r="G1779" s="19">
        <v>0.2243</v>
      </c>
      <c r="H1779" s="20">
        <v>24.39</v>
      </c>
      <c r="I1779" s="20">
        <f>TRUNC(TRUNC(G1779,8)*H1779,2)</f>
        <v>5.47</v>
      </c>
    </row>
    <row r="1780" spans="1:9" ht="15" customHeight="1">
      <c r="A1780" s="17" t="s">
        <v>2160</v>
      </c>
      <c r="B1780" s="18" t="s">
        <v>2161</v>
      </c>
      <c r="C1780" s="93" t="s">
        <v>14</v>
      </c>
      <c r="D1780" s="93"/>
      <c r="E1780" s="93"/>
      <c r="F1780" s="17" t="s">
        <v>1563</v>
      </c>
      <c r="G1780" s="19">
        <v>0.2243</v>
      </c>
      <c r="H1780" s="20">
        <v>32.69</v>
      </c>
      <c r="I1780" s="20">
        <f>TRUNC(TRUNC(G1780,8)*H1780,2)</f>
        <v>7.33</v>
      </c>
    </row>
    <row r="1781" spans="1:9" ht="18" customHeight="1">
      <c r="A1781" s="2"/>
      <c r="B1781" s="2"/>
      <c r="C1781" s="2"/>
      <c r="D1781" s="2"/>
      <c r="E1781" s="2"/>
      <c r="F1781" s="2"/>
      <c r="G1781" s="87" t="s">
        <v>1564</v>
      </c>
      <c r="H1781" s="87"/>
      <c r="I1781" s="21">
        <f>SUM(I1779:I1780)</f>
        <v>12.8</v>
      </c>
    </row>
    <row r="1782" spans="1:9" ht="15" customHeight="1">
      <c r="A1782" s="2"/>
      <c r="B1782" s="2"/>
      <c r="C1782" s="2"/>
      <c r="D1782" s="2"/>
      <c r="E1782" s="2"/>
      <c r="F1782" s="2"/>
      <c r="G1782" s="89" t="s">
        <v>1491</v>
      </c>
      <c r="H1782" s="89"/>
      <c r="I1782" s="5">
        <f>SUM(I1777,I1781)</f>
        <v>15.93</v>
      </c>
    </row>
    <row r="1783" spans="1:9" ht="9.9499999999999993" customHeight="1">
      <c r="A1783" s="2"/>
      <c r="B1783" s="2"/>
      <c r="C1783" s="2"/>
      <c r="D1783" s="2"/>
      <c r="E1783" s="2"/>
      <c r="F1783" s="2"/>
      <c r="G1783" s="90"/>
      <c r="H1783" s="90"/>
      <c r="I1783" s="90"/>
    </row>
    <row r="1784" spans="1:9" ht="20.100000000000001" customHeight="1">
      <c r="A1784" s="81" t="s">
        <v>2201</v>
      </c>
      <c r="B1784" s="81"/>
      <c r="C1784" s="81"/>
      <c r="D1784" s="81"/>
      <c r="E1784" s="81"/>
      <c r="F1784" s="81"/>
      <c r="G1784" s="81"/>
      <c r="H1784" s="81"/>
      <c r="I1784" s="81"/>
    </row>
    <row r="1785" spans="1:9" ht="15" customHeight="1">
      <c r="A1785" s="91" t="s">
        <v>1576</v>
      </c>
      <c r="B1785" s="91"/>
      <c r="C1785" s="92" t="s">
        <v>4</v>
      </c>
      <c r="D1785" s="92"/>
      <c r="E1785" s="92"/>
      <c r="F1785" s="11" t="s">
        <v>1470</v>
      </c>
      <c r="G1785" s="11" t="s">
        <v>1471</v>
      </c>
      <c r="H1785" s="11" t="s">
        <v>1472</v>
      </c>
      <c r="I1785" s="11" t="s">
        <v>1473</v>
      </c>
    </row>
    <row r="1786" spans="1:9" ht="21" customHeight="1">
      <c r="A1786" s="17" t="s">
        <v>2202</v>
      </c>
      <c r="B1786" s="18" t="s">
        <v>2203</v>
      </c>
      <c r="C1786" s="93" t="s">
        <v>1910</v>
      </c>
      <c r="D1786" s="93"/>
      <c r="E1786" s="93"/>
      <c r="F1786" s="17" t="s">
        <v>33</v>
      </c>
      <c r="G1786" s="19">
        <v>1</v>
      </c>
      <c r="H1786" s="20">
        <v>32.090000000000003</v>
      </c>
      <c r="I1786" s="20">
        <f>ROUND(ROUND(G1786,8)*H1786,2)</f>
        <v>32.090000000000003</v>
      </c>
    </row>
    <row r="1787" spans="1:9" ht="15" customHeight="1">
      <c r="A1787" s="2"/>
      <c r="B1787" s="2"/>
      <c r="C1787" s="2"/>
      <c r="D1787" s="2"/>
      <c r="E1787" s="2"/>
      <c r="F1787" s="2"/>
      <c r="G1787" s="87" t="s">
        <v>1588</v>
      </c>
      <c r="H1787" s="87"/>
      <c r="I1787" s="21">
        <f>SUM(I1786:I1786)</f>
        <v>32.090000000000003</v>
      </c>
    </row>
    <row r="1788" spans="1:9" ht="15" customHeight="1">
      <c r="A1788" s="91" t="s">
        <v>1560</v>
      </c>
      <c r="B1788" s="91"/>
      <c r="C1788" s="92" t="s">
        <v>4</v>
      </c>
      <c r="D1788" s="92"/>
      <c r="E1788" s="92"/>
      <c r="F1788" s="11" t="s">
        <v>1470</v>
      </c>
      <c r="G1788" s="11" t="s">
        <v>1471</v>
      </c>
      <c r="H1788" s="11" t="s">
        <v>1472</v>
      </c>
      <c r="I1788" s="11" t="s">
        <v>1473</v>
      </c>
    </row>
    <row r="1789" spans="1:9" ht="21" customHeight="1">
      <c r="A1789" s="17" t="s">
        <v>2158</v>
      </c>
      <c r="B1789" s="18" t="s">
        <v>2159</v>
      </c>
      <c r="C1789" s="93" t="s">
        <v>14</v>
      </c>
      <c r="D1789" s="93"/>
      <c r="E1789" s="93"/>
      <c r="F1789" s="17" t="s">
        <v>1563</v>
      </c>
      <c r="G1789" s="19">
        <v>0.20499999999999999</v>
      </c>
      <c r="H1789" s="20">
        <v>24.39</v>
      </c>
      <c r="I1789" s="20">
        <f>ROUND(ROUND(G1789,8)*H1789,2)</f>
        <v>5</v>
      </c>
    </row>
    <row r="1790" spans="1:9" ht="15" customHeight="1">
      <c r="A1790" s="17" t="s">
        <v>2160</v>
      </c>
      <c r="B1790" s="18" t="s">
        <v>2161</v>
      </c>
      <c r="C1790" s="93" t="s">
        <v>14</v>
      </c>
      <c r="D1790" s="93"/>
      <c r="E1790" s="93"/>
      <c r="F1790" s="17" t="s">
        <v>1563</v>
      </c>
      <c r="G1790" s="19">
        <v>0.20499999999999999</v>
      </c>
      <c r="H1790" s="20">
        <v>32.69</v>
      </c>
      <c r="I1790" s="20">
        <f>ROUND(ROUND(G1790,8)*H1790,2)</f>
        <v>6.7</v>
      </c>
    </row>
    <row r="1791" spans="1:9" ht="18" customHeight="1">
      <c r="A1791" s="2"/>
      <c r="B1791" s="2"/>
      <c r="C1791" s="2"/>
      <c r="D1791" s="2"/>
      <c r="E1791" s="2"/>
      <c r="F1791" s="2"/>
      <c r="G1791" s="87" t="s">
        <v>1564</v>
      </c>
      <c r="H1791" s="87"/>
      <c r="I1791" s="21">
        <f>SUM(I1789:I1790)</f>
        <v>11.7</v>
      </c>
    </row>
    <row r="1792" spans="1:9" ht="15" customHeight="1">
      <c r="A1792" s="88" t="s">
        <v>2204</v>
      </c>
      <c r="B1792" s="88"/>
      <c r="C1792" s="88"/>
      <c r="D1792" s="2"/>
      <c r="E1792" s="2"/>
      <c r="F1792" s="2"/>
      <c r="G1792" s="89" t="s">
        <v>1491</v>
      </c>
      <c r="H1792" s="89"/>
      <c r="I1792" s="5">
        <v>43.79</v>
      </c>
    </row>
    <row r="1793" spans="1:9" ht="2.1" customHeight="1">
      <c r="A1793" s="88"/>
      <c r="B1793" s="88"/>
      <c r="C1793" s="88"/>
      <c r="D1793" s="2"/>
      <c r="E1793" s="2"/>
      <c r="F1793" s="2"/>
      <c r="G1793" s="2"/>
      <c r="H1793" s="2"/>
      <c r="I1793" s="2"/>
    </row>
    <row r="1794" spans="1:9" ht="9.9499999999999993" customHeight="1">
      <c r="A1794" s="2"/>
      <c r="B1794" s="2"/>
      <c r="C1794" s="2"/>
      <c r="D1794" s="2"/>
      <c r="E1794" s="2"/>
      <c r="F1794" s="2"/>
      <c r="G1794" s="90"/>
      <c r="H1794" s="90"/>
      <c r="I1794" s="90"/>
    </row>
    <row r="1795" spans="1:9" ht="20.100000000000001" customHeight="1">
      <c r="A1795" s="81" t="s">
        <v>2205</v>
      </c>
      <c r="B1795" s="81"/>
      <c r="C1795" s="81"/>
      <c r="D1795" s="81"/>
      <c r="E1795" s="81"/>
      <c r="F1795" s="81"/>
      <c r="G1795" s="81"/>
      <c r="H1795" s="81"/>
      <c r="I1795" s="81"/>
    </row>
    <row r="1796" spans="1:9" ht="15" customHeight="1">
      <c r="A1796" s="91" t="s">
        <v>1469</v>
      </c>
      <c r="B1796" s="91"/>
      <c r="C1796" s="92" t="s">
        <v>4</v>
      </c>
      <c r="D1796" s="92"/>
      <c r="E1796" s="92"/>
      <c r="F1796" s="11" t="s">
        <v>1470</v>
      </c>
      <c r="G1796" s="11" t="s">
        <v>1471</v>
      </c>
      <c r="H1796" s="11" t="s">
        <v>1472</v>
      </c>
      <c r="I1796" s="11" t="s">
        <v>1473</v>
      </c>
    </row>
    <row r="1797" spans="1:9" ht="15" customHeight="1">
      <c r="A1797" s="17" t="s">
        <v>2179</v>
      </c>
      <c r="B1797" s="18" t="s">
        <v>2180</v>
      </c>
      <c r="C1797" s="93" t="s">
        <v>399</v>
      </c>
      <c r="D1797" s="93"/>
      <c r="E1797" s="93"/>
      <c r="F1797" s="17" t="s">
        <v>2181</v>
      </c>
      <c r="G1797" s="19">
        <v>0.13539999999999999</v>
      </c>
      <c r="H1797" s="20">
        <v>3.75</v>
      </c>
      <c r="I1797" s="20">
        <f>ROUND(ROUND(G1797,8)*H1797,2)</f>
        <v>0.51</v>
      </c>
    </row>
    <row r="1798" spans="1:9" ht="15" customHeight="1">
      <c r="A1798" s="17" t="s">
        <v>2182</v>
      </c>
      <c r="B1798" s="18" t="s">
        <v>2183</v>
      </c>
      <c r="C1798" s="93" t="s">
        <v>399</v>
      </c>
      <c r="D1798" s="93"/>
      <c r="E1798" s="93"/>
      <c r="F1798" s="17" t="s">
        <v>2181</v>
      </c>
      <c r="G1798" s="19">
        <v>0.13539999999999999</v>
      </c>
      <c r="H1798" s="20">
        <v>3.88</v>
      </c>
      <c r="I1798" s="20">
        <f>ROUND(ROUND(G1798,8)*H1798,2)</f>
        <v>0.53</v>
      </c>
    </row>
    <row r="1799" spans="1:9" ht="15" customHeight="1">
      <c r="A1799" s="2"/>
      <c r="B1799" s="2"/>
      <c r="C1799" s="2"/>
      <c r="D1799" s="2"/>
      <c r="E1799" s="2"/>
      <c r="F1799" s="2"/>
      <c r="G1799" s="87" t="s">
        <v>1482</v>
      </c>
      <c r="H1799" s="87"/>
      <c r="I1799" s="21">
        <f>SUM(I1797:I1798)</f>
        <v>1.04</v>
      </c>
    </row>
    <row r="1800" spans="1:9" ht="15" customHeight="1">
      <c r="A1800" s="91" t="s">
        <v>1576</v>
      </c>
      <c r="B1800" s="91"/>
      <c r="C1800" s="92" t="s">
        <v>4</v>
      </c>
      <c r="D1800" s="92"/>
      <c r="E1800" s="92"/>
      <c r="F1800" s="11" t="s">
        <v>1470</v>
      </c>
      <c r="G1800" s="11" t="s">
        <v>1471</v>
      </c>
      <c r="H1800" s="11" t="s">
        <v>1472</v>
      </c>
      <c r="I1800" s="11" t="s">
        <v>1473</v>
      </c>
    </row>
    <row r="1801" spans="1:9" ht="15" customHeight="1">
      <c r="A1801" s="17" t="s">
        <v>2206</v>
      </c>
      <c r="B1801" s="18" t="s">
        <v>2207</v>
      </c>
      <c r="C1801" s="93" t="s">
        <v>399</v>
      </c>
      <c r="D1801" s="93"/>
      <c r="E1801" s="93"/>
      <c r="F1801" s="17" t="s">
        <v>400</v>
      </c>
      <c r="G1801" s="19">
        <v>1</v>
      </c>
      <c r="H1801" s="20">
        <v>14.96</v>
      </c>
      <c r="I1801" s="20">
        <f>ROUND(ROUND(G1801,8)*H1801,2)</f>
        <v>14.96</v>
      </c>
    </row>
    <row r="1802" spans="1:9" ht="15" customHeight="1">
      <c r="A1802" s="2"/>
      <c r="B1802" s="2"/>
      <c r="C1802" s="2"/>
      <c r="D1802" s="2"/>
      <c r="E1802" s="2"/>
      <c r="F1802" s="2"/>
      <c r="G1802" s="87" t="s">
        <v>1588</v>
      </c>
      <c r="H1802" s="87"/>
      <c r="I1802" s="21">
        <f>SUM(I1801:I1801)</f>
        <v>14.96</v>
      </c>
    </row>
    <row r="1803" spans="1:9" ht="15" customHeight="1">
      <c r="A1803" s="91" t="s">
        <v>1560</v>
      </c>
      <c r="B1803" s="91"/>
      <c r="C1803" s="92" t="s">
        <v>4</v>
      </c>
      <c r="D1803" s="92"/>
      <c r="E1803" s="92"/>
      <c r="F1803" s="11" t="s">
        <v>1470</v>
      </c>
      <c r="G1803" s="11" t="s">
        <v>1471</v>
      </c>
      <c r="H1803" s="11" t="s">
        <v>1472</v>
      </c>
      <c r="I1803" s="11" t="s">
        <v>1473</v>
      </c>
    </row>
    <row r="1804" spans="1:9" ht="15" customHeight="1">
      <c r="A1804" s="17" t="s">
        <v>2160</v>
      </c>
      <c r="B1804" s="18" t="s">
        <v>2161</v>
      </c>
      <c r="C1804" s="93" t="s">
        <v>14</v>
      </c>
      <c r="D1804" s="93"/>
      <c r="E1804" s="93"/>
      <c r="F1804" s="17" t="s">
        <v>1563</v>
      </c>
      <c r="G1804" s="19">
        <v>0.13539999999999999</v>
      </c>
      <c r="H1804" s="20">
        <v>32.69</v>
      </c>
      <c r="I1804" s="20">
        <f>ROUND(ROUND(G1804,8)*H1804,2)</f>
        <v>4.43</v>
      </c>
    </row>
    <row r="1805" spans="1:9" ht="15" customHeight="1">
      <c r="A1805" s="17" t="s">
        <v>1775</v>
      </c>
      <c r="B1805" s="18" t="s">
        <v>1776</v>
      </c>
      <c r="C1805" s="93" t="s">
        <v>14</v>
      </c>
      <c r="D1805" s="93"/>
      <c r="E1805" s="93"/>
      <c r="F1805" s="17" t="s">
        <v>1563</v>
      </c>
      <c r="G1805" s="19">
        <v>0.13539999999999999</v>
      </c>
      <c r="H1805" s="20">
        <v>23.23</v>
      </c>
      <c r="I1805" s="20">
        <f>ROUND(ROUND(G1805,8)*H1805,2)</f>
        <v>3.15</v>
      </c>
    </row>
    <row r="1806" spans="1:9" ht="18" customHeight="1">
      <c r="A1806" s="2"/>
      <c r="B1806" s="2"/>
      <c r="C1806" s="2"/>
      <c r="D1806" s="2"/>
      <c r="E1806" s="2"/>
      <c r="F1806" s="2"/>
      <c r="G1806" s="87" t="s">
        <v>1564</v>
      </c>
      <c r="H1806" s="87"/>
      <c r="I1806" s="21">
        <f>SUM(I1804:I1805)</f>
        <v>7.58</v>
      </c>
    </row>
    <row r="1807" spans="1:9" ht="15" customHeight="1">
      <c r="A1807" s="2"/>
      <c r="B1807" s="2"/>
      <c r="C1807" s="2"/>
      <c r="D1807" s="2"/>
      <c r="E1807" s="2"/>
      <c r="F1807" s="2"/>
      <c r="G1807" s="89" t="s">
        <v>1491</v>
      </c>
      <c r="H1807" s="89"/>
      <c r="I1807" s="5">
        <f>SUM(I1799,I1802,I1806)</f>
        <v>23.58</v>
      </c>
    </row>
    <row r="1808" spans="1:9" ht="9.9499999999999993" customHeight="1">
      <c r="A1808" s="2"/>
      <c r="B1808" s="2"/>
      <c r="C1808" s="2"/>
      <c r="D1808" s="2"/>
      <c r="E1808" s="2"/>
      <c r="F1808" s="2"/>
      <c r="G1808" s="90"/>
      <c r="H1808" s="90"/>
      <c r="I1808" s="90"/>
    </row>
    <row r="1809" spans="1:9" ht="20.100000000000001" customHeight="1">
      <c r="A1809" s="81" t="s">
        <v>2208</v>
      </c>
      <c r="B1809" s="81"/>
      <c r="C1809" s="81"/>
      <c r="D1809" s="81"/>
      <c r="E1809" s="81"/>
      <c r="F1809" s="81"/>
      <c r="G1809" s="81"/>
      <c r="H1809" s="81"/>
      <c r="I1809" s="81"/>
    </row>
    <row r="1810" spans="1:9" ht="15" customHeight="1">
      <c r="A1810" s="91" t="s">
        <v>1576</v>
      </c>
      <c r="B1810" s="91"/>
      <c r="C1810" s="92" t="s">
        <v>4</v>
      </c>
      <c r="D1810" s="92"/>
      <c r="E1810" s="92"/>
      <c r="F1810" s="11" t="s">
        <v>1470</v>
      </c>
      <c r="G1810" s="11" t="s">
        <v>1471</v>
      </c>
      <c r="H1810" s="11" t="s">
        <v>1472</v>
      </c>
      <c r="I1810" s="11" t="s">
        <v>1473</v>
      </c>
    </row>
    <row r="1811" spans="1:9" ht="21" customHeight="1">
      <c r="A1811" s="17" t="s">
        <v>2209</v>
      </c>
      <c r="B1811" s="18" t="s">
        <v>2210</v>
      </c>
      <c r="C1811" s="93" t="s">
        <v>14</v>
      </c>
      <c r="D1811" s="93"/>
      <c r="E1811" s="93"/>
      <c r="F1811" s="17" t="s">
        <v>33</v>
      </c>
      <c r="G1811" s="19">
        <v>1</v>
      </c>
      <c r="H1811" s="20">
        <v>4.53</v>
      </c>
      <c r="I1811" s="20">
        <f>TRUNC(TRUNC(G1811,8)*H1811,2)</f>
        <v>4.53</v>
      </c>
    </row>
    <row r="1812" spans="1:9" ht="15" customHeight="1">
      <c r="A1812" s="2"/>
      <c r="B1812" s="2"/>
      <c r="C1812" s="2"/>
      <c r="D1812" s="2"/>
      <c r="E1812" s="2"/>
      <c r="F1812" s="2"/>
      <c r="G1812" s="87" t="s">
        <v>1588</v>
      </c>
      <c r="H1812" s="87"/>
      <c r="I1812" s="21">
        <f>SUM(I1811:I1811)</f>
        <v>4.53</v>
      </c>
    </row>
    <row r="1813" spans="1:9" ht="15" customHeight="1">
      <c r="A1813" s="91" t="s">
        <v>1560</v>
      </c>
      <c r="B1813" s="91"/>
      <c r="C1813" s="92" t="s">
        <v>4</v>
      </c>
      <c r="D1813" s="92"/>
      <c r="E1813" s="92"/>
      <c r="F1813" s="11" t="s">
        <v>1470</v>
      </c>
      <c r="G1813" s="11" t="s">
        <v>1471</v>
      </c>
      <c r="H1813" s="11" t="s">
        <v>1472</v>
      </c>
      <c r="I1813" s="11" t="s">
        <v>1473</v>
      </c>
    </row>
    <row r="1814" spans="1:9" ht="21" customHeight="1">
      <c r="A1814" s="17" t="s">
        <v>2158</v>
      </c>
      <c r="B1814" s="18" t="s">
        <v>2159</v>
      </c>
      <c r="C1814" s="93" t="s">
        <v>14</v>
      </c>
      <c r="D1814" s="93"/>
      <c r="E1814" s="93"/>
      <c r="F1814" s="17" t="s">
        <v>1563</v>
      </c>
      <c r="G1814" s="19">
        <v>0.25790000000000002</v>
      </c>
      <c r="H1814" s="20">
        <v>24.39</v>
      </c>
      <c r="I1814" s="20">
        <f>TRUNC(TRUNC(G1814,8)*H1814,2)</f>
        <v>6.29</v>
      </c>
    </row>
    <row r="1815" spans="1:9" ht="15" customHeight="1">
      <c r="A1815" s="17" t="s">
        <v>2160</v>
      </c>
      <c r="B1815" s="18" t="s">
        <v>2161</v>
      </c>
      <c r="C1815" s="93" t="s">
        <v>14</v>
      </c>
      <c r="D1815" s="93"/>
      <c r="E1815" s="93"/>
      <c r="F1815" s="17" t="s">
        <v>1563</v>
      </c>
      <c r="G1815" s="19">
        <v>0.25790000000000002</v>
      </c>
      <c r="H1815" s="20">
        <v>32.69</v>
      </c>
      <c r="I1815" s="20">
        <f>TRUNC(TRUNC(G1815,8)*H1815,2)</f>
        <v>8.43</v>
      </c>
    </row>
    <row r="1816" spans="1:9" ht="18" customHeight="1">
      <c r="A1816" s="2"/>
      <c r="B1816" s="2"/>
      <c r="C1816" s="2"/>
      <c r="D1816" s="2"/>
      <c r="E1816" s="2"/>
      <c r="F1816" s="2"/>
      <c r="G1816" s="87" t="s">
        <v>1564</v>
      </c>
      <c r="H1816" s="87"/>
      <c r="I1816" s="21">
        <f>SUM(I1814:I1815)</f>
        <v>14.719999999999999</v>
      </c>
    </row>
    <row r="1817" spans="1:9" ht="15" customHeight="1">
      <c r="A1817" s="2"/>
      <c r="B1817" s="2"/>
      <c r="C1817" s="2"/>
      <c r="D1817" s="2"/>
      <c r="E1817" s="2"/>
      <c r="F1817" s="2"/>
      <c r="G1817" s="89" t="s">
        <v>1491</v>
      </c>
      <c r="H1817" s="89"/>
      <c r="I1817" s="5">
        <f>SUM(I1812,I1816)</f>
        <v>19.25</v>
      </c>
    </row>
    <row r="1818" spans="1:9" ht="9.9499999999999993" customHeight="1">
      <c r="A1818" s="2"/>
      <c r="B1818" s="2"/>
      <c r="C1818" s="2"/>
      <c r="D1818" s="2"/>
      <c r="E1818" s="2"/>
      <c r="F1818" s="2"/>
      <c r="G1818" s="90"/>
      <c r="H1818" s="90"/>
      <c r="I1818" s="90"/>
    </row>
    <row r="1819" spans="1:9" ht="20.100000000000001" customHeight="1">
      <c r="A1819" s="81" t="s">
        <v>2211</v>
      </c>
      <c r="B1819" s="81"/>
      <c r="C1819" s="81"/>
      <c r="D1819" s="81"/>
      <c r="E1819" s="81"/>
      <c r="F1819" s="81"/>
      <c r="G1819" s="81"/>
      <c r="H1819" s="81"/>
      <c r="I1819" s="81"/>
    </row>
    <row r="1820" spans="1:9" ht="15" customHeight="1">
      <c r="A1820" s="91" t="s">
        <v>1576</v>
      </c>
      <c r="B1820" s="91"/>
      <c r="C1820" s="92" t="s">
        <v>4</v>
      </c>
      <c r="D1820" s="92"/>
      <c r="E1820" s="92"/>
      <c r="F1820" s="11" t="s">
        <v>1470</v>
      </c>
      <c r="G1820" s="11" t="s">
        <v>1471</v>
      </c>
      <c r="H1820" s="11" t="s">
        <v>1472</v>
      </c>
      <c r="I1820" s="11" t="s">
        <v>1473</v>
      </c>
    </row>
    <row r="1821" spans="1:9" ht="21" customHeight="1">
      <c r="A1821" s="17" t="s">
        <v>2212</v>
      </c>
      <c r="B1821" s="18" t="s">
        <v>2213</v>
      </c>
      <c r="C1821" s="93" t="s">
        <v>14</v>
      </c>
      <c r="D1821" s="93"/>
      <c r="E1821" s="93"/>
      <c r="F1821" s="17" t="s">
        <v>33</v>
      </c>
      <c r="G1821" s="19">
        <v>1</v>
      </c>
      <c r="H1821" s="20">
        <v>2.42</v>
      </c>
      <c r="I1821" s="20">
        <f>TRUNC(TRUNC(G1821,8)*H1821,2)</f>
        <v>2.42</v>
      </c>
    </row>
    <row r="1822" spans="1:9" ht="15" customHeight="1">
      <c r="A1822" s="2"/>
      <c r="B1822" s="2"/>
      <c r="C1822" s="2"/>
      <c r="D1822" s="2"/>
      <c r="E1822" s="2"/>
      <c r="F1822" s="2"/>
      <c r="G1822" s="87" t="s">
        <v>1588</v>
      </c>
      <c r="H1822" s="87"/>
      <c r="I1822" s="21">
        <f>SUM(I1821:I1821)</f>
        <v>2.42</v>
      </c>
    </row>
    <row r="1823" spans="1:9" ht="15" customHeight="1">
      <c r="A1823" s="91" t="s">
        <v>1560</v>
      </c>
      <c r="B1823" s="91"/>
      <c r="C1823" s="92" t="s">
        <v>4</v>
      </c>
      <c r="D1823" s="92"/>
      <c r="E1823" s="92"/>
      <c r="F1823" s="11" t="s">
        <v>1470</v>
      </c>
      <c r="G1823" s="11" t="s">
        <v>1471</v>
      </c>
      <c r="H1823" s="11" t="s">
        <v>1472</v>
      </c>
      <c r="I1823" s="11" t="s">
        <v>1473</v>
      </c>
    </row>
    <row r="1824" spans="1:9" ht="21" customHeight="1">
      <c r="A1824" s="17" t="s">
        <v>2158</v>
      </c>
      <c r="B1824" s="18" t="s">
        <v>2159</v>
      </c>
      <c r="C1824" s="93" t="s">
        <v>14</v>
      </c>
      <c r="D1824" s="93"/>
      <c r="E1824" s="93"/>
      <c r="F1824" s="17" t="s">
        <v>1563</v>
      </c>
      <c r="G1824" s="19">
        <v>0.20599999999999999</v>
      </c>
      <c r="H1824" s="20">
        <v>24.39</v>
      </c>
      <c r="I1824" s="20">
        <f>TRUNC(TRUNC(G1824,8)*H1824,2)</f>
        <v>5.0199999999999996</v>
      </c>
    </row>
    <row r="1825" spans="1:9" ht="15" customHeight="1">
      <c r="A1825" s="17" t="s">
        <v>2160</v>
      </c>
      <c r="B1825" s="18" t="s">
        <v>2161</v>
      </c>
      <c r="C1825" s="93" t="s">
        <v>14</v>
      </c>
      <c r="D1825" s="93"/>
      <c r="E1825" s="93"/>
      <c r="F1825" s="17" t="s">
        <v>1563</v>
      </c>
      <c r="G1825" s="19">
        <v>0.20599999999999999</v>
      </c>
      <c r="H1825" s="20">
        <v>32.69</v>
      </c>
      <c r="I1825" s="20">
        <f>TRUNC(TRUNC(G1825,8)*H1825,2)</f>
        <v>6.73</v>
      </c>
    </row>
    <row r="1826" spans="1:9" ht="18" customHeight="1">
      <c r="A1826" s="2"/>
      <c r="B1826" s="2"/>
      <c r="C1826" s="2"/>
      <c r="D1826" s="2"/>
      <c r="E1826" s="2"/>
      <c r="F1826" s="2"/>
      <c r="G1826" s="87" t="s">
        <v>1564</v>
      </c>
      <c r="H1826" s="87"/>
      <c r="I1826" s="21">
        <f>SUM(I1824:I1825)</f>
        <v>11.75</v>
      </c>
    </row>
    <row r="1827" spans="1:9" ht="15" customHeight="1">
      <c r="A1827" s="2"/>
      <c r="B1827" s="2"/>
      <c r="C1827" s="2"/>
      <c r="D1827" s="2"/>
      <c r="E1827" s="2"/>
      <c r="F1827" s="2"/>
      <c r="G1827" s="89" t="s">
        <v>1491</v>
      </c>
      <c r="H1827" s="89"/>
      <c r="I1827" s="5">
        <f>SUM(I1822,I1826)</f>
        <v>14.17</v>
      </c>
    </row>
    <row r="1828" spans="1:9" ht="9.9499999999999993" customHeight="1">
      <c r="A1828" s="2"/>
      <c r="B1828" s="2"/>
      <c r="C1828" s="2"/>
      <c r="D1828" s="2"/>
      <c r="E1828" s="2"/>
      <c r="F1828" s="2"/>
      <c r="G1828" s="90"/>
      <c r="H1828" s="90"/>
      <c r="I1828" s="90"/>
    </row>
    <row r="1829" spans="1:9" ht="20.100000000000001" customHeight="1">
      <c r="A1829" s="81" t="s">
        <v>2214</v>
      </c>
      <c r="B1829" s="81"/>
      <c r="C1829" s="81"/>
      <c r="D1829" s="81"/>
      <c r="E1829" s="81"/>
      <c r="F1829" s="81"/>
      <c r="G1829" s="81"/>
      <c r="H1829" s="81"/>
      <c r="I1829" s="81"/>
    </row>
    <row r="1830" spans="1:9" ht="15" customHeight="1">
      <c r="A1830" s="91" t="s">
        <v>1576</v>
      </c>
      <c r="B1830" s="91"/>
      <c r="C1830" s="92" t="s">
        <v>4</v>
      </c>
      <c r="D1830" s="92"/>
      <c r="E1830" s="92"/>
      <c r="F1830" s="11" t="s">
        <v>1470</v>
      </c>
      <c r="G1830" s="11" t="s">
        <v>1471</v>
      </c>
      <c r="H1830" s="11" t="s">
        <v>1472</v>
      </c>
      <c r="I1830" s="11" t="s">
        <v>1473</v>
      </c>
    </row>
    <row r="1831" spans="1:9" ht="21" customHeight="1">
      <c r="A1831" s="17" t="s">
        <v>2212</v>
      </c>
      <c r="B1831" s="18" t="s">
        <v>2213</v>
      </c>
      <c r="C1831" s="93" t="s">
        <v>14</v>
      </c>
      <c r="D1831" s="93"/>
      <c r="E1831" s="93"/>
      <c r="F1831" s="17" t="s">
        <v>33</v>
      </c>
      <c r="G1831" s="19">
        <v>1</v>
      </c>
      <c r="H1831" s="20">
        <v>2.42</v>
      </c>
      <c r="I1831" s="20">
        <f>TRUNC(TRUNC(G1831,8)*H1831,2)</f>
        <v>2.42</v>
      </c>
    </row>
    <row r="1832" spans="1:9" ht="15" customHeight="1">
      <c r="A1832" s="2"/>
      <c r="B1832" s="2"/>
      <c r="C1832" s="2"/>
      <c r="D1832" s="2"/>
      <c r="E1832" s="2"/>
      <c r="F1832" s="2"/>
      <c r="G1832" s="87" t="s">
        <v>1588</v>
      </c>
      <c r="H1832" s="87"/>
      <c r="I1832" s="21">
        <f>SUM(I1831:I1831)</f>
        <v>2.42</v>
      </c>
    </row>
    <row r="1833" spans="1:9" ht="15" customHeight="1">
      <c r="A1833" s="91" t="s">
        <v>1560</v>
      </c>
      <c r="B1833" s="91"/>
      <c r="C1833" s="92" t="s">
        <v>4</v>
      </c>
      <c r="D1833" s="92"/>
      <c r="E1833" s="92"/>
      <c r="F1833" s="11" t="s">
        <v>1470</v>
      </c>
      <c r="G1833" s="11" t="s">
        <v>1471</v>
      </c>
      <c r="H1833" s="11" t="s">
        <v>1472</v>
      </c>
      <c r="I1833" s="11" t="s">
        <v>1473</v>
      </c>
    </row>
    <row r="1834" spans="1:9" ht="21" customHeight="1">
      <c r="A1834" s="17" t="s">
        <v>2158</v>
      </c>
      <c r="B1834" s="18" t="s">
        <v>2159</v>
      </c>
      <c r="C1834" s="93" t="s">
        <v>14</v>
      </c>
      <c r="D1834" s="93"/>
      <c r="E1834" s="93"/>
      <c r="F1834" s="17" t="s">
        <v>1563</v>
      </c>
      <c r="G1834" s="19">
        <v>0.16200000000000001</v>
      </c>
      <c r="H1834" s="20">
        <v>24.39</v>
      </c>
      <c r="I1834" s="20">
        <f>TRUNC(TRUNC(G1834,8)*H1834,2)</f>
        <v>3.95</v>
      </c>
    </row>
    <row r="1835" spans="1:9" ht="15" customHeight="1">
      <c r="A1835" s="17" t="s">
        <v>2160</v>
      </c>
      <c r="B1835" s="18" t="s">
        <v>2161</v>
      </c>
      <c r="C1835" s="93" t="s">
        <v>14</v>
      </c>
      <c r="D1835" s="93"/>
      <c r="E1835" s="93"/>
      <c r="F1835" s="17" t="s">
        <v>1563</v>
      </c>
      <c r="G1835" s="19">
        <v>0.16200000000000001</v>
      </c>
      <c r="H1835" s="20">
        <v>32.69</v>
      </c>
      <c r="I1835" s="20">
        <f>TRUNC(TRUNC(G1835,8)*H1835,2)</f>
        <v>5.29</v>
      </c>
    </row>
    <row r="1836" spans="1:9" ht="18" customHeight="1">
      <c r="A1836" s="2"/>
      <c r="B1836" s="2"/>
      <c r="C1836" s="2"/>
      <c r="D1836" s="2"/>
      <c r="E1836" s="2"/>
      <c r="F1836" s="2"/>
      <c r="G1836" s="87" t="s">
        <v>1564</v>
      </c>
      <c r="H1836" s="87"/>
      <c r="I1836" s="21">
        <f>SUM(I1834:I1835)</f>
        <v>9.24</v>
      </c>
    </row>
    <row r="1837" spans="1:9" ht="15" customHeight="1">
      <c r="A1837" s="2"/>
      <c r="B1837" s="2"/>
      <c r="C1837" s="2"/>
      <c r="D1837" s="2"/>
      <c r="E1837" s="2"/>
      <c r="F1837" s="2"/>
      <c r="G1837" s="89" t="s">
        <v>1491</v>
      </c>
      <c r="H1837" s="89"/>
      <c r="I1837" s="5">
        <f>SUM(I1832,I1836)</f>
        <v>11.66</v>
      </c>
    </row>
    <row r="1838" spans="1:9" ht="9.9499999999999993" customHeight="1">
      <c r="A1838" s="2"/>
      <c r="B1838" s="2"/>
      <c r="C1838" s="2"/>
      <c r="D1838" s="2"/>
      <c r="E1838" s="2"/>
      <c r="F1838" s="2"/>
      <c r="G1838" s="90"/>
      <c r="H1838" s="90"/>
      <c r="I1838" s="90"/>
    </row>
    <row r="1839" spans="1:9" ht="20.100000000000001" customHeight="1">
      <c r="A1839" s="81" t="s">
        <v>2215</v>
      </c>
      <c r="B1839" s="81"/>
      <c r="C1839" s="81"/>
      <c r="D1839" s="81"/>
      <c r="E1839" s="81"/>
      <c r="F1839" s="81"/>
      <c r="G1839" s="81"/>
      <c r="H1839" s="81"/>
      <c r="I1839" s="81"/>
    </row>
    <row r="1840" spans="1:9" ht="15" customHeight="1">
      <c r="A1840" s="91" t="s">
        <v>1576</v>
      </c>
      <c r="B1840" s="91"/>
      <c r="C1840" s="92" t="s">
        <v>4</v>
      </c>
      <c r="D1840" s="92"/>
      <c r="E1840" s="92"/>
      <c r="F1840" s="11" t="s">
        <v>1470</v>
      </c>
      <c r="G1840" s="11" t="s">
        <v>1471</v>
      </c>
      <c r="H1840" s="11" t="s">
        <v>1472</v>
      </c>
      <c r="I1840" s="11" t="s">
        <v>1473</v>
      </c>
    </row>
    <row r="1841" spans="1:9" ht="21" customHeight="1">
      <c r="A1841" s="17" t="s">
        <v>2212</v>
      </c>
      <c r="B1841" s="18" t="s">
        <v>2213</v>
      </c>
      <c r="C1841" s="93" t="s">
        <v>14</v>
      </c>
      <c r="D1841" s="93"/>
      <c r="E1841" s="93"/>
      <c r="F1841" s="17" t="s">
        <v>33</v>
      </c>
      <c r="G1841" s="19">
        <v>1</v>
      </c>
      <c r="H1841" s="20">
        <v>2.42</v>
      </c>
      <c r="I1841" s="20">
        <f>TRUNC(TRUNC(G1841,8)*H1841,2)</f>
        <v>2.42</v>
      </c>
    </row>
    <row r="1842" spans="1:9" ht="15" customHeight="1">
      <c r="A1842" s="2"/>
      <c r="B1842" s="2"/>
      <c r="C1842" s="2"/>
      <c r="D1842" s="2"/>
      <c r="E1842" s="2"/>
      <c r="F1842" s="2"/>
      <c r="G1842" s="87" t="s">
        <v>1588</v>
      </c>
      <c r="H1842" s="87"/>
      <c r="I1842" s="21">
        <f>SUM(I1841:I1841)</f>
        <v>2.42</v>
      </c>
    </row>
    <row r="1843" spans="1:9" ht="15" customHeight="1">
      <c r="A1843" s="91" t="s">
        <v>1560</v>
      </c>
      <c r="B1843" s="91"/>
      <c r="C1843" s="92" t="s">
        <v>4</v>
      </c>
      <c r="D1843" s="92"/>
      <c r="E1843" s="92"/>
      <c r="F1843" s="11" t="s">
        <v>1470</v>
      </c>
      <c r="G1843" s="11" t="s">
        <v>1471</v>
      </c>
      <c r="H1843" s="11" t="s">
        <v>1472</v>
      </c>
      <c r="I1843" s="11" t="s">
        <v>1473</v>
      </c>
    </row>
    <row r="1844" spans="1:9" ht="21" customHeight="1">
      <c r="A1844" s="17" t="s">
        <v>2158</v>
      </c>
      <c r="B1844" s="18" t="s">
        <v>2159</v>
      </c>
      <c r="C1844" s="93" t="s">
        <v>14</v>
      </c>
      <c r="D1844" s="93"/>
      <c r="E1844" s="93"/>
      <c r="F1844" s="17" t="s">
        <v>1563</v>
      </c>
      <c r="G1844" s="19">
        <v>0.29499999999999998</v>
      </c>
      <c r="H1844" s="20">
        <v>24.39</v>
      </c>
      <c r="I1844" s="20">
        <f>TRUNC(TRUNC(G1844,8)*H1844,2)</f>
        <v>7.19</v>
      </c>
    </row>
    <row r="1845" spans="1:9" ht="15" customHeight="1">
      <c r="A1845" s="17" t="s">
        <v>2160</v>
      </c>
      <c r="B1845" s="18" t="s">
        <v>2161</v>
      </c>
      <c r="C1845" s="93" t="s">
        <v>14</v>
      </c>
      <c r="D1845" s="93"/>
      <c r="E1845" s="93"/>
      <c r="F1845" s="17" t="s">
        <v>1563</v>
      </c>
      <c r="G1845" s="19">
        <v>0.29499999999999998</v>
      </c>
      <c r="H1845" s="20">
        <v>32.69</v>
      </c>
      <c r="I1845" s="20">
        <f>TRUNC(TRUNC(G1845,8)*H1845,2)</f>
        <v>9.64</v>
      </c>
    </row>
    <row r="1846" spans="1:9" ht="18" customHeight="1">
      <c r="A1846" s="2"/>
      <c r="B1846" s="2"/>
      <c r="C1846" s="2"/>
      <c r="D1846" s="2"/>
      <c r="E1846" s="2"/>
      <c r="F1846" s="2"/>
      <c r="G1846" s="87" t="s">
        <v>1564</v>
      </c>
      <c r="H1846" s="87"/>
      <c r="I1846" s="21">
        <f>SUM(I1844:I1845)</f>
        <v>16.830000000000002</v>
      </c>
    </row>
    <row r="1847" spans="1:9" ht="15" customHeight="1">
      <c r="A1847" s="2"/>
      <c r="B1847" s="2"/>
      <c r="C1847" s="2"/>
      <c r="D1847" s="2"/>
      <c r="E1847" s="2"/>
      <c r="F1847" s="2"/>
      <c r="G1847" s="89" t="s">
        <v>1491</v>
      </c>
      <c r="H1847" s="89"/>
      <c r="I1847" s="5">
        <f>SUM(I1842,I1846)</f>
        <v>19.25</v>
      </c>
    </row>
    <row r="1848" spans="1:9" ht="9.9499999999999993" customHeight="1">
      <c r="A1848" s="2"/>
      <c r="B1848" s="2"/>
      <c r="C1848" s="2"/>
      <c r="D1848" s="2"/>
      <c r="E1848" s="2"/>
      <c r="F1848" s="2"/>
      <c r="G1848" s="90"/>
      <c r="H1848" s="90"/>
      <c r="I1848" s="90"/>
    </row>
    <row r="1849" spans="1:9" ht="20.100000000000001" customHeight="1">
      <c r="A1849" s="81" t="s">
        <v>2216</v>
      </c>
      <c r="B1849" s="81"/>
      <c r="C1849" s="81"/>
      <c r="D1849" s="81"/>
      <c r="E1849" s="81"/>
      <c r="F1849" s="81"/>
      <c r="G1849" s="81"/>
      <c r="H1849" s="81"/>
      <c r="I1849" s="81"/>
    </row>
    <row r="1850" spans="1:9" ht="15" customHeight="1">
      <c r="A1850" s="91" t="s">
        <v>1576</v>
      </c>
      <c r="B1850" s="91"/>
      <c r="C1850" s="92" t="s">
        <v>4</v>
      </c>
      <c r="D1850" s="92"/>
      <c r="E1850" s="92"/>
      <c r="F1850" s="11" t="s">
        <v>1470</v>
      </c>
      <c r="G1850" s="11" t="s">
        <v>1471</v>
      </c>
      <c r="H1850" s="11" t="s">
        <v>1472</v>
      </c>
      <c r="I1850" s="11" t="s">
        <v>1473</v>
      </c>
    </row>
    <row r="1851" spans="1:9" ht="21" customHeight="1">
      <c r="A1851" s="17" t="s">
        <v>2217</v>
      </c>
      <c r="B1851" s="18" t="s">
        <v>2218</v>
      </c>
      <c r="C1851" s="93" t="s">
        <v>14</v>
      </c>
      <c r="D1851" s="93"/>
      <c r="E1851" s="93"/>
      <c r="F1851" s="17" t="s">
        <v>33</v>
      </c>
      <c r="G1851" s="19">
        <v>1</v>
      </c>
      <c r="H1851" s="20">
        <v>4.1399999999999997</v>
      </c>
      <c r="I1851" s="20">
        <f>TRUNC(TRUNC(G1851,8)*H1851,2)</f>
        <v>4.1399999999999997</v>
      </c>
    </row>
    <row r="1852" spans="1:9" ht="15" customHeight="1">
      <c r="A1852" s="2"/>
      <c r="B1852" s="2"/>
      <c r="C1852" s="2"/>
      <c r="D1852" s="2"/>
      <c r="E1852" s="2"/>
      <c r="F1852" s="2"/>
      <c r="G1852" s="87" t="s">
        <v>1588</v>
      </c>
      <c r="H1852" s="87"/>
      <c r="I1852" s="21">
        <f>SUM(I1851:I1851)</f>
        <v>4.1399999999999997</v>
      </c>
    </row>
    <row r="1853" spans="1:9" ht="15" customHeight="1">
      <c r="A1853" s="91" t="s">
        <v>1560</v>
      </c>
      <c r="B1853" s="91"/>
      <c r="C1853" s="92" t="s">
        <v>4</v>
      </c>
      <c r="D1853" s="92"/>
      <c r="E1853" s="92"/>
      <c r="F1853" s="11" t="s">
        <v>1470</v>
      </c>
      <c r="G1853" s="11" t="s">
        <v>1471</v>
      </c>
      <c r="H1853" s="11" t="s">
        <v>1472</v>
      </c>
      <c r="I1853" s="11" t="s">
        <v>1473</v>
      </c>
    </row>
    <row r="1854" spans="1:9" ht="21" customHeight="1">
      <c r="A1854" s="17" t="s">
        <v>2158</v>
      </c>
      <c r="B1854" s="18" t="s">
        <v>2159</v>
      </c>
      <c r="C1854" s="93" t="s">
        <v>14</v>
      </c>
      <c r="D1854" s="93"/>
      <c r="E1854" s="93"/>
      <c r="F1854" s="17" t="s">
        <v>1563</v>
      </c>
      <c r="G1854" s="19">
        <v>0.36499999999999999</v>
      </c>
      <c r="H1854" s="20">
        <v>24.39</v>
      </c>
      <c r="I1854" s="20">
        <f>TRUNC(TRUNC(G1854,8)*H1854,2)</f>
        <v>8.9</v>
      </c>
    </row>
    <row r="1855" spans="1:9" ht="15" customHeight="1">
      <c r="A1855" s="17" t="s">
        <v>2160</v>
      </c>
      <c r="B1855" s="18" t="s">
        <v>2161</v>
      </c>
      <c r="C1855" s="93" t="s">
        <v>14</v>
      </c>
      <c r="D1855" s="93"/>
      <c r="E1855" s="93"/>
      <c r="F1855" s="17" t="s">
        <v>1563</v>
      </c>
      <c r="G1855" s="19">
        <v>0.36499999999999999</v>
      </c>
      <c r="H1855" s="20">
        <v>32.69</v>
      </c>
      <c r="I1855" s="20">
        <f>TRUNC(TRUNC(G1855,8)*H1855,2)</f>
        <v>11.93</v>
      </c>
    </row>
    <row r="1856" spans="1:9" ht="18" customHeight="1">
      <c r="A1856" s="2"/>
      <c r="B1856" s="2"/>
      <c r="C1856" s="2"/>
      <c r="D1856" s="2"/>
      <c r="E1856" s="2"/>
      <c r="F1856" s="2"/>
      <c r="G1856" s="87" t="s">
        <v>1564</v>
      </c>
      <c r="H1856" s="87"/>
      <c r="I1856" s="21">
        <f>SUM(I1854:I1855)</f>
        <v>20.83</v>
      </c>
    </row>
    <row r="1857" spans="1:9" ht="15" customHeight="1">
      <c r="A1857" s="2"/>
      <c r="B1857" s="2"/>
      <c r="C1857" s="2"/>
      <c r="D1857" s="2"/>
      <c r="E1857" s="2"/>
      <c r="F1857" s="2"/>
      <c r="G1857" s="89" t="s">
        <v>1491</v>
      </c>
      <c r="H1857" s="89"/>
      <c r="I1857" s="5">
        <f>SUM(I1852,I1856)</f>
        <v>24.97</v>
      </c>
    </row>
    <row r="1858" spans="1:9" ht="9.9499999999999993" customHeight="1">
      <c r="A1858" s="2"/>
      <c r="B1858" s="2"/>
      <c r="C1858" s="2"/>
      <c r="D1858" s="2"/>
      <c r="E1858" s="2"/>
      <c r="F1858" s="2"/>
      <c r="G1858" s="90"/>
      <c r="H1858" s="90"/>
      <c r="I1858" s="90"/>
    </row>
    <row r="1859" spans="1:9" ht="20.100000000000001" customHeight="1">
      <c r="A1859" s="81" t="s">
        <v>2219</v>
      </c>
      <c r="B1859" s="81"/>
      <c r="C1859" s="81"/>
      <c r="D1859" s="81"/>
      <c r="E1859" s="81"/>
      <c r="F1859" s="81"/>
      <c r="G1859" s="81"/>
      <c r="H1859" s="81"/>
      <c r="I1859" s="81"/>
    </row>
    <row r="1860" spans="1:9" ht="15" customHeight="1">
      <c r="A1860" s="91" t="s">
        <v>1576</v>
      </c>
      <c r="B1860" s="91"/>
      <c r="C1860" s="92" t="s">
        <v>4</v>
      </c>
      <c r="D1860" s="92"/>
      <c r="E1860" s="92"/>
      <c r="F1860" s="11" t="s">
        <v>1470</v>
      </c>
      <c r="G1860" s="11" t="s">
        <v>1471</v>
      </c>
      <c r="H1860" s="11" t="s">
        <v>1472</v>
      </c>
      <c r="I1860" s="11" t="s">
        <v>1473</v>
      </c>
    </row>
    <row r="1861" spans="1:9" ht="21" customHeight="1">
      <c r="A1861" s="17" t="s">
        <v>2220</v>
      </c>
      <c r="B1861" s="18" t="s">
        <v>2221</v>
      </c>
      <c r="C1861" s="93" t="s">
        <v>14</v>
      </c>
      <c r="D1861" s="93"/>
      <c r="E1861" s="93"/>
      <c r="F1861" s="17" t="s">
        <v>33</v>
      </c>
      <c r="G1861" s="19">
        <v>1</v>
      </c>
      <c r="H1861" s="20">
        <v>5.01</v>
      </c>
      <c r="I1861" s="20">
        <f>TRUNC(TRUNC(G1861,8)*H1861,2)</f>
        <v>5.01</v>
      </c>
    </row>
    <row r="1862" spans="1:9" ht="15" customHeight="1">
      <c r="A1862" s="2"/>
      <c r="B1862" s="2"/>
      <c r="C1862" s="2"/>
      <c r="D1862" s="2"/>
      <c r="E1862" s="2"/>
      <c r="F1862" s="2"/>
      <c r="G1862" s="87" t="s">
        <v>1588</v>
      </c>
      <c r="H1862" s="87"/>
      <c r="I1862" s="21">
        <f>SUM(I1861:I1861)</f>
        <v>5.01</v>
      </c>
    </row>
    <row r="1863" spans="1:9" ht="15" customHeight="1">
      <c r="A1863" s="91" t="s">
        <v>1560</v>
      </c>
      <c r="B1863" s="91"/>
      <c r="C1863" s="92" t="s">
        <v>4</v>
      </c>
      <c r="D1863" s="92"/>
      <c r="E1863" s="92"/>
      <c r="F1863" s="11" t="s">
        <v>1470</v>
      </c>
      <c r="G1863" s="11" t="s">
        <v>1471</v>
      </c>
      <c r="H1863" s="11" t="s">
        <v>1472</v>
      </c>
      <c r="I1863" s="11" t="s">
        <v>1473</v>
      </c>
    </row>
    <row r="1864" spans="1:9" ht="21" customHeight="1">
      <c r="A1864" s="17" t="s">
        <v>2158</v>
      </c>
      <c r="B1864" s="18" t="s">
        <v>2159</v>
      </c>
      <c r="C1864" s="93" t="s">
        <v>14</v>
      </c>
      <c r="D1864" s="93"/>
      <c r="E1864" s="93"/>
      <c r="F1864" s="17" t="s">
        <v>1563</v>
      </c>
      <c r="G1864" s="19">
        <v>0.33650000000000002</v>
      </c>
      <c r="H1864" s="20">
        <v>24.39</v>
      </c>
      <c r="I1864" s="20">
        <f>TRUNC(TRUNC(G1864,8)*H1864,2)</f>
        <v>8.1999999999999993</v>
      </c>
    </row>
    <row r="1865" spans="1:9" ht="15" customHeight="1">
      <c r="A1865" s="17" t="s">
        <v>2160</v>
      </c>
      <c r="B1865" s="18" t="s">
        <v>2161</v>
      </c>
      <c r="C1865" s="93" t="s">
        <v>14</v>
      </c>
      <c r="D1865" s="93"/>
      <c r="E1865" s="93"/>
      <c r="F1865" s="17" t="s">
        <v>1563</v>
      </c>
      <c r="G1865" s="19">
        <v>0.33650000000000002</v>
      </c>
      <c r="H1865" s="20">
        <v>32.69</v>
      </c>
      <c r="I1865" s="20">
        <f>TRUNC(TRUNC(G1865,8)*H1865,2)</f>
        <v>11</v>
      </c>
    </row>
    <row r="1866" spans="1:9" ht="18" customHeight="1">
      <c r="A1866" s="2"/>
      <c r="B1866" s="2"/>
      <c r="C1866" s="2"/>
      <c r="D1866" s="2"/>
      <c r="E1866" s="2"/>
      <c r="F1866" s="2"/>
      <c r="G1866" s="87" t="s">
        <v>1564</v>
      </c>
      <c r="H1866" s="87"/>
      <c r="I1866" s="21">
        <f>SUM(I1864:I1865)</f>
        <v>19.2</v>
      </c>
    </row>
    <row r="1867" spans="1:9" ht="15" customHeight="1">
      <c r="A1867" s="2"/>
      <c r="B1867" s="2"/>
      <c r="C1867" s="2"/>
      <c r="D1867" s="2"/>
      <c r="E1867" s="2"/>
      <c r="F1867" s="2"/>
      <c r="G1867" s="89" t="s">
        <v>1491</v>
      </c>
      <c r="H1867" s="89"/>
      <c r="I1867" s="5">
        <f>SUM(I1862,I1866)</f>
        <v>24.21</v>
      </c>
    </row>
    <row r="1868" spans="1:9" ht="9.9499999999999993" customHeight="1">
      <c r="A1868" s="2"/>
      <c r="B1868" s="2"/>
      <c r="C1868" s="2"/>
      <c r="D1868" s="2"/>
      <c r="E1868" s="2"/>
      <c r="F1868" s="2"/>
      <c r="G1868" s="90"/>
      <c r="H1868" s="90"/>
      <c r="I1868" s="90"/>
    </row>
    <row r="1869" spans="1:9" ht="20.100000000000001" customHeight="1">
      <c r="A1869" s="81" t="s">
        <v>2222</v>
      </c>
      <c r="B1869" s="81"/>
      <c r="C1869" s="81"/>
      <c r="D1869" s="81"/>
      <c r="E1869" s="81"/>
      <c r="F1869" s="81"/>
      <c r="G1869" s="81"/>
      <c r="H1869" s="81"/>
      <c r="I1869" s="81"/>
    </row>
    <row r="1870" spans="1:9" ht="15" customHeight="1">
      <c r="A1870" s="91" t="s">
        <v>1576</v>
      </c>
      <c r="B1870" s="91"/>
      <c r="C1870" s="92" t="s">
        <v>4</v>
      </c>
      <c r="D1870" s="92"/>
      <c r="E1870" s="92"/>
      <c r="F1870" s="11" t="s">
        <v>1470</v>
      </c>
      <c r="G1870" s="11" t="s">
        <v>1471</v>
      </c>
      <c r="H1870" s="11" t="s">
        <v>1472</v>
      </c>
      <c r="I1870" s="11" t="s">
        <v>1473</v>
      </c>
    </row>
    <row r="1871" spans="1:9" ht="29.1" customHeight="1">
      <c r="A1871" s="17" t="s">
        <v>2223</v>
      </c>
      <c r="B1871" s="18" t="s">
        <v>2224</v>
      </c>
      <c r="C1871" s="93" t="s">
        <v>14</v>
      </c>
      <c r="D1871" s="93"/>
      <c r="E1871" s="93"/>
      <c r="F1871" s="17" t="s">
        <v>33</v>
      </c>
      <c r="G1871" s="19">
        <v>2</v>
      </c>
      <c r="H1871" s="20">
        <v>0.2</v>
      </c>
      <c r="I1871" s="20">
        <f>TRUNC(TRUNC(G1871,8)*H1871,2)</f>
        <v>0.4</v>
      </c>
    </row>
    <row r="1872" spans="1:9" ht="15" customHeight="1">
      <c r="A1872" s="17" t="s">
        <v>2225</v>
      </c>
      <c r="B1872" s="18" t="s">
        <v>2226</v>
      </c>
      <c r="C1872" s="93" t="s">
        <v>14</v>
      </c>
      <c r="D1872" s="93"/>
      <c r="E1872" s="93"/>
      <c r="F1872" s="17" t="s">
        <v>33</v>
      </c>
      <c r="G1872" s="19">
        <v>1</v>
      </c>
      <c r="H1872" s="20">
        <v>8.59</v>
      </c>
      <c r="I1872" s="20">
        <f>TRUNC(TRUNC(G1872,8)*H1872,2)</f>
        <v>8.59</v>
      </c>
    </row>
    <row r="1873" spans="1:9" ht="15" customHeight="1">
      <c r="A1873" s="2"/>
      <c r="B1873" s="2"/>
      <c r="C1873" s="2"/>
      <c r="D1873" s="2"/>
      <c r="E1873" s="2"/>
      <c r="F1873" s="2"/>
      <c r="G1873" s="87" t="s">
        <v>1588</v>
      </c>
      <c r="H1873" s="87"/>
      <c r="I1873" s="21">
        <f>SUM(I1871:I1872)</f>
        <v>8.99</v>
      </c>
    </row>
    <row r="1874" spans="1:9" ht="15" customHeight="1">
      <c r="A1874" s="91" t="s">
        <v>1560</v>
      </c>
      <c r="B1874" s="91"/>
      <c r="C1874" s="92" t="s">
        <v>4</v>
      </c>
      <c r="D1874" s="92"/>
      <c r="E1874" s="92"/>
      <c r="F1874" s="11" t="s">
        <v>1470</v>
      </c>
      <c r="G1874" s="11" t="s">
        <v>1471</v>
      </c>
      <c r="H1874" s="11" t="s">
        <v>1472</v>
      </c>
      <c r="I1874" s="11" t="s">
        <v>1473</v>
      </c>
    </row>
    <row r="1875" spans="1:9" ht="21" customHeight="1">
      <c r="A1875" s="17" t="s">
        <v>2158</v>
      </c>
      <c r="B1875" s="18" t="s">
        <v>2159</v>
      </c>
      <c r="C1875" s="93" t="s">
        <v>14</v>
      </c>
      <c r="D1875" s="93"/>
      <c r="E1875" s="93"/>
      <c r="F1875" s="17" t="s">
        <v>1563</v>
      </c>
      <c r="G1875" s="19">
        <v>0.29199999999999998</v>
      </c>
      <c r="H1875" s="20">
        <v>24.39</v>
      </c>
      <c r="I1875" s="20">
        <f>TRUNC(TRUNC(G1875,8)*H1875,2)</f>
        <v>7.12</v>
      </c>
    </row>
    <row r="1876" spans="1:9" ht="15" customHeight="1">
      <c r="A1876" s="17" t="s">
        <v>2160</v>
      </c>
      <c r="B1876" s="18" t="s">
        <v>2161</v>
      </c>
      <c r="C1876" s="93" t="s">
        <v>14</v>
      </c>
      <c r="D1876" s="93"/>
      <c r="E1876" s="93"/>
      <c r="F1876" s="17" t="s">
        <v>1563</v>
      </c>
      <c r="G1876" s="19">
        <v>0.29199999999999998</v>
      </c>
      <c r="H1876" s="20">
        <v>32.69</v>
      </c>
      <c r="I1876" s="20">
        <f>TRUNC(TRUNC(G1876,8)*H1876,2)</f>
        <v>9.5399999999999991</v>
      </c>
    </row>
    <row r="1877" spans="1:9" ht="18" customHeight="1">
      <c r="A1877" s="2"/>
      <c r="B1877" s="2"/>
      <c r="C1877" s="2"/>
      <c r="D1877" s="2"/>
      <c r="E1877" s="2"/>
      <c r="F1877" s="2"/>
      <c r="G1877" s="87" t="s">
        <v>1564</v>
      </c>
      <c r="H1877" s="87"/>
      <c r="I1877" s="21">
        <f>SUM(I1875:I1876)</f>
        <v>16.66</v>
      </c>
    </row>
    <row r="1878" spans="1:9" ht="15" customHeight="1">
      <c r="A1878" s="2"/>
      <c r="B1878" s="2"/>
      <c r="C1878" s="2"/>
      <c r="D1878" s="2"/>
      <c r="E1878" s="2"/>
      <c r="F1878" s="2"/>
      <c r="G1878" s="89" t="s">
        <v>1491</v>
      </c>
      <c r="H1878" s="89"/>
      <c r="I1878" s="5">
        <f>SUM(I1873,I1877)</f>
        <v>25.65</v>
      </c>
    </row>
    <row r="1879" spans="1:9" ht="9.9499999999999993" customHeight="1">
      <c r="A1879" s="2"/>
      <c r="B1879" s="2"/>
      <c r="C1879" s="2"/>
      <c r="D1879" s="2"/>
      <c r="E1879" s="2"/>
      <c r="F1879" s="2"/>
      <c r="G1879" s="90"/>
      <c r="H1879" s="90"/>
      <c r="I1879" s="90"/>
    </row>
    <row r="1880" spans="1:9" ht="20.100000000000001" customHeight="1">
      <c r="A1880" s="81" t="s">
        <v>2227</v>
      </c>
      <c r="B1880" s="81"/>
      <c r="C1880" s="81"/>
      <c r="D1880" s="81"/>
      <c r="E1880" s="81"/>
      <c r="F1880" s="81"/>
      <c r="G1880" s="81"/>
      <c r="H1880" s="81"/>
      <c r="I1880" s="81"/>
    </row>
    <row r="1881" spans="1:9" ht="15" customHeight="1">
      <c r="A1881" s="91" t="s">
        <v>1576</v>
      </c>
      <c r="B1881" s="91"/>
      <c r="C1881" s="92" t="s">
        <v>4</v>
      </c>
      <c r="D1881" s="92"/>
      <c r="E1881" s="92"/>
      <c r="F1881" s="11" t="s">
        <v>1470</v>
      </c>
      <c r="G1881" s="11" t="s">
        <v>1471</v>
      </c>
      <c r="H1881" s="11" t="s">
        <v>1472</v>
      </c>
      <c r="I1881" s="11" t="s">
        <v>1473</v>
      </c>
    </row>
    <row r="1882" spans="1:9" ht="29.1" customHeight="1">
      <c r="A1882" s="17" t="s">
        <v>2223</v>
      </c>
      <c r="B1882" s="18" t="s">
        <v>2224</v>
      </c>
      <c r="C1882" s="93" t="s">
        <v>14</v>
      </c>
      <c r="D1882" s="93"/>
      <c r="E1882" s="93"/>
      <c r="F1882" s="17" t="s">
        <v>33</v>
      </c>
      <c r="G1882" s="19">
        <v>2</v>
      </c>
      <c r="H1882" s="20">
        <v>0.2</v>
      </c>
      <c r="I1882" s="20">
        <f>TRUNC(TRUNC(G1882,8)*H1882,2)</f>
        <v>0.4</v>
      </c>
    </row>
    <row r="1883" spans="1:9" ht="15" customHeight="1">
      <c r="A1883" s="17" t="s">
        <v>2228</v>
      </c>
      <c r="B1883" s="18" t="s">
        <v>2229</v>
      </c>
      <c r="C1883" s="93" t="s">
        <v>14</v>
      </c>
      <c r="D1883" s="93"/>
      <c r="E1883" s="93"/>
      <c r="F1883" s="17" t="s">
        <v>33</v>
      </c>
      <c r="G1883" s="19">
        <v>1</v>
      </c>
      <c r="H1883" s="20">
        <v>7.71</v>
      </c>
      <c r="I1883" s="20">
        <f>TRUNC(TRUNC(G1883,8)*H1883,2)</f>
        <v>7.71</v>
      </c>
    </row>
    <row r="1884" spans="1:9" ht="15" customHeight="1">
      <c r="A1884" s="2"/>
      <c r="B1884" s="2"/>
      <c r="C1884" s="2"/>
      <c r="D1884" s="2"/>
      <c r="E1884" s="2"/>
      <c r="F1884" s="2"/>
      <c r="G1884" s="87" t="s">
        <v>1588</v>
      </c>
      <c r="H1884" s="87"/>
      <c r="I1884" s="21">
        <f>SUM(I1882:I1883)</f>
        <v>8.11</v>
      </c>
    </row>
    <row r="1885" spans="1:9" ht="15" customHeight="1">
      <c r="A1885" s="91" t="s">
        <v>1560</v>
      </c>
      <c r="B1885" s="91"/>
      <c r="C1885" s="92" t="s">
        <v>4</v>
      </c>
      <c r="D1885" s="92"/>
      <c r="E1885" s="92"/>
      <c r="F1885" s="11" t="s">
        <v>1470</v>
      </c>
      <c r="G1885" s="11" t="s">
        <v>1471</v>
      </c>
      <c r="H1885" s="11" t="s">
        <v>1472</v>
      </c>
      <c r="I1885" s="11" t="s">
        <v>1473</v>
      </c>
    </row>
    <row r="1886" spans="1:9" ht="21" customHeight="1">
      <c r="A1886" s="17" t="s">
        <v>2158</v>
      </c>
      <c r="B1886" s="18" t="s">
        <v>2159</v>
      </c>
      <c r="C1886" s="93" t="s">
        <v>14</v>
      </c>
      <c r="D1886" s="93"/>
      <c r="E1886" s="93"/>
      <c r="F1886" s="17" t="s">
        <v>1563</v>
      </c>
      <c r="G1886" s="19">
        <v>0.2397</v>
      </c>
      <c r="H1886" s="20">
        <v>24.39</v>
      </c>
      <c r="I1886" s="20">
        <f>TRUNC(TRUNC(G1886,8)*H1886,2)</f>
        <v>5.84</v>
      </c>
    </row>
    <row r="1887" spans="1:9" ht="15" customHeight="1">
      <c r="A1887" s="17" t="s">
        <v>2160</v>
      </c>
      <c r="B1887" s="18" t="s">
        <v>2161</v>
      </c>
      <c r="C1887" s="93" t="s">
        <v>14</v>
      </c>
      <c r="D1887" s="93"/>
      <c r="E1887" s="93"/>
      <c r="F1887" s="17" t="s">
        <v>1563</v>
      </c>
      <c r="G1887" s="19">
        <v>0.2397</v>
      </c>
      <c r="H1887" s="20">
        <v>32.69</v>
      </c>
      <c r="I1887" s="20">
        <f>TRUNC(TRUNC(G1887,8)*H1887,2)</f>
        <v>7.83</v>
      </c>
    </row>
    <row r="1888" spans="1:9" ht="18" customHeight="1">
      <c r="A1888" s="2"/>
      <c r="B1888" s="2"/>
      <c r="C1888" s="2"/>
      <c r="D1888" s="2"/>
      <c r="E1888" s="2"/>
      <c r="F1888" s="2"/>
      <c r="G1888" s="87" t="s">
        <v>1564</v>
      </c>
      <c r="H1888" s="87"/>
      <c r="I1888" s="21">
        <f>SUM(I1886:I1887)</f>
        <v>13.67</v>
      </c>
    </row>
    <row r="1889" spans="1:9" ht="15" customHeight="1">
      <c r="A1889" s="2"/>
      <c r="B1889" s="2"/>
      <c r="C1889" s="2"/>
      <c r="D1889" s="2"/>
      <c r="E1889" s="2"/>
      <c r="F1889" s="2"/>
      <c r="G1889" s="89" t="s">
        <v>1491</v>
      </c>
      <c r="H1889" s="89"/>
      <c r="I1889" s="5">
        <f>SUM(I1884,I1888)</f>
        <v>21.78</v>
      </c>
    </row>
    <row r="1890" spans="1:9" ht="9.9499999999999993" customHeight="1">
      <c r="A1890" s="2"/>
      <c r="B1890" s="2"/>
      <c r="C1890" s="2"/>
      <c r="D1890" s="2"/>
      <c r="E1890" s="2"/>
      <c r="F1890" s="2"/>
      <c r="G1890" s="90"/>
      <c r="H1890" s="90"/>
      <c r="I1890" s="90"/>
    </row>
    <row r="1891" spans="1:9" ht="20.100000000000001" customHeight="1">
      <c r="A1891" s="81" t="s">
        <v>2230</v>
      </c>
      <c r="B1891" s="81"/>
      <c r="C1891" s="81"/>
      <c r="D1891" s="81"/>
      <c r="E1891" s="81"/>
      <c r="F1891" s="81"/>
      <c r="G1891" s="81"/>
      <c r="H1891" s="81"/>
      <c r="I1891" s="81"/>
    </row>
    <row r="1892" spans="1:9" ht="15" customHeight="1">
      <c r="A1892" s="91" t="s">
        <v>1576</v>
      </c>
      <c r="B1892" s="91"/>
      <c r="C1892" s="92" t="s">
        <v>4</v>
      </c>
      <c r="D1892" s="92"/>
      <c r="E1892" s="92"/>
      <c r="F1892" s="11" t="s">
        <v>1470</v>
      </c>
      <c r="G1892" s="11" t="s">
        <v>1471</v>
      </c>
      <c r="H1892" s="11" t="s">
        <v>1472</v>
      </c>
      <c r="I1892" s="11" t="s">
        <v>1473</v>
      </c>
    </row>
    <row r="1893" spans="1:9" ht="29.1" customHeight="1">
      <c r="A1893" s="17" t="s">
        <v>2223</v>
      </c>
      <c r="B1893" s="18" t="s">
        <v>2224</v>
      </c>
      <c r="C1893" s="93" t="s">
        <v>14</v>
      </c>
      <c r="D1893" s="93"/>
      <c r="E1893" s="93"/>
      <c r="F1893" s="17" t="s">
        <v>33</v>
      </c>
      <c r="G1893" s="19">
        <v>2</v>
      </c>
      <c r="H1893" s="20">
        <v>0.2</v>
      </c>
      <c r="I1893" s="20">
        <f>TRUNC(TRUNC(G1893,8)*H1893,2)</f>
        <v>0.4</v>
      </c>
    </row>
    <row r="1894" spans="1:9" ht="15" customHeight="1">
      <c r="A1894" s="17" t="s">
        <v>2231</v>
      </c>
      <c r="B1894" s="18" t="s">
        <v>2232</v>
      </c>
      <c r="C1894" s="93" t="s">
        <v>14</v>
      </c>
      <c r="D1894" s="93"/>
      <c r="E1894" s="93"/>
      <c r="F1894" s="17" t="s">
        <v>33</v>
      </c>
      <c r="G1894" s="19">
        <v>1</v>
      </c>
      <c r="H1894" s="20">
        <v>8.59</v>
      </c>
      <c r="I1894" s="20">
        <f>TRUNC(TRUNC(G1894,8)*H1894,2)</f>
        <v>8.59</v>
      </c>
    </row>
    <row r="1895" spans="1:9" ht="15" customHeight="1">
      <c r="A1895" s="2"/>
      <c r="B1895" s="2"/>
      <c r="C1895" s="2"/>
      <c r="D1895" s="2"/>
      <c r="E1895" s="2"/>
      <c r="F1895" s="2"/>
      <c r="G1895" s="87" t="s">
        <v>1588</v>
      </c>
      <c r="H1895" s="87"/>
      <c r="I1895" s="21">
        <f>SUM(I1893:I1894)</f>
        <v>8.99</v>
      </c>
    </row>
    <row r="1896" spans="1:9" ht="15" customHeight="1">
      <c r="A1896" s="91" t="s">
        <v>1560</v>
      </c>
      <c r="B1896" s="91"/>
      <c r="C1896" s="92" t="s">
        <v>4</v>
      </c>
      <c r="D1896" s="92"/>
      <c r="E1896" s="92"/>
      <c r="F1896" s="11" t="s">
        <v>1470</v>
      </c>
      <c r="G1896" s="11" t="s">
        <v>1471</v>
      </c>
      <c r="H1896" s="11" t="s">
        <v>1472</v>
      </c>
      <c r="I1896" s="11" t="s">
        <v>1473</v>
      </c>
    </row>
    <row r="1897" spans="1:9" ht="21" customHeight="1">
      <c r="A1897" s="17" t="s">
        <v>2158</v>
      </c>
      <c r="B1897" s="18" t="s">
        <v>2159</v>
      </c>
      <c r="C1897" s="93" t="s">
        <v>14</v>
      </c>
      <c r="D1897" s="93"/>
      <c r="E1897" s="93"/>
      <c r="F1897" s="17" t="s">
        <v>1563</v>
      </c>
      <c r="G1897" s="19">
        <v>0.34429999999999999</v>
      </c>
      <c r="H1897" s="20">
        <v>24.39</v>
      </c>
      <c r="I1897" s="20">
        <f>TRUNC(TRUNC(G1897,8)*H1897,2)</f>
        <v>8.39</v>
      </c>
    </row>
    <row r="1898" spans="1:9" ht="15" customHeight="1">
      <c r="A1898" s="17" t="s">
        <v>2160</v>
      </c>
      <c r="B1898" s="18" t="s">
        <v>2161</v>
      </c>
      <c r="C1898" s="93" t="s">
        <v>14</v>
      </c>
      <c r="D1898" s="93"/>
      <c r="E1898" s="93"/>
      <c r="F1898" s="17" t="s">
        <v>1563</v>
      </c>
      <c r="G1898" s="19">
        <v>0.34429999999999999</v>
      </c>
      <c r="H1898" s="20">
        <v>32.69</v>
      </c>
      <c r="I1898" s="20">
        <f>TRUNC(TRUNC(G1898,8)*H1898,2)</f>
        <v>11.25</v>
      </c>
    </row>
    <row r="1899" spans="1:9" ht="18" customHeight="1">
      <c r="A1899" s="2"/>
      <c r="B1899" s="2"/>
      <c r="C1899" s="2"/>
      <c r="D1899" s="2"/>
      <c r="E1899" s="2"/>
      <c r="F1899" s="2"/>
      <c r="G1899" s="87" t="s">
        <v>1564</v>
      </c>
      <c r="H1899" s="87"/>
      <c r="I1899" s="21">
        <f>SUM(I1897:I1898)</f>
        <v>19.64</v>
      </c>
    </row>
    <row r="1900" spans="1:9" ht="15" customHeight="1">
      <c r="A1900" s="2"/>
      <c r="B1900" s="2"/>
      <c r="C1900" s="2"/>
      <c r="D1900" s="2"/>
      <c r="E1900" s="2"/>
      <c r="F1900" s="2"/>
      <c r="G1900" s="89" t="s">
        <v>1491</v>
      </c>
      <c r="H1900" s="89"/>
      <c r="I1900" s="5">
        <f>SUM(I1895,I1899)</f>
        <v>28.630000000000003</v>
      </c>
    </row>
    <row r="1901" spans="1:9" ht="9.9499999999999993" customHeight="1">
      <c r="A1901" s="2"/>
      <c r="B1901" s="2"/>
      <c r="C1901" s="2"/>
      <c r="D1901" s="2"/>
      <c r="E1901" s="2"/>
      <c r="F1901" s="2"/>
      <c r="G1901" s="90"/>
      <c r="H1901" s="90"/>
      <c r="I1901" s="90"/>
    </row>
    <row r="1902" spans="1:9" ht="20.100000000000001" customHeight="1">
      <c r="A1902" s="81" t="s">
        <v>2233</v>
      </c>
      <c r="B1902" s="81"/>
      <c r="C1902" s="81"/>
      <c r="D1902" s="81"/>
      <c r="E1902" s="81"/>
      <c r="F1902" s="81"/>
      <c r="G1902" s="81"/>
      <c r="H1902" s="81"/>
      <c r="I1902" s="81"/>
    </row>
    <row r="1903" spans="1:9" ht="15" customHeight="1">
      <c r="A1903" s="91" t="s">
        <v>1576</v>
      </c>
      <c r="B1903" s="91"/>
      <c r="C1903" s="92" t="s">
        <v>4</v>
      </c>
      <c r="D1903" s="92"/>
      <c r="E1903" s="92"/>
      <c r="F1903" s="11" t="s">
        <v>1470</v>
      </c>
      <c r="G1903" s="11" t="s">
        <v>1471</v>
      </c>
      <c r="H1903" s="11" t="s">
        <v>1472</v>
      </c>
      <c r="I1903" s="11" t="s">
        <v>1473</v>
      </c>
    </row>
    <row r="1904" spans="1:9" ht="29.1" customHeight="1">
      <c r="A1904" s="17" t="s">
        <v>2223</v>
      </c>
      <c r="B1904" s="18" t="s">
        <v>2224</v>
      </c>
      <c r="C1904" s="93" t="s">
        <v>14</v>
      </c>
      <c r="D1904" s="93"/>
      <c r="E1904" s="93"/>
      <c r="F1904" s="17" t="s">
        <v>33</v>
      </c>
      <c r="G1904" s="19">
        <v>2</v>
      </c>
      <c r="H1904" s="20">
        <v>0.2</v>
      </c>
      <c r="I1904" s="20">
        <f>TRUNC(TRUNC(G1904,8)*H1904,2)</f>
        <v>0.4</v>
      </c>
    </row>
    <row r="1905" spans="1:9" ht="15" customHeight="1">
      <c r="A1905" s="17" t="s">
        <v>2234</v>
      </c>
      <c r="B1905" s="18" t="s">
        <v>2235</v>
      </c>
      <c r="C1905" s="93" t="s">
        <v>14</v>
      </c>
      <c r="D1905" s="93"/>
      <c r="E1905" s="93"/>
      <c r="F1905" s="17" t="s">
        <v>33</v>
      </c>
      <c r="G1905" s="19">
        <v>1</v>
      </c>
      <c r="H1905" s="20">
        <v>10.33</v>
      </c>
      <c r="I1905" s="20">
        <f>TRUNC(TRUNC(G1905,8)*H1905,2)</f>
        <v>10.33</v>
      </c>
    </row>
    <row r="1906" spans="1:9" ht="15" customHeight="1">
      <c r="A1906" s="2"/>
      <c r="B1906" s="2"/>
      <c r="C1906" s="2"/>
      <c r="D1906" s="2"/>
      <c r="E1906" s="2"/>
      <c r="F1906" s="2"/>
      <c r="G1906" s="87" t="s">
        <v>1588</v>
      </c>
      <c r="H1906" s="87"/>
      <c r="I1906" s="21">
        <f>SUM(I1904:I1905)</f>
        <v>10.73</v>
      </c>
    </row>
    <row r="1907" spans="1:9" ht="15" customHeight="1">
      <c r="A1907" s="91" t="s">
        <v>1560</v>
      </c>
      <c r="B1907" s="91"/>
      <c r="C1907" s="92" t="s">
        <v>4</v>
      </c>
      <c r="D1907" s="92"/>
      <c r="E1907" s="92"/>
      <c r="F1907" s="11" t="s">
        <v>1470</v>
      </c>
      <c r="G1907" s="11" t="s">
        <v>1471</v>
      </c>
      <c r="H1907" s="11" t="s">
        <v>1472</v>
      </c>
      <c r="I1907" s="11" t="s">
        <v>1473</v>
      </c>
    </row>
    <row r="1908" spans="1:9" ht="21" customHeight="1">
      <c r="A1908" s="17" t="s">
        <v>2158</v>
      </c>
      <c r="B1908" s="18" t="s">
        <v>2159</v>
      </c>
      <c r="C1908" s="93" t="s">
        <v>14</v>
      </c>
      <c r="D1908" s="93"/>
      <c r="E1908" s="93"/>
      <c r="F1908" s="17" t="s">
        <v>1563</v>
      </c>
      <c r="G1908" s="19">
        <v>0.3967</v>
      </c>
      <c r="H1908" s="20">
        <v>24.39</v>
      </c>
      <c r="I1908" s="20">
        <f>TRUNC(TRUNC(G1908,8)*H1908,2)</f>
        <v>9.67</v>
      </c>
    </row>
    <row r="1909" spans="1:9" ht="15" customHeight="1">
      <c r="A1909" s="17" t="s">
        <v>2160</v>
      </c>
      <c r="B1909" s="18" t="s">
        <v>2161</v>
      </c>
      <c r="C1909" s="93" t="s">
        <v>14</v>
      </c>
      <c r="D1909" s="93"/>
      <c r="E1909" s="93"/>
      <c r="F1909" s="17" t="s">
        <v>1563</v>
      </c>
      <c r="G1909" s="19">
        <v>0.3967</v>
      </c>
      <c r="H1909" s="20">
        <v>32.69</v>
      </c>
      <c r="I1909" s="20">
        <f>TRUNC(TRUNC(G1909,8)*H1909,2)</f>
        <v>12.96</v>
      </c>
    </row>
    <row r="1910" spans="1:9" ht="18" customHeight="1">
      <c r="A1910" s="2"/>
      <c r="B1910" s="2"/>
      <c r="C1910" s="2"/>
      <c r="D1910" s="2"/>
      <c r="E1910" s="2"/>
      <c r="F1910" s="2"/>
      <c r="G1910" s="87" t="s">
        <v>1564</v>
      </c>
      <c r="H1910" s="87"/>
      <c r="I1910" s="21">
        <f>SUM(I1908:I1909)</f>
        <v>22.630000000000003</v>
      </c>
    </row>
    <row r="1911" spans="1:9" ht="15" customHeight="1">
      <c r="A1911" s="2"/>
      <c r="B1911" s="2"/>
      <c r="C1911" s="2"/>
      <c r="D1911" s="2"/>
      <c r="E1911" s="2"/>
      <c r="F1911" s="2"/>
      <c r="G1911" s="89" t="s">
        <v>1491</v>
      </c>
      <c r="H1911" s="89"/>
      <c r="I1911" s="5">
        <f>SUM(I1906,I1910)</f>
        <v>33.36</v>
      </c>
    </row>
    <row r="1912" spans="1:9" ht="9.9499999999999993" customHeight="1">
      <c r="A1912" s="2"/>
      <c r="B1912" s="2"/>
      <c r="C1912" s="2"/>
      <c r="D1912" s="2"/>
      <c r="E1912" s="2"/>
      <c r="F1912" s="2"/>
      <c r="G1912" s="90"/>
      <c r="H1912" s="90"/>
      <c r="I1912" s="90"/>
    </row>
    <row r="1913" spans="1:9" ht="20.100000000000001" customHeight="1">
      <c r="A1913" s="81" t="s">
        <v>2236</v>
      </c>
      <c r="B1913" s="81"/>
      <c r="C1913" s="81"/>
      <c r="D1913" s="81"/>
      <c r="E1913" s="81"/>
      <c r="F1913" s="81"/>
      <c r="G1913" s="81"/>
      <c r="H1913" s="81"/>
      <c r="I1913" s="81"/>
    </row>
    <row r="1914" spans="1:9" ht="15" customHeight="1">
      <c r="A1914" s="91" t="s">
        <v>1576</v>
      </c>
      <c r="B1914" s="91"/>
      <c r="C1914" s="92" t="s">
        <v>4</v>
      </c>
      <c r="D1914" s="92"/>
      <c r="E1914" s="92"/>
      <c r="F1914" s="11" t="s">
        <v>1470</v>
      </c>
      <c r="G1914" s="11" t="s">
        <v>1471</v>
      </c>
      <c r="H1914" s="11" t="s">
        <v>1472</v>
      </c>
      <c r="I1914" s="11" t="s">
        <v>1473</v>
      </c>
    </row>
    <row r="1915" spans="1:9" ht="29.1" customHeight="1">
      <c r="A1915" s="17" t="s">
        <v>2223</v>
      </c>
      <c r="B1915" s="18" t="s">
        <v>2224</v>
      </c>
      <c r="C1915" s="93" t="s">
        <v>14</v>
      </c>
      <c r="D1915" s="93"/>
      <c r="E1915" s="93"/>
      <c r="F1915" s="17" t="s">
        <v>33</v>
      </c>
      <c r="G1915" s="19">
        <v>2</v>
      </c>
      <c r="H1915" s="20">
        <v>0.2</v>
      </c>
      <c r="I1915" s="20">
        <f>TRUNC(TRUNC(G1915,8)*H1915,2)</f>
        <v>0.4</v>
      </c>
    </row>
    <row r="1916" spans="1:9" ht="15" customHeight="1">
      <c r="A1916" s="17" t="s">
        <v>2237</v>
      </c>
      <c r="B1916" s="18" t="s">
        <v>2238</v>
      </c>
      <c r="C1916" s="93" t="s">
        <v>14</v>
      </c>
      <c r="D1916" s="93"/>
      <c r="E1916" s="93"/>
      <c r="F1916" s="17" t="s">
        <v>33</v>
      </c>
      <c r="G1916" s="19">
        <v>1</v>
      </c>
      <c r="H1916" s="20">
        <v>11.49</v>
      </c>
      <c r="I1916" s="20">
        <f>TRUNC(TRUNC(G1916,8)*H1916,2)</f>
        <v>11.49</v>
      </c>
    </row>
    <row r="1917" spans="1:9" ht="15" customHeight="1">
      <c r="A1917" s="2"/>
      <c r="B1917" s="2"/>
      <c r="C1917" s="2"/>
      <c r="D1917" s="2"/>
      <c r="E1917" s="2"/>
      <c r="F1917" s="2"/>
      <c r="G1917" s="87" t="s">
        <v>1588</v>
      </c>
      <c r="H1917" s="87"/>
      <c r="I1917" s="21">
        <f>SUM(I1915:I1916)</f>
        <v>11.89</v>
      </c>
    </row>
    <row r="1918" spans="1:9" ht="15" customHeight="1">
      <c r="A1918" s="91" t="s">
        <v>1560</v>
      </c>
      <c r="B1918" s="91"/>
      <c r="C1918" s="92" t="s">
        <v>4</v>
      </c>
      <c r="D1918" s="92"/>
      <c r="E1918" s="92"/>
      <c r="F1918" s="11" t="s">
        <v>1470</v>
      </c>
      <c r="G1918" s="11" t="s">
        <v>1471</v>
      </c>
      <c r="H1918" s="11" t="s">
        <v>1472</v>
      </c>
      <c r="I1918" s="11" t="s">
        <v>1473</v>
      </c>
    </row>
    <row r="1919" spans="1:9" ht="21" customHeight="1">
      <c r="A1919" s="17" t="s">
        <v>2158</v>
      </c>
      <c r="B1919" s="18" t="s">
        <v>2159</v>
      </c>
      <c r="C1919" s="93" t="s">
        <v>14</v>
      </c>
      <c r="D1919" s="93"/>
      <c r="E1919" s="93"/>
      <c r="F1919" s="17" t="s">
        <v>1563</v>
      </c>
      <c r="G1919" s="19">
        <v>0.44900000000000001</v>
      </c>
      <c r="H1919" s="20">
        <v>24.39</v>
      </c>
      <c r="I1919" s="20">
        <f>TRUNC(TRUNC(G1919,8)*H1919,2)</f>
        <v>10.95</v>
      </c>
    </row>
    <row r="1920" spans="1:9" ht="15" customHeight="1">
      <c r="A1920" s="17" t="s">
        <v>2160</v>
      </c>
      <c r="B1920" s="18" t="s">
        <v>2161</v>
      </c>
      <c r="C1920" s="93" t="s">
        <v>14</v>
      </c>
      <c r="D1920" s="93"/>
      <c r="E1920" s="93"/>
      <c r="F1920" s="17" t="s">
        <v>1563</v>
      </c>
      <c r="G1920" s="19">
        <v>0.44900000000000001</v>
      </c>
      <c r="H1920" s="20">
        <v>32.69</v>
      </c>
      <c r="I1920" s="20">
        <f>TRUNC(TRUNC(G1920,8)*H1920,2)</f>
        <v>14.67</v>
      </c>
    </row>
    <row r="1921" spans="1:9" ht="18" customHeight="1">
      <c r="A1921" s="2"/>
      <c r="B1921" s="2"/>
      <c r="C1921" s="2"/>
      <c r="D1921" s="2"/>
      <c r="E1921" s="2"/>
      <c r="F1921" s="2"/>
      <c r="G1921" s="87" t="s">
        <v>1564</v>
      </c>
      <c r="H1921" s="87"/>
      <c r="I1921" s="21">
        <f>SUM(I1919:I1920)</f>
        <v>25.619999999999997</v>
      </c>
    </row>
    <row r="1922" spans="1:9" ht="15" customHeight="1">
      <c r="A1922" s="2"/>
      <c r="B1922" s="2"/>
      <c r="C1922" s="2"/>
      <c r="D1922" s="2"/>
      <c r="E1922" s="2"/>
      <c r="F1922" s="2"/>
      <c r="G1922" s="89" t="s">
        <v>1491</v>
      </c>
      <c r="H1922" s="89"/>
      <c r="I1922" s="5">
        <f>SUM(I1917,I1921)</f>
        <v>37.51</v>
      </c>
    </row>
    <row r="1923" spans="1:9" ht="9.9499999999999993" customHeight="1">
      <c r="A1923" s="2"/>
      <c r="B1923" s="2"/>
      <c r="C1923" s="2"/>
      <c r="D1923" s="2"/>
      <c r="E1923" s="2"/>
      <c r="F1923" s="2"/>
      <c r="G1923" s="90"/>
      <c r="H1923" s="90"/>
      <c r="I1923" s="90"/>
    </row>
    <row r="1924" spans="1:9" ht="20.100000000000001" customHeight="1">
      <c r="A1924" s="81" t="s">
        <v>2239</v>
      </c>
      <c r="B1924" s="81"/>
      <c r="C1924" s="81"/>
      <c r="D1924" s="81"/>
      <c r="E1924" s="81"/>
      <c r="F1924" s="81"/>
      <c r="G1924" s="81"/>
      <c r="H1924" s="81"/>
      <c r="I1924" s="81"/>
    </row>
    <row r="1925" spans="1:9" ht="15" customHeight="1">
      <c r="A1925" s="91" t="s">
        <v>1576</v>
      </c>
      <c r="B1925" s="91"/>
      <c r="C1925" s="92" t="s">
        <v>4</v>
      </c>
      <c r="D1925" s="92"/>
      <c r="E1925" s="92"/>
      <c r="F1925" s="11" t="s">
        <v>1470</v>
      </c>
      <c r="G1925" s="11" t="s">
        <v>1471</v>
      </c>
      <c r="H1925" s="11" t="s">
        <v>1472</v>
      </c>
      <c r="I1925" s="11" t="s">
        <v>1473</v>
      </c>
    </row>
    <row r="1926" spans="1:9" ht="29.1" customHeight="1">
      <c r="A1926" s="17" t="s">
        <v>2240</v>
      </c>
      <c r="B1926" s="18" t="s">
        <v>2241</v>
      </c>
      <c r="C1926" s="93" t="s">
        <v>14</v>
      </c>
      <c r="D1926" s="93"/>
      <c r="E1926" s="93"/>
      <c r="F1926" s="17" t="s">
        <v>33</v>
      </c>
      <c r="G1926" s="19">
        <v>1.25</v>
      </c>
      <c r="H1926" s="20">
        <v>3.8</v>
      </c>
      <c r="I1926" s="20">
        <f>TRUNC(TRUNC(G1926,8)*H1926,2)</f>
        <v>4.75</v>
      </c>
    </row>
    <row r="1927" spans="1:9" ht="29.1" customHeight="1">
      <c r="A1927" s="17" t="s">
        <v>2242</v>
      </c>
      <c r="B1927" s="18" t="s">
        <v>2243</v>
      </c>
      <c r="C1927" s="93" t="s">
        <v>14</v>
      </c>
      <c r="D1927" s="93"/>
      <c r="E1927" s="93"/>
      <c r="F1927" s="17" t="s">
        <v>33</v>
      </c>
      <c r="G1927" s="19">
        <v>1.3125</v>
      </c>
      <c r="H1927" s="20">
        <v>0.68</v>
      </c>
      <c r="I1927" s="20">
        <f>TRUNC(TRUNC(G1927,8)*H1927,2)</f>
        <v>0.89</v>
      </c>
    </row>
    <row r="1928" spans="1:9" ht="15" customHeight="1">
      <c r="A1928" s="2"/>
      <c r="B1928" s="2"/>
      <c r="C1928" s="2"/>
      <c r="D1928" s="2"/>
      <c r="E1928" s="2"/>
      <c r="F1928" s="2"/>
      <c r="G1928" s="87" t="s">
        <v>1588</v>
      </c>
      <c r="H1928" s="87"/>
      <c r="I1928" s="21">
        <f>SUM(I1926:I1927)</f>
        <v>5.64</v>
      </c>
    </row>
    <row r="1929" spans="1:9" ht="15" customHeight="1">
      <c r="A1929" s="91" t="s">
        <v>1560</v>
      </c>
      <c r="B1929" s="91"/>
      <c r="C1929" s="92" t="s">
        <v>4</v>
      </c>
      <c r="D1929" s="92"/>
      <c r="E1929" s="92"/>
      <c r="F1929" s="11" t="s">
        <v>1470</v>
      </c>
      <c r="G1929" s="11" t="s">
        <v>1471</v>
      </c>
      <c r="H1929" s="11" t="s">
        <v>1472</v>
      </c>
      <c r="I1929" s="11" t="s">
        <v>1473</v>
      </c>
    </row>
    <row r="1930" spans="1:9" ht="21" customHeight="1">
      <c r="A1930" s="17" t="s">
        <v>2158</v>
      </c>
      <c r="B1930" s="18" t="s">
        <v>2159</v>
      </c>
      <c r="C1930" s="93" t="s">
        <v>14</v>
      </c>
      <c r="D1930" s="93"/>
      <c r="E1930" s="93"/>
      <c r="F1930" s="17" t="s">
        <v>1563</v>
      </c>
      <c r="G1930" s="19">
        <v>4.4200000000000003E-2</v>
      </c>
      <c r="H1930" s="20">
        <v>24.39</v>
      </c>
      <c r="I1930" s="20">
        <f>TRUNC(TRUNC(G1930,8)*H1930,2)</f>
        <v>1.07</v>
      </c>
    </row>
    <row r="1931" spans="1:9" ht="15" customHeight="1">
      <c r="A1931" s="17" t="s">
        <v>2160</v>
      </c>
      <c r="B1931" s="18" t="s">
        <v>2161</v>
      </c>
      <c r="C1931" s="93" t="s">
        <v>14</v>
      </c>
      <c r="D1931" s="93"/>
      <c r="E1931" s="93"/>
      <c r="F1931" s="17" t="s">
        <v>1563</v>
      </c>
      <c r="G1931" s="19">
        <v>0.1946</v>
      </c>
      <c r="H1931" s="20">
        <v>32.69</v>
      </c>
      <c r="I1931" s="20">
        <f>TRUNC(TRUNC(G1931,8)*H1931,2)</f>
        <v>6.36</v>
      </c>
    </row>
    <row r="1932" spans="1:9" ht="18" customHeight="1">
      <c r="A1932" s="2"/>
      <c r="B1932" s="2"/>
      <c r="C1932" s="2"/>
      <c r="D1932" s="2"/>
      <c r="E1932" s="2"/>
      <c r="F1932" s="2"/>
      <c r="G1932" s="87" t="s">
        <v>1564</v>
      </c>
      <c r="H1932" s="87"/>
      <c r="I1932" s="21">
        <f>SUM(I1930:I1931)</f>
        <v>7.4300000000000006</v>
      </c>
    </row>
    <row r="1933" spans="1:9" ht="15" customHeight="1">
      <c r="A1933" s="2"/>
      <c r="B1933" s="2"/>
      <c r="C1933" s="2"/>
      <c r="D1933" s="2"/>
      <c r="E1933" s="2"/>
      <c r="F1933" s="2"/>
      <c r="G1933" s="89" t="s">
        <v>1491</v>
      </c>
      <c r="H1933" s="89"/>
      <c r="I1933" s="5">
        <f>SUM(I1928,I1932)</f>
        <v>13.07</v>
      </c>
    </row>
    <row r="1934" spans="1:9" ht="9.9499999999999993" customHeight="1">
      <c r="A1934" s="2"/>
      <c r="B1934" s="2"/>
      <c r="C1934" s="2"/>
      <c r="D1934" s="2"/>
      <c r="E1934" s="2"/>
      <c r="F1934" s="2"/>
      <c r="G1934" s="90"/>
      <c r="H1934" s="90"/>
      <c r="I1934" s="90"/>
    </row>
    <row r="1935" spans="1:9" ht="20.100000000000001" customHeight="1">
      <c r="A1935" s="81" t="s">
        <v>2244</v>
      </c>
      <c r="B1935" s="81"/>
      <c r="C1935" s="81"/>
      <c r="D1935" s="81"/>
      <c r="E1935" s="81"/>
      <c r="F1935" s="81"/>
      <c r="G1935" s="81"/>
      <c r="H1935" s="81"/>
      <c r="I1935" s="81"/>
    </row>
    <row r="1936" spans="1:9" ht="15" customHeight="1">
      <c r="A1936" s="91" t="s">
        <v>1576</v>
      </c>
      <c r="B1936" s="91"/>
      <c r="C1936" s="92" t="s">
        <v>4</v>
      </c>
      <c r="D1936" s="92"/>
      <c r="E1936" s="92"/>
      <c r="F1936" s="11" t="s">
        <v>1470</v>
      </c>
      <c r="G1936" s="11" t="s">
        <v>1471</v>
      </c>
      <c r="H1936" s="11" t="s">
        <v>1472</v>
      </c>
      <c r="I1936" s="11" t="s">
        <v>1473</v>
      </c>
    </row>
    <row r="1937" spans="1:9" ht="29.1" customHeight="1">
      <c r="A1937" s="17" t="s">
        <v>2223</v>
      </c>
      <c r="B1937" s="18" t="s">
        <v>2224</v>
      </c>
      <c r="C1937" s="93" t="s">
        <v>14</v>
      </c>
      <c r="D1937" s="93"/>
      <c r="E1937" s="93"/>
      <c r="F1937" s="17" t="s">
        <v>33</v>
      </c>
      <c r="G1937" s="19">
        <v>2</v>
      </c>
      <c r="H1937" s="20">
        <v>0.2</v>
      </c>
      <c r="I1937" s="20">
        <f>TRUNC(TRUNC(G1937,8)*H1937,2)</f>
        <v>0.4</v>
      </c>
    </row>
    <row r="1938" spans="1:9" ht="15" customHeight="1">
      <c r="A1938" s="17" t="s">
        <v>2245</v>
      </c>
      <c r="B1938" s="18" t="s">
        <v>2246</v>
      </c>
      <c r="C1938" s="93" t="s">
        <v>14</v>
      </c>
      <c r="D1938" s="93"/>
      <c r="E1938" s="93"/>
      <c r="F1938" s="17" t="s">
        <v>33</v>
      </c>
      <c r="G1938" s="19">
        <v>1</v>
      </c>
      <c r="H1938" s="20">
        <v>10.8</v>
      </c>
      <c r="I1938" s="20">
        <f>TRUNC(TRUNC(G1938,8)*H1938,2)</f>
        <v>10.8</v>
      </c>
    </row>
    <row r="1939" spans="1:9" ht="15" customHeight="1">
      <c r="A1939" s="2"/>
      <c r="B1939" s="2"/>
      <c r="C1939" s="2"/>
      <c r="D1939" s="2"/>
      <c r="E1939" s="2"/>
      <c r="F1939" s="2"/>
      <c r="G1939" s="87" t="s">
        <v>1588</v>
      </c>
      <c r="H1939" s="87"/>
      <c r="I1939" s="21">
        <f>SUM(I1937:I1938)</f>
        <v>11.200000000000001</v>
      </c>
    </row>
    <row r="1940" spans="1:9" ht="15" customHeight="1">
      <c r="A1940" s="91" t="s">
        <v>1560</v>
      </c>
      <c r="B1940" s="91"/>
      <c r="C1940" s="92" t="s">
        <v>4</v>
      </c>
      <c r="D1940" s="92"/>
      <c r="E1940" s="92"/>
      <c r="F1940" s="11" t="s">
        <v>1470</v>
      </c>
      <c r="G1940" s="11" t="s">
        <v>1471</v>
      </c>
      <c r="H1940" s="11" t="s">
        <v>1472</v>
      </c>
      <c r="I1940" s="11" t="s">
        <v>1473</v>
      </c>
    </row>
    <row r="1941" spans="1:9" ht="21" customHeight="1">
      <c r="A1941" s="17" t="s">
        <v>2158</v>
      </c>
      <c r="B1941" s="18" t="s">
        <v>2159</v>
      </c>
      <c r="C1941" s="93" t="s">
        <v>14</v>
      </c>
      <c r="D1941" s="93"/>
      <c r="E1941" s="93"/>
      <c r="F1941" s="17" t="s">
        <v>1563</v>
      </c>
      <c r="G1941" s="19">
        <v>0.36180000000000001</v>
      </c>
      <c r="H1941" s="20">
        <v>24.39</v>
      </c>
      <c r="I1941" s="20">
        <f>TRUNC(TRUNC(G1941,8)*H1941,2)</f>
        <v>8.82</v>
      </c>
    </row>
    <row r="1942" spans="1:9" ht="15" customHeight="1">
      <c r="A1942" s="17" t="s">
        <v>2160</v>
      </c>
      <c r="B1942" s="18" t="s">
        <v>2161</v>
      </c>
      <c r="C1942" s="93" t="s">
        <v>14</v>
      </c>
      <c r="D1942" s="93"/>
      <c r="E1942" s="93"/>
      <c r="F1942" s="17" t="s">
        <v>1563</v>
      </c>
      <c r="G1942" s="19">
        <v>0.36180000000000001</v>
      </c>
      <c r="H1942" s="20">
        <v>32.69</v>
      </c>
      <c r="I1942" s="20">
        <f>TRUNC(TRUNC(G1942,8)*H1942,2)</f>
        <v>11.82</v>
      </c>
    </row>
    <row r="1943" spans="1:9" ht="18" customHeight="1">
      <c r="A1943" s="2"/>
      <c r="B1943" s="2"/>
      <c r="C1943" s="2"/>
      <c r="D1943" s="2"/>
      <c r="E1943" s="2"/>
      <c r="F1943" s="2"/>
      <c r="G1943" s="87" t="s">
        <v>1564</v>
      </c>
      <c r="H1943" s="87"/>
      <c r="I1943" s="21">
        <f>SUM(I1941:I1942)</f>
        <v>20.64</v>
      </c>
    </row>
    <row r="1944" spans="1:9" ht="15" customHeight="1">
      <c r="A1944" s="2"/>
      <c r="B1944" s="2"/>
      <c r="C1944" s="2"/>
      <c r="D1944" s="2"/>
      <c r="E1944" s="2"/>
      <c r="F1944" s="2"/>
      <c r="G1944" s="89" t="s">
        <v>1491</v>
      </c>
      <c r="H1944" s="89"/>
      <c r="I1944" s="5">
        <f>SUM(I1939,I1943)</f>
        <v>31.840000000000003</v>
      </c>
    </row>
    <row r="1945" spans="1:9" ht="9.9499999999999993" customHeight="1">
      <c r="A1945" s="2"/>
      <c r="B1945" s="2"/>
      <c r="C1945" s="2"/>
      <c r="D1945" s="2"/>
      <c r="E1945" s="2"/>
      <c r="F1945" s="2"/>
      <c r="G1945" s="90"/>
      <c r="H1945" s="90"/>
      <c r="I1945" s="90"/>
    </row>
    <row r="1946" spans="1:9" ht="20.100000000000001" customHeight="1">
      <c r="A1946" s="81" t="s">
        <v>2247</v>
      </c>
      <c r="B1946" s="81"/>
      <c r="C1946" s="81"/>
      <c r="D1946" s="81"/>
      <c r="E1946" s="81"/>
      <c r="F1946" s="81"/>
      <c r="G1946" s="81"/>
      <c r="H1946" s="81"/>
      <c r="I1946" s="81"/>
    </row>
    <row r="1947" spans="1:9" ht="15" customHeight="1">
      <c r="A1947" s="91" t="s">
        <v>1576</v>
      </c>
      <c r="B1947" s="91"/>
      <c r="C1947" s="92" t="s">
        <v>4</v>
      </c>
      <c r="D1947" s="92"/>
      <c r="E1947" s="92"/>
      <c r="F1947" s="11" t="s">
        <v>1470</v>
      </c>
      <c r="G1947" s="11" t="s">
        <v>1471</v>
      </c>
      <c r="H1947" s="11" t="s">
        <v>1472</v>
      </c>
      <c r="I1947" s="11" t="s">
        <v>1473</v>
      </c>
    </row>
    <row r="1948" spans="1:9" ht="29.1" customHeight="1">
      <c r="A1948" s="17" t="s">
        <v>2223</v>
      </c>
      <c r="B1948" s="18" t="s">
        <v>2224</v>
      </c>
      <c r="C1948" s="93" t="s">
        <v>14</v>
      </c>
      <c r="D1948" s="93"/>
      <c r="E1948" s="93"/>
      <c r="F1948" s="17" t="s">
        <v>33</v>
      </c>
      <c r="G1948" s="19">
        <v>2</v>
      </c>
      <c r="H1948" s="20">
        <v>0.2</v>
      </c>
      <c r="I1948" s="20">
        <f>TRUNC(TRUNC(G1948,8)*H1948,2)</f>
        <v>0.4</v>
      </c>
    </row>
    <row r="1949" spans="1:9" ht="15" customHeight="1">
      <c r="A1949" s="17" t="s">
        <v>2248</v>
      </c>
      <c r="B1949" s="18" t="s">
        <v>2249</v>
      </c>
      <c r="C1949" s="93" t="s">
        <v>14</v>
      </c>
      <c r="D1949" s="93"/>
      <c r="E1949" s="93"/>
      <c r="F1949" s="17" t="s">
        <v>33</v>
      </c>
      <c r="G1949" s="19">
        <v>1</v>
      </c>
      <c r="H1949" s="20">
        <v>14.07</v>
      </c>
      <c r="I1949" s="20">
        <f>TRUNC(TRUNC(G1949,8)*H1949,2)</f>
        <v>14.07</v>
      </c>
    </row>
    <row r="1950" spans="1:9" ht="15" customHeight="1">
      <c r="A1950" s="2"/>
      <c r="B1950" s="2"/>
      <c r="C1950" s="2"/>
      <c r="D1950" s="2"/>
      <c r="E1950" s="2"/>
      <c r="F1950" s="2"/>
      <c r="G1950" s="87" t="s">
        <v>1588</v>
      </c>
      <c r="H1950" s="87"/>
      <c r="I1950" s="21">
        <f>SUM(I1948:I1949)</f>
        <v>14.47</v>
      </c>
    </row>
    <row r="1951" spans="1:9" ht="15" customHeight="1">
      <c r="A1951" s="91" t="s">
        <v>1560</v>
      </c>
      <c r="B1951" s="91"/>
      <c r="C1951" s="92" t="s">
        <v>4</v>
      </c>
      <c r="D1951" s="92"/>
      <c r="E1951" s="92"/>
      <c r="F1951" s="11" t="s">
        <v>1470</v>
      </c>
      <c r="G1951" s="11" t="s">
        <v>1471</v>
      </c>
      <c r="H1951" s="11" t="s">
        <v>1472</v>
      </c>
      <c r="I1951" s="11" t="s">
        <v>1473</v>
      </c>
    </row>
    <row r="1952" spans="1:9" ht="21" customHeight="1">
      <c r="A1952" s="17" t="s">
        <v>2158</v>
      </c>
      <c r="B1952" s="18" t="s">
        <v>2159</v>
      </c>
      <c r="C1952" s="93" t="s">
        <v>14</v>
      </c>
      <c r="D1952" s="93"/>
      <c r="E1952" s="93"/>
      <c r="F1952" s="17" t="s">
        <v>1563</v>
      </c>
      <c r="G1952" s="19">
        <v>0.53620000000000001</v>
      </c>
      <c r="H1952" s="20">
        <v>24.39</v>
      </c>
      <c r="I1952" s="20">
        <f>TRUNC(TRUNC(G1952,8)*H1952,2)</f>
        <v>13.07</v>
      </c>
    </row>
    <row r="1953" spans="1:9" ht="15" customHeight="1">
      <c r="A1953" s="17" t="s">
        <v>2160</v>
      </c>
      <c r="B1953" s="18" t="s">
        <v>2161</v>
      </c>
      <c r="C1953" s="93" t="s">
        <v>14</v>
      </c>
      <c r="D1953" s="93"/>
      <c r="E1953" s="93"/>
      <c r="F1953" s="17" t="s">
        <v>1563</v>
      </c>
      <c r="G1953" s="19">
        <v>0.53620000000000001</v>
      </c>
      <c r="H1953" s="20">
        <v>32.69</v>
      </c>
      <c r="I1953" s="20">
        <f>TRUNC(TRUNC(G1953,8)*H1953,2)</f>
        <v>17.52</v>
      </c>
    </row>
    <row r="1954" spans="1:9" ht="18" customHeight="1">
      <c r="A1954" s="2"/>
      <c r="B1954" s="2"/>
      <c r="C1954" s="2"/>
      <c r="D1954" s="2"/>
      <c r="E1954" s="2"/>
      <c r="F1954" s="2"/>
      <c r="G1954" s="87" t="s">
        <v>1564</v>
      </c>
      <c r="H1954" s="87"/>
      <c r="I1954" s="21">
        <f>SUM(I1952:I1953)</f>
        <v>30.59</v>
      </c>
    </row>
    <row r="1955" spans="1:9" ht="15" customHeight="1">
      <c r="A1955" s="2"/>
      <c r="B1955" s="2"/>
      <c r="C1955" s="2"/>
      <c r="D1955" s="2"/>
      <c r="E1955" s="2"/>
      <c r="F1955" s="2"/>
      <c r="G1955" s="89" t="s">
        <v>1491</v>
      </c>
      <c r="H1955" s="89"/>
      <c r="I1955" s="5">
        <f>SUM(I1950,I1954)</f>
        <v>45.06</v>
      </c>
    </row>
    <row r="1956" spans="1:9" ht="9.9499999999999993" customHeight="1">
      <c r="A1956" s="2"/>
      <c r="B1956" s="2"/>
      <c r="C1956" s="2"/>
      <c r="D1956" s="2"/>
      <c r="E1956" s="2"/>
      <c r="F1956" s="2"/>
      <c r="G1956" s="90"/>
      <c r="H1956" s="90"/>
      <c r="I1956" s="90"/>
    </row>
    <row r="1957" spans="1:9" ht="20.100000000000001" customHeight="1">
      <c r="A1957" s="81" t="s">
        <v>2250</v>
      </c>
      <c r="B1957" s="81"/>
      <c r="C1957" s="81"/>
      <c r="D1957" s="81"/>
      <c r="E1957" s="81"/>
      <c r="F1957" s="81"/>
      <c r="G1957" s="81"/>
      <c r="H1957" s="81"/>
      <c r="I1957" s="81"/>
    </row>
    <row r="1958" spans="1:9" ht="15" customHeight="1">
      <c r="A1958" s="91" t="s">
        <v>1576</v>
      </c>
      <c r="B1958" s="91"/>
      <c r="C1958" s="92" t="s">
        <v>4</v>
      </c>
      <c r="D1958" s="92"/>
      <c r="E1958" s="92"/>
      <c r="F1958" s="11" t="s">
        <v>1470</v>
      </c>
      <c r="G1958" s="11" t="s">
        <v>1471</v>
      </c>
      <c r="H1958" s="11" t="s">
        <v>1472</v>
      </c>
      <c r="I1958" s="11" t="s">
        <v>1473</v>
      </c>
    </row>
    <row r="1959" spans="1:9" ht="21" customHeight="1">
      <c r="A1959" s="17" t="s">
        <v>2251</v>
      </c>
      <c r="B1959" s="18" t="s">
        <v>2252</v>
      </c>
      <c r="C1959" s="93" t="s">
        <v>1910</v>
      </c>
      <c r="D1959" s="93"/>
      <c r="E1959" s="93"/>
      <c r="F1959" s="17" t="s">
        <v>2253</v>
      </c>
      <c r="G1959" s="19">
        <v>1</v>
      </c>
      <c r="H1959" s="20">
        <v>70.930000000000007</v>
      </c>
      <c r="I1959" s="20">
        <f>ROUND(ROUND(G1959,8)*H1959,2)</f>
        <v>70.930000000000007</v>
      </c>
    </row>
    <row r="1960" spans="1:9" ht="21" customHeight="1">
      <c r="A1960" s="17" t="s">
        <v>2254</v>
      </c>
      <c r="B1960" s="18" t="s">
        <v>2255</v>
      </c>
      <c r="C1960" s="93" t="s">
        <v>399</v>
      </c>
      <c r="D1960" s="93"/>
      <c r="E1960" s="93"/>
      <c r="F1960" s="17" t="s">
        <v>400</v>
      </c>
      <c r="G1960" s="19">
        <v>1</v>
      </c>
      <c r="H1960" s="20">
        <v>2.1</v>
      </c>
      <c r="I1960" s="20">
        <f>ROUND(ROUND(G1960,8)*H1960,2)</f>
        <v>2.1</v>
      </c>
    </row>
    <row r="1961" spans="1:9" ht="15" customHeight="1">
      <c r="A1961" s="2"/>
      <c r="B1961" s="2"/>
      <c r="C1961" s="2"/>
      <c r="D1961" s="2"/>
      <c r="E1961" s="2"/>
      <c r="F1961" s="2"/>
      <c r="G1961" s="87" t="s">
        <v>1588</v>
      </c>
      <c r="H1961" s="87"/>
      <c r="I1961" s="21">
        <f>SUM(I1959:I1960)</f>
        <v>73.03</v>
      </c>
    </row>
    <row r="1962" spans="1:9" ht="15" customHeight="1">
      <c r="A1962" s="91" t="s">
        <v>1560</v>
      </c>
      <c r="B1962" s="91"/>
      <c r="C1962" s="92" t="s">
        <v>4</v>
      </c>
      <c r="D1962" s="92"/>
      <c r="E1962" s="92"/>
      <c r="F1962" s="11" t="s">
        <v>1470</v>
      </c>
      <c r="G1962" s="11" t="s">
        <v>1471</v>
      </c>
      <c r="H1962" s="11" t="s">
        <v>1472</v>
      </c>
      <c r="I1962" s="11" t="s">
        <v>1473</v>
      </c>
    </row>
    <row r="1963" spans="1:9" ht="21" customHeight="1">
      <c r="A1963" s="17" t="s">
        <v>2158</v>
      </c>
      <c r="B1963" s="18" t="s">
        <v>2159</v>
      </c>
      <c r="C1963" s="93" t="s">
        <v>14</v>
      </c>
      <c r="D1963" s="93"/>
      <c r="E1963" s="93"/>
      <c r="F1963" s="17" t="s">
        <v>1563</v>
      </c>
      <c r="G1963" s="19">
        <v>0.18779999999999999</v>
      </c>
      <c r="H1963" s="20">
        <v>24.39</v>
      </c>
      <c r="I1963" s="20">
        <f>ROUND(ROUND(G1963,8)*H1963,2)</f>
        <v>4.58</v>
      </c>
    </row>
    <row r="1964" spans="1:9" ht="15" customHeight="1">
      <c r="A1964" s="17" t="s">
        <v>2160</v>
      </c>
      <c r="B1964" s="18" t="s">
        <v>2161</v>
      </c>
      <c r="C1964" s="93" t="s">
        <v>14</v>
      </c>
      <c r="D1964" s="93"/>
      <c r="E1964" s="93"/>
      <c r="F1964" s="17" t="s">
        <v>1563</v>
      </c>
      <c r="G1964" s="19">
        <v>0.18779999999999999</v>
      </c>
      <c r="H1964" s="20">
        <v>32.69</v>
      </c>
      <c r="I1964" s="20">
        <f>ROUND(ROUND(G1964,8)*H1964,2)</f>
        <v>6.14</v>
      </c>
    </row>
    <row r="1965" spans="1:9" ht="18" customHeight="1">
      <c r="A1965" s="2"/>
      <c r="B1965" s="2"/>
      <c r="C1965" s="2"/>
      <c r="D1965" s="2"/>
      <c r="E1965" s="2"/>
      <c r="F1965" s="2"/>
      <c r="G1965" s="87" t="s">
        <v>1564</v>
      </c>
      <c r="H1965" s="87"/>
      <c r="I1965" s="21">
        <f>SUM(I1963:I1964)</f>
        <v>10.719999999999999</v>
      </c>
    </row>
    <row r="1966" spans="1:9" ht="15" customHeight="1">
      <c r="A1966" s="91" t="s">
        <v>1487</v>
      </c>
      <c r="B1966" s="91"/>
      <c r="C1966" s="92" t="s">
        <v>4</v>
      </c>
      <c r="D1966" s="92"/>
      <c r="E1966" s="92"/>
      <c r="F1966" s="11" t="s">
        <v>1470</v>
      </c>
      <c r="G1966" s="11" t="s">
        <v>1471</v>
      </c>
      <c r="H1966" s="11" t="s">
        <v>1472</v>
      </c>
      <c r="I1966" s="11" t="s">
        <v>1473</v>
      </c>
    </row>
    <row r="1967" spans="1:9" ht="38.1" customHeight="1">
      <c r="A1967" s="17" t="s">
        <v>2256</v>
      </c>
      <c r="B1967" s="18" t="s">
        <v>2257</v>
      </c>
      <c r="C1967" s="93" t="s">
        <v>14</v>
      </c>
      <c r="D1967" s="93"/>
      <c r="E1967" s="93"/>
      <c r="F1967" s="17" t="s">
        <v>88</v>
      </c>
      <c r="G1967" s="19">
        <v>1</v>
      </c>
      <c r="H1967" s="20">
        <v>56.33</v>
      </c>
      <c r="I1967" s="20">
        <f>ROUND(ROUND(G1967,8)*H1967,2)</f>
        <v>56.33</v>
      </c>
    </row>
    <row r="1968" spans="1:9" ht="15" customHeight="1">
      <c r="A1968" s="2"/>
      <c r="B1968" s="2"/>
      <c r="C1968" s="2"/>
      <c r="D1968" s="2"/>
      <c r="E1968" s="2"/>
      <c r="F1968" s="2"/>
      <c r="G1968" s="87" t="s">
        <v>1490</v>
      </c>
      <c r="H1968" s="87"/>
      <c r="I1968" s="21">
        <f>SUM(I1967:I1967)</f>
        <v>56.33</v>
      </c>
    </row>
    <row r="1969" spans="1:9" ht="15" customHeight="1">
      <c r="A1969" s="88" t="s">
        <v>2258</v>
      </c>
      <c r="B1969" s="88"/>
      <c r="C1969" s="88"/>
      <c r="D1969" s="2"/>
      <c r="E1969" s="2"/>
      <c r="F1969" s="2"/>
      <c r="G1969" s="89" t="s">
        <v>1491</v>
      </c>
      <c r="H1969" s="89"/>
      <c r="I1969" s="5">
        <v>140.08000000000001</v>
      </c>
    </row>
    <row r="1970" spans="1:9" ht="71.099999999999994" customHeight="1">
      <c r="A1970" s="88"/>
      <c r="B1970" s="88"/>
      <c r="C1970" s="88"/>
      <c r="D1970" s="2"/>
      <c r="E1970" s="2"/>
      <c r="F1970" s="2"/>
      <c r="G1970" s="2"/>
      <c r="H1970" s="2"/>
      <c r="I1970" s="2"/>
    </row>
    <row r="1971" spans="1:9" ht="9.9499999999999993" customHeight="1">
      <c r="A1971" s="2"/>
      <c r="B1971" s="2"/>
      <c r="C1971" s="2"/>
      <c r="D1971" s="2"/>
      <c r="E1971" s="2"/>
      <c r="F1971" s="2"/>
      <c r="G1971" s="90"/>
      <c r="H1971" s="90"/>
      <c r="I1971" s="90"/>
    </row>
    <row r="1972" spans="1:9" ht="20.100000000000001" customHeight="1">
      <c r="A1972" s="81" t="s">
        <v>2259</v>
      </c>
      <c r="B1972" s="81"/>
      <c r="C1972" s="81"/>
      <c r="D1972" s="81"/>
      <c r="E1972" s="81"/>
      <c r="F1972" s="81"/>
      <c r="G1972" s="81"/>
      <c r="H1972" s="81"/>
      <c r="I1972" s="81"/>
    </row>
    <row r="1973" spans="1:9" ht="15" customHeight="1">
      <c r="A1973" s="91" t="s">
        <v>1576</v>
      </c>
      <c r="B1973" s="91"/>
      <c r="C1973" s="92" t="s">
        <v>4</v>
      </c>
      <c r="D1973" s="92"/>
      <c r="E1973" s="92"/>
      <c r="F1973" s="11" t="s">
        <v>1470</v>
      </c>
      <c r="G1973" s="11" t="s">
        <v>1471</v>
      </c>
      <c r="H1973" s="11" t="s">
        <v>1472</v>
      </c>
      <c r="I1973" s="11" t="s">
        <v>1473</v>
      </c>
    </row>
    <row r="1974" spans="1:9" ht="21" customHeight="1">
      <c r="A1974" s="17" t="s">
        <v>2260</v>
      </c>
      <c r="B1974" s="18" t="s">
        <v>2261</v>
      </c>
      <c r="C1974" s="93" t="s">
        <v>399</v>
      </c>
      <c r="D1974" s="93"/>
      <c r="E1974" s="93"/>
      <c r="F1974" s="17" t="s">
        <v>400</v>
      </c>
      <c r="G1974" s="19">
        <v>1</v>
      </c>
      <c r="H1974" s="20">
        <v>9.4499999999999993</v>
      </c>
      <c r="I1974" s="20">
        <f>ROUND(ROUND(G1974,8)*H1974,2)</f>
        <v>9.4499999999999993</v>
      </c>
    </row>
    <row r="1975" spans="1:9" ht="15" customHeight="1">
      <c r="A1975" s="2"/>
      <c r="B1975" s="2"/>
      <c r="C1975" s="2"/>
      <c r="D1975" s="2"/>
      <c r="E1975" s="2"/>
      <c r="F1975" s="2"/>
      <c r="G1975" s="87" t="s">
        <v>1588</v>
      </c>
      <c r="H1975" s="87"/>
      <c r="I1975" s="21">
        <f>SUM(I1974:I1974)</f>
        <v>9.4499999999999993</v>
      </c>
    </row>
    <row r="1976" spans="1:9" ht="15" customHeight="1">
      <c r="A1976" s="91" t="s">
        <v>1560</v>
      </c>
      <c r="B1976" s="91"/>
      <c r="C1976" s="92" t="s">
        <v>4</v>
      </c>
      <c r="D1976" s="92"/>
      <c r="E1976" s="92"/>
      <c r="F1976" s="11" t="s">
        <v>1470</v>
      </c>
      <c r="G1976" s="11" t="s">
        <v>1471</v>
      </c>
      <c r="H1976" s="11" t="s">
        <v>1472</v>
      </c>
      <c r="I1976" s="11" t="s">
        <v>1473</v>
      </c>
    </row>
    <row r="1977" spans="1:9" ht="15" customHeight="1">
      <c r="A1977" s="17" t="s">
        <v>2160</v>
      </c>
      <c r="B1977" s="18" t="s">
        <v>2161</v>
      </c>
      <c r="C1977" s="93" t="s">
        <v>14</v>
      </c>
      <c r="D1977" s="93"/>
      <c r="E1977" s="93"/>
      <c r="F1977" s="17" t="s">
        <v>1563</v>
      </c>
      <c r="G1977" s="19">
        <v>0.2</v>
      </c>
      <c r="H1977" s="20">
        <v>32.69</v>
      </c>
      <c r="I1977" s="20">
        <f>ROUND(ROUND(G1977,8)*H1977,2)</f>
        <v>6.54</v>
      </c>
    </row>
    <row r="1978" spans="1:9" ht="15" customHeight="1">
      <c r="A1978" s="17" t="s">
        <v>1775</v>
      </c>
      <c r="B1978" s="18" t="s">
        <v>1776</v>
      </c>
      <c r="C1978" s="93" t="s">
        <v>14</v>
      </c>
      <c r="D1978" s="93"/>
      <c r="E1978" s="93"/>
      <c r="F1978" s="17" t="s">
        <v>1563</v>
      </c>
      <c r="G1978" s="19">
        <v>0.2</v>
      </c>
      <c r="H1978" s="20">
        <v>23.23</v>
      </c>
      <c r="I1978" s="20">
        <f>ROUND(ROUND(G1978,8)*H1978,2)</f>
        <v>4.6500000000000004</v>
      </c>
    </row>
    <row r="1979" spans="1:9" ht="18" customHeight="1">
      <c r="A1979" s="2"/>
      <c r="B1979" s="2"/>
      <c r="C1979" s="2"/>
      <c r="D1979" s="2"/>
      <c r="E1979" s="2"/>
      <c r="F1979" s="2"/>
      <c r="G1979" s="87" t="s">
        <v>1564</v>
      </c>
      <c r="H1979" s="87"/>
      <c r="I1979" s="21">
        <f>SUM(I1977:I1978)</f>
        <v>11.190000000000001</v>
      </c>
    </row>
    <row r="1980" spans="1:9" ht="15" customHeight="1">
      <c r="A1980" s="2"/>
      <c r="B1980" s="2"/>
      <c r="C1980" s="2"/>
      <c r="D1980" s="2"/>
      <c r="E1980" s="2"/>
      <c r="F1980" s="2"/>
      <c r="G1980" s="89" t="s">
        <v>1491</v>
      </c>
      <c r="H1980" s="89"/>
      <c r="I1980" s="5">
        <f>SUM(I1975,I1979)</f>
        <v>20.64</v>
      </c>
    </row>
    <row r="1981" spans="1:9" ht="9.9499999999999993" customHeight="1">
      <c r="A1981" s="2"/>
      <c r="B1981" s="2"/>
      <c r="C1981" s="2"/>
      <c r="D1981" s="2"/>
      <c r="E1981" s="2"/>
      <c r="F1981" s="2"/>
      <c r="G1981" s="90"/>
      <c r="H1981" s="90"/>
      <c r="I1981" s="90"/>
    </row>
    <row r="1982" spans="1:9" ht="20.100000000000001" customHeight="1">
      <c r="A1982" s="81" t="s">
        <v>2262</v>
      </c>
      <c r="B1982" s="81"/>
      <c r="C1982" s="81"/>
      <c r="D1982" s="81"/>
      <c r="E1982" s="81"/>
      <c r="F1982" s="81"/>
      <c r="G1982" s="81"/>
      <c r="H1982" s="81"/>
      <c r="I1982" s="81"/>
    </row>
    <row r="1983" spans="1:9" ht="15" customHeight="1">
      <c r="A1983" s="91" t="s">
        <v>1576</v>
      </c>
      <c r="B1983" s="91"/>
      <c r="C1983" s="92" t="s">
        <v>4</v>
      </c>
      <c r="D1983" s="92"/>
      <c r="E1983" s="92"/>
      <c r="F1983" s="11" t="s">
        <v>1470</v>
      </c>
      <c r="G1983" s="11" t="s">
        <v>1471</v>
      </c>
      <c r="H1983" s="11" t="s">
        <v>1472</v>
      </c>
      <c r="I1983" s="11" t="s">
        <v>1473</v>
      </c>
    </row>
    <row r="1984" spans="1:9" ht="21" customHeight="1">
      <c r="A1984" s="17" t="s">
        <v>2263</v>
      </c>
      <c r="B1984" s="18" t="s">
        <v>480</v>
      </c>
      <c r="C1984" s="93" t="s">
        <v>399</v>
      </c>
      <c r="D1984" s="93"/>
      <c r="E1984" s="93"/>
      <c r="F1984" s="17" t="s">
        <v>400</v>
      </c>
      <c r="G1984" s="19">
        <v>1</v>
      </c>
      <c r="H1984" s="20">
        <v>13.9</v>
      </c>
      <c r="I1984" s="20">
        <f>ROUND(ROUND(G1984,8)*H1984,2)</f>
        <v>13.9</v>
      </c>
    </row>
    <row r="1985" spans="1:9" ht="15" customHeight="1">
      <c r="A1985" s="2"/>
      <c r="B1985" s="2"/>
      <c r="C1985" s="2"/>
      <c r="D1985" s="2"/>
      <c r="E1985" s="2"/>
      <c r="F1985" s="2"/>
      <c r="G1985" s="87" t="s">
        <v>1588</v>
      </c>
      <c r="H1985" s="87"/>
      <c r="I1985" s="21">
        <f>SUM(I1984:I1984)</f>
        <v>13.9</v>
      </c>
    </row>
    <row r="1986" spans="1:9" ht="15" customHeight="1">
      <c r="A1986" s="91" t="s">
        <v>1560</v>
      </c>
      <c r="B1986" s="91"/>
      <c r="C1986" s="92" t="s">
        <v>4</v>
      </c>
      <c r="D1986" s="92"/>
      <c r="E1986" s="92"/>
      <c r="F1986" s="11" t="s">
        <v>1470</v>
      </c>
      <c r="G1986" s="11" t="s">
        <v>1471</v>
      </c>
      <c r="H1986" s="11" t="s">
        <v>1472</v>
      </c>
      <c r="I1986" s="11" t="s">
        <v>1473</v>
      </c>
    </row>
    <row r="1987" spans="1:9" ht="15" customHeight="1">
      <c r="A1987" s="17" t="s">
        <v>2160</v>
      </c>
      <c r="B1987" s="18" t="s">
        <v>2161</v>
      </c>
      <c r="C1987" s="93" t="s">
        <v>14</v>
      </c>
      <c r="D1987" s="93"/>
      <c r="E1987" s="93"/>
      <c r="F1987" s="17" t="s">
        <v>1563</v>
      </c>
      <c r="G1987" s="19">
        <v>0.2</v>
      </c>
      <c r="H1987" s="20">
        <v>32.69</v>
      </c>
      <c r="I1987" s="20">
        <f>ROUND(ROUND(G1987,8)*H1987,2)</f>
        <v>6.54</v>
      </c>
    </row>
    <row r="1988" spans="1:9" ht="15" customHeight="1">
      <c r="A1988" s="17" t="s">
        <v>1775</v>
      </c>
      <c r="B1988" s="18" t="s">
        <v>1776</v>
      </c>
      <c r="C1988" s="93" t="s">
        <v>14</v>
      </c>
      <c r="D1988" s="93"/>
      <c r="E1988" s="93"/>
      <c r="F1988" s="17" t="s">
        <v>1563</v>
      </c>
      <c r="G1988" s="19">
        <v>0.2</v>
      </c>
      <c r="H1988" s="20">
        <v>23.23</v>
      </c>
      <c r="I1988" s="20">
        <f>ROUND(ROUND(G1988,8)*H1988,2)</f>
        <v>4.6500000000000004</v>
      </c>
    </row>
    <row r="1989" spans="1:9" ht="18" customHeight="1">
      <c r="A1989" s="2"/>
      <c r="B1989" s="2"/>
      <c r="C1989" s="2"/>
      <c r="D1989" s="2"/>
      <c r="E1989" s="2"/>
      <c r="F1989" s="2"/>
      <c r="G1989" s="87" t="s">
        <v>1564</v>
      </c>
      <c r="H1989" s="87"/>
      <c r="I1989" s="21">
        <f>SUM(I1987:I1988)</f>
        <v>11.190000000000001</v>
      </c>
    </row>
    <row r="1990" spans="1:9" ht="15" customHeight="1">
      <c r="A1990" s="2"/>
      <c r="B1990" s="2"/>
      <c r="C1990" s="2"/>
      <c r="D1990" s="2"/>
      <c r="E1990" s="2"/>
      <c r="F1990" s="2"/>
      <c r="G1990" s="89" t="s">
        <v>1491</v>
      </c>
      <c r="H1990" s="89"/>
      <c r="I1990" s="5">
        <f>SUM(I1985,I1989)</f>
        <v>25.090000000000003</v>
      </c>
    </row>
    <row r="1991" spans="1:9" ht="9.9499999999999993" customHeight="1">
      <c r="A1991" s="2"/>
      <c r="B1991" s="2"/>
      <c r="C1991" s="2"/>
      <c r="D1991" s="2"/>
      <c r="E1991" s="2"/>
      <c r="F1991" s="2"/>
      <c r="G1991" s="90"/>
      <c r="H1991" s="90"/>
      <c r="I1991" s="90"/>
    </row>
    <row r="1992" spans="1:9" ht="20.100000000000001" customHeight="1">
      <c r="A1992" s="81" t="s">
        <v>2264</v>
      </c>
      <c r="B1992" s="81"/>
      <c r="C1992" s="81"/>
      <c r="D1992" s="81"/>
      <c r="E1992" s="81"/>
      <c r="F1992" s="81"/>
      <c r="G1992" s="81"/>
      <c r="H1992" s="81"/>
      <c r="I1992" s="81"/>
    </row>
    <row r="1993" spans="1:9" ht="15" customHeight="1">
      <c r="A1993" s="91" t="s">
        <v>1576</v>
      </c>
      <c r="B1993" s="91"/>
      <c r="C1993" s="92" t="s">
        <v>4</v>
      </c>
      <c r="D1993" s="92"/>
      <c r="E1993" s="92"/>
      <c r="F1993" s="11" t="s">
        <v>1470</v>
      </c>
      <c r="G1993" s="11" t="s">
        <v>1471</v>
      </c>
      <c r="H1993" s="11" t="s">
        <v>1472</v>
      </c>
      <c r="I1993" s="11" t="s">
        <v>1473</v>
      </c>
    </row>
    <row r="1994" spans="1:9" ht="15" customHeight="1">
      <c r="A1994" s="17" t="s">
        <v>2265</v>
      </c>
      <c r="B1994" s="18" t="s">
        <v>2266</v>
      </c>
      <c r="C1994" s="93" t="s">
        <v>14</v>
      </c>
      <c r="D1994" s="93"/>
      <c r="E1994" s="93"/>
      <c r="F1994" s="17" t="s">
        <v>88</v>
      </c>
      <c r="G1994" s="19">
        <v>1</v>
      </c>
      <c r="H1994" s="20">
        <v>10</v>
      </c>
      <c r="I1994" s="20">
        <f>ROUND(ROUND(G1994,8)*H1994,2)</f>
        <v>10</v>
      </c>
    </row>
    <row r="1995" spans="1:9" ht="15" customHeight="1">
      <c r="A1995" s="2"/>
      <c r="B1995" s="2"/>
      <c r="C1995" s="2"/>
      <c r="D1995" s="2"/>
      <c r="E1995" s="2"/>
      <c r="F1995" s="2"/>
      <c r="G1995" s="87" t="s">
        <v>1588</v>
      </c>
      <c r="H1995" s="87"/>
      <c r="I1995" s="21">
        <f>SUM(I1994:I1994)</f>
        <v>10</v>
      </c>
    </row>
    <row r="1996" spans="1:9" ht="15" customHeight="1">
      <c r="A1996" s="91" t="s">
        <v>1560</v>
      </c>
      <c r="B1996" s="91"/>
      <c r="C1996" s="92" t="s">
        <v>4</v>
      </c>
      <c r="D1996" s="92"/>
      <c r="E1996" s="92"/>
      <c r="F1996" s="11" t="s">
        <v>1470</v>
      </c>
      <c r="G1996" s="11" t="s">
        <v>1471</v>
      </c>
      <c r="H1996" s="11" t="s">
        <v>1472</v>
      </c>
      <c r="I1996" s="11" t="s">
        <v>1473</v>
      </c>
    </row>
    <row r="1997" spans="1:9" ht="15" customHeight="1">
      <c r="A1997" s="17" t="s">
        <v>2160</v>
      </c>
      <c r="B1997" s="18" t="s">
        <v>2161</v>
      </c>
      <c r="C1997" s="93" t="s">
        <v>14</v>
      </c>
      <c r="D1997" s="93"/>
      <c r="E1997" s="93"/>
      <c r="F1997" s="17" t="s">
        <v>1563</v>
      </c>
      <c r="G1997" s="19">
        <v>0.5</v>
      </c>
      <c r="H1997" s="20">
        <v>32.69</v>
      </c>
      <c r="I1997" s="20">
        <f>ROUND(ROUND(G1997,8)*H1997,2)</f>
        <v>16.350000000000001</v>
      </c>
    </row>
    <row r="1998" spans="1:9" ht="15" customHeight="1">
      <c r="A1998" s="17" t="s">
        <v>1775</v>
      </c>
      <c r="B1998" s="18" t="s">
        <v>1776</v>
      </c>
      <c r="C1998" s="93" t="s">
        <v>14</v>
      </c>
      <c r="D1998" s="93"/>
      <c r="E1998" s="93"/>
      <c r="F1998" s="17" t="s">
        <v>1563</v>
      </c>
      <c r="G1998" s="19">
        <v>0.5</v>
      </c>
      <c r="H1998" s="20">
        <v>23.23</v>
      </c>
      <c r="I1998" s="20">
        <f>ROUND(ROUND(G1998,8)*H1998,2)</f>
        <v>11.62</v>
      </c>
    </row>
    <row r="1999" spans="1:9" ht="18" customHeight="1">
      <c r="A1999" s="2"/>
      <c r="B1999" s="2"/>
      <c r="C1999" s="2"/>
      <c r="D1999" s="2"/>
      <c r="E1999" s="2"/>
      <c r="F1999" s="2"/>
      <c r="G1999" s="87" t="s">
        <v>1564</v>
      </c>
      <c r="H1999" s="87"/>
      <c r="I1999" s="21">
        <f>SUM(I1997:I1998)</f>
        <v>27.97</v>
      </c>
    </row>
    <row r="2000" spans="1:9" ht="15" customHeight="1">
      <c r="A2000" s="88" t="s">
        <v>2267</v>
      </c>
      <c r="B2000" s="88"/>
      <c r="C2000" s="88"/>
      <c r="D2000" s="2"/>
      <c r="E2000" s="2"/>
      <c r="F2000" s="2"/>
      <c r="G2000" s="89" t="s">
        <v>1491</v>
      </c>
      <c r="H2000" s="89"/>
      <c r="I2000" s="5">
        <v>37.97</v>
      </c>
    </row>
    <row r="2001" spans="1:9" ht="9.9499999999999993" customHeight="1">
      <c r="A2001" s="2"/>
      <c r="B2001" s="2"/>
      <c r="C2001" s="2"/>
      <c r="D2001" s="2"/>
      <c r="E2001" s="2"/>
      <c r="F2001" s="2"/>
      <c r="G2001" s="90"/>
      <c r="H2001" s="90"/>
      <c r="I2001" s="90"/>
    </row>
    <row r="2002" spans="1:9" ht="20.100000000000001" customHeight="1">
      <c r="A2002" s="81" t="s">
        <v>2268</v>
      </c>
      <c r="B2002" s="81"/>
      <c r="C2002" s="81"/>
      <c r="D2002" s="81"/>
      <c r="E2002" s="81"/>
      <c r="F2002" s="81"/>
      <c r="G2002" s="81"/>
      <c r="H2002" s="81"/>
      <c r="I2002" s="81"/>
    </row>
    <row r="2003" spans="1:9" ht="15" customHeight="1">
      <c r="A2003" s="91" t="s">
        <v>1576</v>
      </c>
      <c r="B2003" s="91"/>
      <c r="C2003" s="92" t="s">
        <v>4</v>
      </c>
      <c r="D2003" s="92"/>
      <c r="E2003" s="92"/>
      <c r="F2003" s="11" t="s">
        <v>1470</v>
      </c>
      <c r="G2003" s="11" t="s">
        <v>1471</v>
      </c>
      <c r="H2003" s="11" t="s">
        <v>1472</v>
      </c>
      <c r="I2003" s="11" t="s">
        <v>1473</v>
      </c>
    </row>
    <row r="2004" spans="1:9" ht="15" customHeight="1">
      <c r="A2004" s="17" t="s">
        <v>2269</v>
      </c>
      <c r="B2004" s="18" t="s">
        <v>2270</v>
      </c>
      <c r="C2004" s="93" t="s">
        <v>399</v>
      </c>
      <c r="D2004" s="93"/>
      <c r="E2004" s="93"/>
      <c r="F2004" s="17" t="s">
        <v>400</v>
      </c>
      <c r="G2004" s="19">
        <v>1</v>
      </c>
      <c r="H2004" s="20">
        <v>5.57</v>
      </c>
      <c r="I2004" s="20">
        <f>ROUND(ROUND(G2004,8)*H2004,2)</f>
        <v>5.57</v>
      </c>
    </row>
    <row r="2005" spans="1:9" ht="15" customHeight="1">
      <c r="A2005" s="2"/>
      <c r="B2005" s="2"/>
      <c r="C2005" s="2"/>
      <c r="D2005" s="2"/>
      <c r="E2005" s="2"/>
      <c r="F2005" s="2"/>
      <c r="G2005" s="87" t="s">
        <v>1588</v>
      </c>
      <c r="H2005" s="87"/>
      <c r="I2005" s="21">
        <f>SUM(I2004:I2004)</f>
        <v>5.57</v>
      </c>
    </row>
    <row r="2006" spans="1:9" ht="15" customHeight="1">
      <c r="A2006" s="91" t="s">
        <v>1560</v>
      </c>
      <c r="B2006" s="91"/>
      <c r="C2006" s="92" t="s">
        <v>4</v>
      </c>
      <c r="D2006" s="92"/>
      <c r="E2006" s="92"/>
      <c r="F2006" s="11" t="s">
        <v>1470</v>
      </c>
      <c r="G2006" s="11" t="s">
        <v>1471</v>
      </c>
      <c r="H2006" s="11" t="s">
        <v>1472</v>
      </c>
      <c r="I2006" s="11" t="s">
        <v>1473</v>
      </c>
    </row>
    <row r="2007" spans="1:9" ht="15" customHeight="1">
      <c r="A2007" s="17" t="s">
        <v>2160</v>
      </c>
      <c r="B2007" s="18" t="s">
        <v>2161</v>
      </c>
      <c r="C2007" s="93" t="s">
        <v>14</v>
      </c>
      <c r="D2007" s="93"/>
      <c r="E2007" s="93"/>
      <c r="F2007" s="17" t="s">
        <v>1563</v>
      </c>
      <c r="G2007" s="19">
        <v>0.2</v>
      </c>
      <c r="H2007" s="20">
        <v>32.69</v>
      </c>
      <c r="I2007" s="20">
        <f>ROUND(ROUND(G2007,8)*H2007,2)</f>
        <v>6.54</v>
      </c>
    </row>
    <row r="2008" spans="1:9" ht="15" customHeight="1">
      <c r="A2008" s="17" t="s">
        <v>1775</v>
      </c>
      <c r="B2008" s="18" t="s">
        <v>1776</v>
      </c>
      <c r="C2008" s="93" t="s">
        <v>14</v>
      </c>
      <c r="D2008" s="93"/>
      <c r="E2008" s="93"/>
      <c r="F2008" s="17" t="s">
        <v>1563</v>
      </c>
      <c r="G2008" s="19">
        <v>0.2</v>
      </c>
      <c r="H2008" s="20">
        <v>23.23</v>
      </c>
      <c r="I2008" s="20">
        <f>ROUND(ROUND(G2008,8)*H2008,2)</f>
        <v>4.6500000000000004</v>
      </c>
    </row>
    <row r="2009" spans="1:9" ht="18" customHeight="1">
      <c r="A2009" s="2"/>
      <c r="B2009" s="2"/>
      <c r="C2009" s="2"/>
      <c r="D2009" s="2"/>
      <c r="E2009" s="2"/>
      <c r="F2009" s="2"/>
      <c r="G2009" s="87" t="s">
        <v>1564</v>
      </c>
      <c r="H2009" s="87"/>
      <c r="I2009" s="21">
        <f>SUM(I2007:I2008)</f>
        <v>11.190000000000001</v>
      </c>
    </row>
    <row r="2010" spans="1:9" ht="15" customHeight="1">
      <c r="A2010" s="2"/>
      <c r="B2010" s="2"/>
      <c r="C2010" s="2"/>
      <c r="D2010" s="2"/>
      <c r="E2010" s="2"/>
      <c r="F2010" s="2"/>
      <c r="G2010" s="89" t="s">
        <v>1491</v>
      </c>
      <c r="H2010" s="89"/>
      <c r="I2010" s="5">
        <f>SUM(I2005,I2009)</f>
        <v>16.760000000000002</v>
      </c>
    </row>
    <row r="2011" spans="1:9" ht="9.9499999999999993" customHeight="1">
      <c r="A2011" s="2"/>
      <c r="B2011" s="2"/>
      <c r="C2011" s="2"/>
      <c r="D2011" s="2"/>
      <c r="E2011" s="2"/>
      <c r="F2011" s="2"/>
      <c r="G2011" s="90"/>
      <c r="H2011" s="90"/>
      <c r="I2011" s="90"/>
    </row>
    <row r="2012" spans="1:9" ht="20.100000000000001" customHeight="1">
      <c r="A2012" s="81" t="s">
        <v>2271</v>
      </c>
      <c r="B2012" s="81"/>
      <c r="C2012" s="81"/>
      <c r="D2012" s="81"/>
      <c r="E2012" s="81"/>
      <c r="F2012" s="81"/>
      <c r="G2012" s="81"/>
      <c r="H2012" s="81"/>
      <c r="I2012" s="81"/>
    </row>
    <row r="2013" spans="1:9" ht="15" customHeight="1">
      <c r="A2013" s="91" t="s">
        <v>1576</v>
      </c>
      <c r="B2013" s="91"/>
      <c r="C2013" s="92" t="s">
        <v>4</v>
      </c>
      <c r="D2013" s="92"/>
      <c r="E2013" s="92"/>
      <c r="F2013" s="11" t="s">
        <v>1470</v>
      </c>
      <c r="G2013" s="11" t="s">
        <v>1471</v>
      </c>
      <c r="H2013" s="11" t="s">
        <v>1472</v>
      </c>
      <c r="I2013" s="11" t="s">
        <v>1473</v>
      </c>
    </row>
    <row r="2014" spans="1:9" ht="15" customHeight="1">
      <c r="A2014" s="17" t="s">
        <v>2272</v>
      </c>
      <c r="B2014" s="18" t="s">
        <v>2273</v>
      </c>
      <c r="C2014" s="93" t="s">
        <v>399</v>
      </c>
      <c r="D2014" s="93"/>
      <c r="E2014" s="93"/>
      <c r="F2014" s="17" t="s">
        <v>400</v>
      </c>
      <c r="G2014" s="19">
        <v>1</v>
      </c>
      <c r="H2014" s="20">
        <v>10.25</v>
      </c>
      <c r="I2014" s="20">
        <f>ROUND(ROUND(G2014,8)*H2014,2)</f>
        <v>10.25</v>
      </c>
    </row>
    <row r="2015" spans="1:9" ht="15" customHeight="1">
      <c r="A2015" s="2"/>
      <c r="B2015" s="2"/>
      <c r="C2015" s="2"/>
      <c r="D2015" s="2"/>
      <c r="E2015" s="2"/>
      <c r="F2015" s="2"/>
      <c r="G2015" s="87" t="s">
        <v>1588</v>
      </c>
      <c r="H2015" s="87"/>
      <c r="I2015" s="21">
        <f>SUM(I2014:I2014)</f>
        <v>10.25</v>
      </c>
    </row>
    <row r="2016" spans="1:9" ht="15" customHeight="1">
      <c r="A2016" s="91" t="s">
        <v>1560</v>
      </c>
      <c r="B2016" s="91"/>
      <c r="C2016" s="92" t="s">
        <v>4</v>
      </c>
      <c r="D2016" s="92"/>
      <c r="E2016" s="92"/>
      <c r="F2016" s="11" t="s">
        <v>1470</v>
      </c>
      <c r="G2016" s="11" t="s">
        <v>1471</v>
      </c>
      <c r="H2016" s="11" t="s">
        <v>1472</v>
      </c>
      <c r="I2016" s="11" t="s">
        <v>1473</v>
      </c>
    </row>
    <row r="2017" spans="1:9" ht="15" customHeight="1">
      <c r="A2017" s="17" t="s">
        <v>2160</v>
      </c>
      <c r="B2017" s="18" t="s">
        <v>2161</v>
      </c>
      <c r="C2017" s="93" t="s">
        <v>14</v>
      </c>
      <c r="D2017" s="93"/>
      <c r="E2017" s="93"/>
      <c r="F2017" s="17" t="s">
        <v>1563</v>
      </c>
      <c r="G2017" s="19">
        <v>0.2</v>
      </c>
      <c r="H2017" s="20">
        <v>32.69</v>
      </c>
      <c r="I2017" s="20">
        <f>ROUND(ROUND(G2017,8)*H2017,2)</f>
        <v>6.54</v>
      </c>
    </row>
    <row r="2018" spans="1:9" ht="15" customHeight="1">
      <c r="A2018" s="17" t="s">
        <v>1775</v>
      </c>
      <c r="B2018" s="18" t="s">
        <v>1776</v>
      </c>
      <c r="C2018" s="93" t="s">
        <v>14</v>
      </c>
      <c r="D2018" s="93"/>
      <c r="E2018" s="93"/>
      <c r="F2018" s="17" t="s">
        <v>1563</v>
      </c>
      <c r="G2018" s="19">
        <v>0.2</v>
      </c>
      <c r="H2018" s="20">
        <v>23.23</v>
      </c>
      <c r="I2018" s="20">
        <f>ROUND(ROUND(G2018,8)*H2018,2)</f>
        <v>4.6500000000000004</v>
      </c>
    </row>
    <row r="2019" spans="1:9" ht="18" customHeight="1">
      <c r="A2019" s="2"/>
      <c r="B2019" s="2"/>
      <c r="C2019" s="2"/>
      <c r="D2019" s="2"/>
      <c r="E2019" s="2"/>
      <c r="F2019" s="2"/>
      <c r="G2019" s="87" t="s">
        <v>1564</v>
      </c>
      <c r="H2019" s="87"/>
      <c r="I2019" s="21">
        <f>SUM(I2017:I2018)</f>
        <v>11.190000000000001</v>
      </c>
    </row>
    <row r="2020" spans="1:9" ht="15" customHeight="1">
      <c r="A2020" s="2"/>
      <c r="B2020" s="2"/>
      <c r="C2020" s="2"/>
      <c r="D2020" s="2"/>
      <c r="E2020" s="2"/>
      <c r="F2020" s="2"/>
      <c r="G2020" s="89" t="s">
        <v>1491</v>
      </c>
      <c r="H2020" s="89"/>
      <c r="I2020" s="5">
        <f>SUM(I2015,I2019)</f>
        <v>21.44</v>
      </c>
    </row>
    <row r="2021" spans="1:9" ht="9.9499999999999993" customHeight="1">
      <c r="A2021" s="2"/>
      <c r="B2021" s="2"/>
      <c r="C2021" s="2"/>
      <c r="D2021" s="2"/>
      <c r="E2021" s="2"/>
      <c r="F2021" s="2"/>
      <c r="G2021" s="90"/>
      <c r="H2021" s="90"/>
      <c r="I2021" s="90"/>
    </row>
    <row r="2022" spans="1:9" ht="20.100000000000001" customHeight="1">
      <c r="A2022" s="81" t="s">
        <v>2274</v>
      </c>
      <c r="B2022" s="81"/>
      <c r="C2022" s="81"/>
      <c r="D2022" s="81"/>
      <c r="E2022" s="81"/>
      <c r="F2022" s="81"/>
      <c r="G2022" s="81"/>
      <c r="H2022" s="81"/>
      <c r="I2022" s="81"/>
    </row>
    <row r="2023" spans="1:9" ht="15" customHeight="1">
      <c r="A2023" s="91" t="s">
        <v>1576</v>
      </c>
      <c r="B2023" s="91"/>
      <c r="C2023" s="92" t="s">
        <v>4</v>
      </c>
      <c r="D2023" s="92"/>
      <c r="E2023" s="92"/>
      <c r="F2023" s="11" t="s">
        <v>1470</v>
      </c>
      <c r="G2023" s="11" t="s">
        <v>1471</v>
      </c>
      <c r="H2023" s="11" t="s">
        <v>1472</v>
      </c>
      <c r="I2023" s="11" t="s">
        <v>1473</v>
      </c>
    </row>
    <row r="2024" spans="1:9" ht="15" customHeight="1">
      <c r="A2024" s="17" t="s">
        <v>2275</v>
      </c>
      <c r="B2024" s="18" t="s">
        <v>492</v>
      </c>
      <c r="C2024" s="93" t="s">
        <v>399</v>
      </c>
      <c r="D2024" s="93"/>
      <c r="E2024" s="93"/>
      <c r="F2024" s="17" t="s">
        <v>400</v>
      </c>
      <c r="G2024" s="19">
        <v>1</v>
      </c>
      <c r="H2024" s="20">
        <v>2.83</v>
      </c>
      <c r="I2024" s="20">
        <f>ROUND(ROUND(G2024,8)*H2024,2)</f>
        <v>2.83</v>
      </c>
    </row>
    <row r="2025" spans="1:9" ht="15" customHeight="1">
      <c r="A2025" s="2"/>
      <c r="B2025" s="2"/>
      <c r="C2025" s="2"/>
      <c r="D2025" s="2"/>
      <c r="E2025" s="2"/>
      <c r="F2025" s="2"/>
      <c r="G2025" s="87" t="s">
        <v>1588</v>
      </c>
      <c r="H2025" s="87"/>
      <c r="I2025" s="21">
        <f>SUM(I2024:I2024)</f>
        <v>2.83</v>
      </c>
    </row>
    <row r="2026" spans="1:9" ht="15" customHeight="1">
      <c r="A2026" s="91" t="s">
        <v>1560</v>
      </c>
      <c r="B2026" s="91"/>
      <c r="C2026" s="92" t="s">
        <v>4</v>
      </c>
      <c r="D2026" s="92"/>
      <c r="E2026" s="92"/>
      <c r="F2026" s="11" t="s">
        <v>1470</v>
      </c>
      <c r="G2026" s="11" t="s">
        <v>1471</v>
      </c>
      <c r="H2026" s="11" t="s">
        <v>1472</v>
      </c>
      <c r="I2026" s="11" t="s">
        <v>1473</v>
      </c>
    </row>
    <row r="2027" spans="1:9" ht="15" customHeight="1">
      <c r="A2027" s="17" t="s">
        <v>2160</v>
      </c>
      <c r="B2027" s="18" t="s">
        <v>2161</v>
      </c>
      <c r="C2027" s="93" t="s">
        <v>14</v>
      </c>
      <c r="D2027" s="93"/>
      <c r="E2027" s="93"/>
      <c r="F2027" s="17" t="s">
        <v>1563</v>
      </c>
      <c r="G2027" s="19">
        <v>0.2</v>
      </c>
      <c r="H2027" s="20">
        <v>32.69</v>
      </c>
      <c r="I2027" s="20">
        <f>ROUND(ROUND(G2027,8)*H2027,2)</f>
        <v>6.54</v>
      </c>
    </row>
    <row r="2028" spans="1:9" ht="15" customHeight="1">
      <c r="A2028" s="17" t="s">
        <v>1775</v>
      </c>
      <c r="B2028" s="18" t="s">
        <v>1776</v>
      </c>
      <c r="C2028" s="93" t="s">
        <v>14</v>
      </c>
      <c r="D2028" s="93"/>
      <c r="E2028" s="93"/>
      <c r="F2028" s="17" t="s">
        <v>1563</v>
      </c>
      <c r="G2028" s="19">
        <v>0.2</v>
      </c>
      <c r="H2028" s="20">
        <v>23.23</v>
      </c>
      <c r="I2028" s="20">
        <f>ROUND(ROUND(G2028,8)*H2028,2)</f>
        <v>4.6500000000000004</v>
      </c>
    </row>
    <row r="2029" spans="1:9" ht="18" customHeight="1">
      <c r="A2029" s="2"/>
      <c r="B2029" s="2"/>
      <c r="C2029" s="2"/>
      <c r="D2029" s="2"/>
      <c r="E2029" s="2"/>
      <c r="F2029" s="2"/>
      <c r="G2029" s="87" t="s">
        <v>1564</v>
      </c>
      <c r="H2029" s="87"/>
      <c r="I2029" s="21">
        <f>SUM(I2027:I2028)</f>
        <v>11.190000000000001</v>
      </c>
    </row>
    <row r="2030" spans="1:9" ht="15" customHeight="1">
      <c r="A2030" s="2"/>
      <c r="B2030" s="2"/>
      <c r="C2030" s="2"/>
      <c r="D2030" s="2"/>
      <c r="E2030" s="2"/>
      <c r="F2030" s="2"/>
      <c r="G2030" s="89" t="s">
        <v>1491</v>
      </c>
      <c r="H2030" s="89"/>
      <c r="I2030" s="5">
        <f>SUM(I2025,I2029)</f>
        <v>14.020000000000001</v>
      </c>
    </row>
    <row r="2031" spans="1:9" ht="9.9499999999999993" customHeight="1">
      <c r="A2031" s="2"/>
      <c r="B2031" s="2"/>
      <c r="C2031" s="2"/>
      <c r="D2031" s="2"/>
      <c r="E2031" s="2"/>
      <c r="F2031" s="2"/>
      <c r="G2031" s="90"/>
      <c r="H2031" s="90"/>
      <c r="I2031" s="90"/>
    </row>
    <row r="2032" spans="1:9" ht="20.100000000000001" customHeight="1">
      <c r="A2032" s="81" t="s">
        <v>2276</v>
      </c>
      <c r="B2032" s="81"/>
      <c r="C2032" s="81"/>
      <c r="D2032" s="81"/>
      <c r="E2032" s="81"/>
      <c r="F2032" s="81"/>
      <c r="G2032" s="81"/>
      <c r="H2032" s="81"/>
      <c r="I2032" s="81"/>
    </row>
    <row r="2033" spans="1:9" ht="15" customHeight="1">
      <c r="A2033" s="91" t="s">
        <v>1576</v>
      </c>
      <c r="B2033" s="91"/>
      <c r="C2033" s="92" t="s">
        <v>4</v>
      </c>
      <c r="D2033" s="92"/>
      <c r="E2033" s="92"/>
      <c r="F2033" s="11" t="s">
        <v>1470</v>
      </c>
      <c r="G2033" s="11" t="s">
        <v>1471</v>
      </c>
      <c r="H2033" s="11" t="s">
        <v>1472</v>
      </c>
      <c r="I2033" s="11" t="s">
        <v>1473</v>
      </c>
    </row>
    <row r="2034" spans="1:9" ht="21" customHeight="1">
      <c r="A2034" s="17" t="s">
        <v>2277</v>
      </c>
      <c r="B2034" s="18" t="s">
        <v>2278</v>
      </c>
      <c r="C2034" s="93" t="s">
        <v>399</v>
      </c>
      <c r="D2034" s="93"/>
      <c r="E2034" s="93"/>
      <c r="F2034" s="17" t="s">
        <v>400</v>
      </c>
      <c r="G2034" s="19">
        <v>1</v>
      </c>
      <c r="H2034" s="20">
        <v>11.1</v>
      </c>
      <c r="I2034" s="20">
        <f>ROUND(ROUND(G2034,8)*H2034,2)</f>
        <v>11.1</v>
      </c>
    </row>
    <row r="2035" spans="1:9" ht="15" customHeight="1">
      <c r="A2035" s="2"/>
      <c r="B2035" s="2"/>
      <c r="C2035" s="2"/>
      <c r="D2035" s="2"/>
      <c r="E2035" s="2"/>
      <c r="F2035" s="2"/>
      <c r="G2035" s="87" t="s">
        <v>1588</v>
      </c>
      <c r="H2035" s="87"/>
      <c r="I2035" s="21">
        <f>SUM(I2034:I2034)</f>
        <v>11.1</v>
      </c>
    </row>
    <row r="2036" spans="1:9" ht="15" customHeight="1">
      <c r="A2036" s="91" t="s">
        <v>1560</v>
      </c>
      <c r="B2036" s="91"/>
      <c r="C2036" s="92" t="s">
        <v>4</v>
      </c>
      <c r="D2036" s="92"/>
      <c r="E2036" s="92"/>
      <c r="F2036" s="11" t="s">
        <v>1470</v>
      </c>
      <c r="G2036" s="11" t="s">
        <v>1471</v>
      </c>
      <c r="H2036" s="11" t="s">
        <v>1472</v>
      </c>
      <c r="I2036" s="11" t="s">
        <v>1473</v>
      </c>
    </row>
    <row r="2037" spans="1:9" ht="15" customHeight="1">
      <c r="A2037" s="17" t="s">
        <v>2160</v>
      </c>
      <c r="B2037" s="18" t="s">
        <v>2161</v>
      </c>
      <c r="C2037" s="93" t="s">
        <v>14</v>
      </c>
      <c r="D2037" s="93"/>
      <c r="E2037" s="93"/>
      <c r="F2037" s="17" t="s">
        <v>1563</v>
      </c>
      <c r="G2037" s="19">
        <v>0.3</v>
      </c>
      <c r="H2037" s="20">
        <v>32.69</v>
      </c>
      <c r="I2037" s="20">
        <f>ROUND(ROUND(G2037,8)*H2037,2)</f>
        <v>9.81</v>
      </c>
    </row>
    <row r="2038" spans="1:9" ht="15" customHeight="1">
      <c r="A2038" s="17" t="s">
        <v>1775</v>
      </c>
      <c r="B2038" s="18" t="s">
        <v>1776</v>
      </c>
      <c r="C2038" s="93" t="s">
        <v>14</v>
      </c>
      <c r="D2038" s="93"/>
      <c r="E2038" s="93"/>
      <c r="F2038" s="17" t="s">
        <v>1563</v>
      </c>
      <c r="G2038" s="19">
        <v>0.3</v>
      </c>
      <c r="H2038" s="20">
        <v>23.23</v>
      </c>
      <c r="I2038" s="20">
        <f>ROUND(ROUND(G2038,8)*H2038,2)</f>
        <v>6.97</v>
      </c>
    </row>
    <row r="2039" spans="1:9" ht="18" customHeight="1">
      <c r="A2039" s="2"/>
      <c r="B2039" s="2"/>
      <c r="C2039" s="2"/>
      <c r="D2039" s="2"/>
      <c r="E2039" s="2"/>
      <c r="F2039" s="2"/>
      <c r="G2039" s="87" t="s">
        <v>1564</v>
      </c>
      <c r="H2039" s="87"/>
      <c r="I2039" s="21">
        <f>SUM(I2037:I2038)</f>
        <v>16.78</v>
      </c>
    </row>
    <row r="2040" spans="1:9" ht="15" customHeight="1">
      <c r="A2040" s="2"/>
      <c r="B2040" s="2"/>
      <c r="C2040" s="2"/>
      <c r="D2040" s="2"/>
      <c r="E2040" s="2"/>
      <c r="F2040" s="2"/>
      <c r="G2040" s="89" t="s">
        <v>1491</v>
      </c>
      <c r="H2040" s="89"/>
      <c r="I2040" s="5">
        <f>SUM(I2035,I2039)</f>
        <v>27.880000000000003</v>
      </c>
    </row>
    <row r="2041" spans="1:9" ht="9.9499999999999993" customHeight="1">
      <c r="A2041" s="2"/>
      <c r="B2041" s="2"/>
      <c r="C2041" s="2"/>
      <c r="D2041" s="2"/>
      <c r="E2041" s="2"/>
      <c r="F2041" s="2"/>
      <c r="G2041" s="90"/>
      <c r="H2041" s="90"/>
      <c r="I2041" s="90"/>
    </row>
    <row r="2042" spans="1:9" ht="20.100000000000001" customHeight="1">
      <c r="A2042" s="81" t="s">
        <v>2279</v>
      </c>
      <c r="B2042" s="81"/>
      <c r="C2042" s="81"/>
      <c r="D2042" s="81"/>
      <c r="E2042" s="81"/>
      <c r="F2042" s="81"/>
      <c r="G2042" s="81"/>
      <c r="H2042" s="81"/>
      <c r="I2042" s="81"/>
    </row>
    <row r="2043" spans="1:9" ht="15" customHeight="1">
      <c r="A2043" s="91" t="s">
        <v>1487</v>
      </c>
      <c r="B2043" s="91"/>
      <c r="C2043" s="92" t="s">
        <v>4</v>
      </c>
      <c r="D2043" s="92"/>
      <c r="E2043" s="92"/>
      <c r="F2043" s="11" t="s">
        <v>1470</v>
      </c>
      <c r="G2043" s="11" t="s">
        <v>1471</v>
      </c>
      <c r="H2043" s="11" t="s">
        <v>1472</v>
      </c>
      <c r="I2043" s="11" t="s">
        <v>1473</v>
      </c>
    </row>
    <row r="2044" spans="1:9" ht="29.1" customHeight="1">
      <c r="A2044" s="17" t="s">
        <v>2280</v>
      </c>
      <c r="B2044" s="18" t="s">
        <v>2281</v>
      </c>
      <c r="C2044" s="93" t="s">
        <v>14</v>
      </c>
      <c r="D2044" s="93"/>
      <c r="E2044" s="93"/>
      <c r="F2044" s="17" t="s">
        <v>33</v>
      </c>
      <c r="G2044" s="19">
        <v>1</v>
      </c>
      <c r="H2044" s="20">
        <v>10.4</v>
      </c>
      <c r="I2044" s="20">
        <f>TRUNC(TRUNC(G2044,8)*H2044,2)</f>
        <v>10.4</v>
      </c>
    </row>
    <row r="2045" spans="1:9" ht="29.1" customHeight="1">
      <c r="A2045" s="17" t="s">
        <v>2282</v>
      </c>
      <c r="B2045" s="18" t="s">
        <v>2283</v>
      </c>
      <c r="C2045" s="93" t="s">
        <v>14</v>
      </c>
      <c r="D2045" s="93"/>
      <c r="E2045" s="93"/>
      <c r="F2045" s="17" t="s">
        <v>33</v>
      </c>
      <c r="G2045" s="19">
        <v>1</v>
      </c>
      <c r="H2045" s="20">
        <v>34.65</v>
      </c>
      <c r="I2045" s="20">
        <f>TRUNC(TRUNC(G2045,8)*H2045,2)</f>
        <v>34.65</v>
      </c>
    </row>
    <row r="2046" spans="1:9" ht="15" customHeight="1">
      <c r="A2046" s="2"/>
      <c r="B2046" s="2"/>
      <c r="C2046" s="2"/>
      <c r="D2046" s="2"/>
      <c r="E2046" s="2"/>
      <c r="F2046" s="2"/>
      <c r="G2046" s="87" t="s">
        <v>1490</v>
      </c>
      <c r="H2046" s="87"/>
      <c r="I2046" s="21">
        <f>SUM(I2044:I2045)</f>
        <v>45.05</v>
      </c>
    </row>
    <row r="2047" spans="1:9" ht="15" customHeight="1">
      <c r="A2047" s="2"/>
      <c r="B2047" s="2"/>
      <c r="C2047" s="2"/>
      <c r="D2047" s="2"/>
      <c r="E2047" s="2"/>
      <c r="F2047" s="2"/>
      <c r="G2047" s="89" t="s">
        <v>1491</v>
      </c>
      <c r="H2047" s="89"/>
      <c r="I2047" s="5">
        <f>SUM(I2046)</f>
        <v>45.05</v>
      </c>
    </row>
    <row r="2048" spans="1:9" ht="9.9499999999999993" customHeight="1">
      <c r="A2048" s="2"/>
      <c r="B2048" s="2"/>
      <c r="C2048" s="2"/>
      <c r="D2048" s="2"/>
      <c r="E2048" s="2"/>
      <c r="F2048" s="2"/>
      <c r="G2048" s="90"/>
      <c r="H2048" s="90"/>
      <c r="I2048" s="90"/>
    </row>
    <row r="2049" spans="1:9" ht="20.100000000000001" customHeight="1">
      <c r="A2049" s="81" t="s">
        <v>2284</v>
      </c>
      <c r="B2049" s="81"/>
      <c r="C2049" s="81"/>
      <c r="D2049" s="81"/>
      <c r="E2049" s="81"/>
      <c r="F2049" s="81"/>
      <c r="G2049" s="81"/>
      <c r="H2049" s="81"/>
      <c r="I2049" s="81"/>
    </row>
    <row r="2050" spans="1:9" ht="15" customHeight="1">
      <c r="A2050" s="91" t="s">
        <v>1487</v>
      </c>
      <c r="B2050" s="91"/>
      <c r="C2050" s="92" t="s">
        <v>4</v>
      </c>
      <c r="D2050" s="92"/>
      <c r="E2050" s="92"/>
      <c r="F2050" s="11" t="s">
        <v>1470</v>
      </c>
      <c r="G2050" s="11" t="s">
        <v>1471</v>
      </c>
      <c r="H2050" s="11" t="s">
        <v>1472</v>
      </c>
      <c r="I2050" s="11" t="s">
        <v>1473</v>
      </c>
    </row>
    <row r="2051" spans="1:9" ht="29.1" customHeight="1">
      <c r="A2051" s="17" t="s">
        <v>2280</v>
      </c>
      <c r="B2051" s="18" t="s">
        <v>2281</v>
      </c>
      <c r="C2051" s="93" t="s">
        <v>14</v>
      </c>
      <c r="D2051" s="93"/>
      <c r="E2051" s="93"/>
      <c r="F2051" s="17" t="s">
        <v>33</v>
      </c>
      <c r="G2051" s="19">
        <v>1</v>
      </c>
      <c r="H2051" s="20">
        <v>10.4</v>
      </c>
      <c r="I2051" s="20">
        <f>TRUNC(TRUNC(G2051,8)*H2051,2)</f>
        <v>10.4</v>
      </c>
    </row>
    <row r="2052" spans="1:9" ht="29.1" customHeight="1">
      <c r="A2052" s="17" t="s">
        <v>2285</v>
      </c>
      <c r="B2052" s="18" t="s">
        <v>2286</v>
      </c>
      <c r="C2052" s="93" t="s">
        <v>14</v>
      </c>
      <c r="D2052" s="93"/>
      <c r="E2052" s="93"/>
      <c r="F2052" s="17" t="s">
        <v>33</v>
      </c>
      <c r="G2052" s="19">
        <v>1</v>
      </c>
      <c r="H2052" s="20">
        <v>19.3</v>
      </c>
      <c r="I2052" s="20">
        <f>TRUNC(TRUNC(G2052,8)*H2052,2)</f>
        <v>19.3</v>
      </c>
    </row>
    <row r="2053" spans="1:9" ht="15" customHeight="1">
      <c r="A2053" s="2"/>
      <c r="B2053" s="2"/>
      <c r="C2053" s="2"/>
      <c r="D2053" s="2"/>
      <c r="E2053" s="2"/>
      <c r="F2053" s="2"/>
      <c r="G2053" s="87" t="s">
        <v>1490</v>
      </c>
      <c r="H2053" s="87"/>
      <c r="I2053" s="21">
        <f>SUM(I2051:I2052)</f>
        <v>29.700000000000003</v>
      </c>
    </row>
    <row r="2054" spans="1:9" ht="15" customHeight="1">
      <c r="A2054" s="2"/>
      <c r="B2054" s="2"/>
      <c r="C2054" s="2"/>
      <c r="D2054" s="2"/>
      <c r="E2054" s="2"/>
      <c r="F2054" s="2"/>
      <c r="G2054" s="89" t="s">
        <v>1491</v>
      </c>
      <c r="H2054" s="89"/>
      <c r="I2054" s="5">
        <f>SUM(I2053)</f>
        <v>29.700000000000003</v>
      </c>
    </row>
    <row r="2055" spans="1:9" ht="9.9499999999999993" customHeight="1">
      <c r="A2055" s="2"/>
      <c r="B2055" s="2"/>
      <c r="C2055" s="2"/>
      <c r="D2055" s="2"/>
      <c r="E2055" s="2"/>
      <c r="F2055" s="2"/>
      <c r="G2055" s="90"/>
      <c r="H2055" s="90"/>
      <c r="I2055" s="90"/>
    </row>
    <row r="2056" spans="1:9" ht="20.100000000000001" customHeight="1">
      <c r="A2056" s="81" t="s">
        <v>2287</v>
      </c>
      <c r="B2056" s="81"/>
      <c r="C2056" s="81"/>
      <c r="D2056" s="81"/>
      <c r="E2056" s="81"/>
      <c r="F2056" s="81"/>
      <c r="G2056" s="81"/>
      <c r="H2056" s="81"/>
      <c r="I2056" s="81"/>
    </row>
    <row r="2057" spans="1:9" ht="15" customHeight="1">
      <c r="A2057" s="91" t="s">
        <v>1487</v>
      </c>
      <c r="B2057" s="91"/>
      <c r="C2057" s="92" t="s">
        <v>4</v>
      </c>
      <c r="D2057" s="92"/>
      <c r="E2057" s="92"/>
      <c r="F2057" s="11" t="s">
        <v>1470</v>
      </c>
      <c r="G2057" s="11" t="s">
        <v>1471</v>
      </c>
      <c r="H2057" s="11" t="s">
        <v>1472</v>
      </c>
      <c r="I2057" s="11" t="s">
        <v>1473</v>
      </c>
    </row>
    <row r="2058" spans="1:9" ht="29.1" customHeight="1">
      <c r="A2058" s="17" t="s">
        <v>2280</v>
      </c>
      <c r="B2058" s="18" t="s">
        <v>2281</v>
      </c>
      <c r="C2058" s="93" t="s">
        <v>14</v>
      </c>
      <c r="D2058" s="93"/>
      <c r="E2058" s="93"/>
      <c r="F2058" s="17" t="s">
        <v>33</v>
      </c>
      <c r="G2058" s="19">
        <v>1</v>
      </c>
      <c r="H2058" s="20">
        <v>10.4</v>
      </c>
      <c r="I2058" s="20">
        <f>TRUNC(TRUNC(G2058,8)*H2058,2)</f>
        <v>10.4</v>
      </c>
    </row>
    <row r="2059" spans="1:9" ht="29.1" customHeight="1">
      <c r="A2059" s="17" t="s">
        <v>2288</v>
      </c>
      <c r="B2059" s="18" t="s">
        <v>2289</v>
      </c>
      <c r="C2059" s="93" t="s">
        <v>14</v>
      </c>
      <c r="D2059" s="93"/>
      <c r="E2059" s="93"/>
      <c r="F2059" s="17" t="s">
        <v>33</v>
      </c>
      <c r="G2059" s="19">
        <v>1</v>
      </c>
      <c r="H2059" s="20">
        <v>20.83</v>
      </c>
      <c r="I2059" s="20">
        <f>TRUNC(TRUNC(G2059,8)*H2059,2)</f>
        <v>20.83</v>
      </c>
    </row>
    <row r="2060" spans="1:9" ht="15" customHeight="1">
      <c r="A2060" s="2"/>
      <c r="B2060" s="2"/>
      <c r="C2060" s="2"/>
      <c r="D2060" s="2"/>
      <c r="E2060" s="2"/>
      <c r="F2060" s="2"/>
      <c r="G2060" s="87" t="s">
        <v>1490</v>
      </c>
      <c r="H2060" s="87"/>
      <c r="I2060" s="21">
        <f>SUM(I2058:I2059)</f>
        <v>31.229999999999997</v>
      </c>
    </row>
    <row r="2061" spans="1:9" ht="15" customHeight="1">
      <c r="A2061" s="2"/>
      <c r="B2061" s="2"/>
      <c r="C2061" s="2"/>
      <c r="D2061" s="2"/>
      <c r="E2061" s="2"/>
      <c r="F2061" s="2"/>
      <c r="G2061" s="89" t="s">
        <v>1491</v>
      </c>
      <c r="H2061" s="89"/>
      <c r="I2061" s="5">
        <f>SUM(I2060)</f>
        <v>31.229999999999997</v>
      </c>
    </row>
    <row r="2062" spans="1:9" ht="9.9499999999999993" customHeight="1">
      <c r="A2062" s="2"/>
      <c r="B2062" s="2"/>
      <c r="C2062" s="2"/>
      <c r="D2062" s="2"/>
      <c r="E2062" s="2"/>
      <c r="F2062" s="2"/>
      <c r="G2062" s="90"/>
      <c r="H2062" s="90"/>
      <c r="I2062" s="90"/>
    </row>
    <row r="2063" spans="1:9" ht="20.100000000000001" customHeight="1">
      <c r="A2063" s="81" t="s">
        <v>2290</v>
      </c>
      <c r="B2063" s="81"/>
      <c r="C2063" s="81"/>
      <c r="D2063" s="81"/>
      <c r="E2063" s="81"/>
      <c r="F2063" s="81"/>
      <c r="G2063" s="81"/>
      <c r="H2063" s="81"/>
      <c r="I2063" s="81"/>
    </row>
    <row r="2064" spans="1:9" ht="15" customHeight="1">
      <c r="A2064" s="91" t="s">
        <v>1487</v>
      </c>
      <c r="B2064" s="91"/>
      <c r="C2064" s="92" t="s">
        <v>4</v>
      </c>
      <c r="D2064" s="92"/>
      <c r="E2064" s="92"/>
      <c r="F2064" s="11" t="s">
        <v>1470</v>
      </c>
      <c r="G2064" s="11" t="s">
        <v>1471</v>
      </c>
      <c r="H2064" s="11" t="s">
        <v>1472</v>
      </c>
      <c r="I2064" s="11" t="s">
        <v>1473</v>
      </c>
    </row>
    <row r="2065" spans="1:9" ht="29.1" customHeight="1">
      <c r="A2065" s="17" t="s">
        <v>2280</v>
      </c>
      <c r="B2065" s="18" t="s">
        <v>2281</v>
      </c>
      <c r="C2065" s="93" t="s">
        <v>14</v>
      </c>
      <c r="D2065" s="93"/>
      <c r="E2065" s="93"/>
      <c r="F2065" s="17" t="s">
        <v>33</v>
      </c>
      <c r="G2065" s="19">
        <v>1</v>
      </c>
      <c r="H2065" s="20">
        <v>10.4</v>
      </c>
      <c r="I2065" s="20">
        <f>TRUNC(TRUNC(G2065,8)*H2065,2)</f>
        <v>10.4</v>
      </c>
    </row>
    <row r="2066" spans="1:9" ht="29.1" customHeight="1">
      <c r="A2066" s="17" t="s">
        <v>2291</v>
      </c>
      <c r="B2066" s="18" t="s">
        <v>2292</v>
      </c>
      <c r="C2066" s="93" t="s">
        <v>14</v>
      </c>
      <c r="D2066" s="93"/>
      <c r="E2066" s="93"/>
      <c r="F2066" s="17" t="s">
        <v>33</v>
      </c>
      <c r="G2066" s="19">
        <v>1</v>
      </c>
      <c r="H2066" s="20">
        <v>35</v>
      </c>
      <c r="I2066" s="20">
        <f>TRUNC(TRUNC(G2066,8)*H2066,2)</f>
        <v>35</v>
      </c>
    </row>
    <row r="2067" spans="1:9" ht="15" customHeight="1">
      <c r="A2067" s="2"/>
      <c r="B2067" s="2"/>
      <c r="C2067" s="2"/>
      <c r="D2067" s="2"/>
      <c r="E2067" s="2"/>
      <c r="F2067" s="2"/>
      <c r="G2067" s="87" t="s">
        <v>1490</v>
      </c>
      <c r="H2067" s="87"/>
      <c r="I2067" s="21">
        <f>SUM(I2065:I2066)</f>
        <v>45.4</v>
      </c>
    </row>
    <row r="2068" spans="1:9" ht="15" customHeight="1">
      <c r="A2068" s="2"/>
      <c r="B2068" s="2"/>
      <c r="C2068" s="2"/>
      <c r="D2068" s="2"/>
      <c r="E2068" s="2"/>
      <c r="F2068" s="2"/>
      <c r="G2068" s="89" t="s">
        <v>1491</v>
      </c>
      <c r="H2068" s="89"/>
      <c r="I2068" s="5">
        <f>SUM(I2067)</f>
        <v>45.4</v>
      </c>
    </row>
    <row r="2069" spans="1:9" ht="9.9499999999999993" customHeight="1">
      <c r="A2069" s="2"/>
      <c r="B2069" s="2"/>
      <c r="C2069" s="2"/>
      <c r="D2069" s="2"/>
      <c r="E2069" s="2"/>
      <c r="F2069" s="2"/>
      <c r="G2069" s="90"/>
      <c r="H2069" s="90"/>
      <c r="I2069" s="90"/>
    </row>
    <row r="2070" spans="1:9" ht="20.100000000000001" customHeight="1">
      <c r="A2070" s="81" t="s">
        <v>2293</v>
      </c>
      <c r="B2070" s="81"/>
      <c r="C2070" s="81"/>
      <c r="D2070" s="81"/>
      <c r="E2070" s="81"/>
      <c r="F2070" s="81"/>
      <c r="G2070" s="81"/>
      <c r="H2070" s="81"/>
      <c r="I2070" s="81"/>
    </row>
    <row r="2071" spans="1:9" ht="15" customHeight="1">
      <c r="A2071" s="91" t="s">
        <v>1487</v>
      </c>
      <c r="B2071" s="91"/>
      <c r="C2071" s="92" t="s">
        <v>4</v>
      </c>
      <c r="D2071" s="92"/>
      <c r="E2071" s="92"/>
      <c r="F2071" s="11" t="s">
        <v>1470</v>
      </c>
      <c r="G2071" s="11" t="s">
        <v>1471</v>
      </c>
      <c r="H2071" s="11" t="s">
        <v>1472</v>
      </c>
      <c r="I2071" s="11" t="s">
        <v>1473</v>
      </c>
    </row>
    <row r="2072" spans="1:9" ht="29.1" customHeight="1">
      <c r="A2072" s="17" t="s">
        <v>2294</v>
      </c>
      <c r="B2072" s="18" t="s">
        <v>2295</v>
      </c>
      <c r="C2072" s="93" t="s">
        <v>14</v>
      </c>
      <c r="D2072" s="93"/>
      <c r="E2072" s="93"/>
      <c r="F2072" s="17" t="s">
        <v>33</v>
      </c>
      <c r="G2072" s="19">
        <v>1</v>
      </c>
      <c r="H2072" s="20">
        <v>42.82</v>
      </c>
      <c r="I2072" s="20">
        <f>ROUND(ROUND(G2072,8)*H2072,2)</f>
        <v>42.82</v>
      </c>
    </row>
    <row r="2073" spans="1:9" ht="29.1" customHeight="1">
      <c r="A2073" s="17" t="s">
        <v>2280</v>
      </c>
      <c r="B2073" s="18" t="s">
        <v>2281</v>
      </c>
      <c r="C2073" s="93" t="s">
        <v>14</v>
      </c>
      <c r="D2073" s="93"/>
      <c r="E2073" s="93"/>
      <c r="F2073" s="17" t="s">
        <v>33</v>
      </c>
      <c r="G2073" s="19">
        <v>1</v>
      </c>
      <c r="H2073" s="20">
        <v>10.4</v>
      </c>
      <c r="I2073" s="20">
        <f>ROUND(ROUND(G2073,8)*H2073,2)</f>
        <v>10.4</v>
      </c>
    </row>
    <row r="2074" spans="1:9" ht="29.1" customHeight="1">
      <c r="A2074" s="17" t="s">
        <v>2285</v>
      </c>
      <c r="B2074" s="18" t="s">
        <v>2286</v>
      </c>
      <c r="C2074" s="93" t="s">
        <v>14</v>
      </c>
      <c r="D2074" s="93"/>
      <c r="E2074" s="93"/>
      <c r="F2074" s="17" t="s">
        <v>33</v>
      </c>
      <c r="G2074" s="19">
        <v>1</v>
      </c>
      <c r="H2074" s="20">
        <v>19.3</v>
      </c>
      <c r="I2074" s="20">
        <f>ROUND(ROUND(G2074,8)*H2074,2)</f>
        <v>19.3</v>
      </c>
    </row>
    <row r="2075" spans="1:9" ht="15" customHeight="1">
      <c r="A2075" s="2"/>
      <c r="B2075" s="2"/>
      <c r="C2075" s="2"/>
      <c r="D2075" s="2"/>
      <c r="E2075" s="2"/>
      <c r="F2075" s="2"/>
      <c r="G2075" s="87" t="s">
        <v>1490</v>
      </c>
      <c r="H2075" s="87"/>
      <c r="I2075" s="21">
        <f>SUM(I2072:I2074)</f>
        <v>72.52</v>
      </c>
    </row>
    <row r="2076" spans="1:9" ht="15" customHeight="1">
      <c r="A2076" s="88" t="s">
        <v>2296</v>
      </c>
      <c r="B2076" s="88"/>
      <c r="C2076" s="88"/>
      <c r="D2076" s="2"/>
      <c r="E2076" s="2"/>
      <c r="F2076" s="2"/>
      <c r="G2076" s="89" t="s">
        <v>1491</v>
      </c>
      <c r="H2076" s="89"/>
      <c r="I2076" s="5">
        <v>72.52</v>
      </c>
    </row>
    <row r="2077" spans="1:9" ht="2.1" customHeight="1">
      <c r="A2077" s="88"/>
      <c r="B2077" s="88"/>
      <c r="C2077" s="88"/>
      <c r="D2077" s="2"/>
      <c r="E2077" s="2"/>
      <c r="F2077" s="2"/>
      <c r="G2077" s="2"/>
      <c r="H2077" s="2"/>
      <c r="I2077" s="2"/>
    </row>
    <row r="2078" spans="1:9" ht="9.9499999999999993" customHeight="1">
      <c r="A2078" s="2"/>
      <c r="B2078" s="2"/>
      <c r="C2078" s="2"/>
      <c r="D2078" s="2"/>
      <c r="E2078" s="2"/>
      <c r="F2078" s="2"/>
      <c r="G2078" s="90"/>
      <c r="H2078" s="90"/>
      <c r="I2078" s="90"/>
    </row>
    <row r="2079" spans="1:9" ht="20.100000000000001" customHeight="1">
      <c r="A2079" s="81" t="s">
        <v>2297</v>
      </c>
      <c r="B2079" s="81"/>
      <c r="C2079" s="81"/>
      <c r="D2079" s="81"/>
      <c r="E2079" s="81"/>
      <c r="F2079" s="81"/>
      <c r="G2079" s="81"/>
      <c r="H2079" s="81"/>
      <c r="I2079" s="81"/>
    </row>
    <row r="2080" spans="1:9" ht="15" customHeight="1">
      <c r="A2080" s="91" t="s">
        <v>1487</v>
      </c>
      <c r="B2080" s="91"/>
      <c r="C2080" s="92" t="s">
        <v>4</v>
      </c>
      <c r="D2080" s="92"/>
      <c r="E2080" s="92"/>
      <c r="F2080" s="11" t="s">
        <v>1470</v>
      </c>
      <c r="G2080" s="11" t="s">
        <v>1471</v>
      </c>
      <c r="H2080" s="11" t="s">
        <v>1472</v>
      </c>
      <c r="I2080" s="11" t="s">
        <v>1473</v>
      </c>
    </row>
    <row r="2081" spans="1:9" ht="29.1" customHeight="1">
      <c r="A2081" s="17" t="s">
        <v>2280</v>
      </c>
      <c r="B2081" s="18" t="s">
        <v>2281</v>
      </c>
      <c r="C2081" s="93" t="s">
        <v>14</v>
      </c>
      <c r="D2081" s="93"/>
      <c r="E2081" s="93"/>
      <c r="F2081" s="17" t="s">
        <v>33</v>
      </c>
      <c r="G2081" s="19">
        <v>1</v>
      </c>
      <c r="H2081" s="20">
        <v>10.4</v>
      </c>
      <c r="I2081" s="20">
        <f>TRUNC(TRUNC(G2081,8)*H2081,2)</f>
        <v>10.4</v>
      </c>
    </row>
    <row r="2082" spans="1:9" ht="29.1" customHeight="1">
      <c r="A2082" s="17" t="s">
        <v>2298</v>
      </c>
      <c r="B2082" s="18" t="s">
        <v>2299</v>
      </c>
      <c r="C2082" s="93" t="s">
        <v>14</v>
      </c>
      <c r="D2082" s="93"/>
      <c r="E2082" s="93"/>
      <c r="F2082" s="17" t="s">
        <v>33</v>
      </c>
      <c r="G2082" s="19">
        <v>1</v>
      </c>
      <c r="H2082" s="20">
        <v>23.58</v>
      </c>
      <c r="I2082" s="20">
        <f>TRUNC(TRUNC(G2082,8)*H2082,2)</f>
        <v>23.58</v>
      </c>
    </row>
    <row r="2083" spans="1:9" ht="15" customHeight="1">
      <c r="A2083" s="2"/>
      <c r="B2083" s="2"/>
      <c r="C2083" s="2"/>
      <c r="D2083" s="2"/>
      <c r="E2083" s="2"/>
      <c r="F2083" s="2"/>
      <c r="G2083" s="87" t="s">
        <v>1490</v>
      </c>
      <c r="H2083" s="87"/>
      <c r="I2083" s="21">
        <f>SUM(I2081:I2082)</f>
        <v>33.979999999999997</v>
      </c>
    </row>
    <row r="2084" spans="1:9" ht="15" customHeight="1">
      <c r="A2084" s="2"/>
      <c r="B2084" s="2"/>
      <c r="C2084" s="2"/>
      <c r="D2084" s="2"/>
      <c r="E2084" s="2"/>
      <c r="F2084" s="2"/>
      <c r="G2084" s="89" t="s">
        <v>1491</v>
      </c>
      <c r="H2084" s="89"/>
      <c r="I2084" s="5">
        <f>SUM(I2083)</f>
        <v>33.979999999999997</v>
      </c>
    </row>
    <row r="2085" spans="1:9" ht="9.9499999999999993" customHeight="1">
      <c r="A2085" s="2"/>
      <c r="B2085" s="2"/>
      <c r="C2085" s="2"/>
      <c r="D2085" s="2"/>
      <c r="E2085" s="2"/>
      <c r="F2085" s="2"/>
      <c r="G2085" s="90"/>
      <c r="H2085" s="90"/>
      <c r="I2085" s="90"/>
    </row>
    <row r="2086" spans="1:9" ht="20.100000000000001" customHeight="1">
      <c r="A2086" s="81" t="s">
        <v>2300</v>
      </c>
      <c r="B2086" s="81"/>
      <c r="C2086" s="81"/>
      <c r="D2086" s="81"/>
      <c r="E2086" s="81"/>
      <c r="F2086" s="81"/>
      <c r="G2086" s="81"/>
      <c r="H2086" s="81"/>
      <c r="I2086" s="81"/>
    </row>
    <row r="2087" spans="1:9" ht="15" customHeight="1">
      <c r="A2087" s="91" t="s">
        <v>1487</v>
      </c>
      <c r="B2087" s="91"/>
      <c r="C2087" s="92" t="s">
        <v>4</v>
      </c>
      <c r="D2087" s="92"/>
      <c r="E2087" s="92"/>
      <c r="F2087" s="11" t="s">
        <v>1470</v>
      </c>
      <c r="G2087" s="11" t="s">
        <v>1471</v>
      </c>
      <c r="H2087" s="11" t="s">
        <v>1472</v>
      </c>
      <c r="I2087" s="11" t="s">
        <v>1473</v>
      </c>
    </row>
    <row r="2088" spans="1:9" ht="29.1" customHeight="1">
      <c r="A2088" s="17" t="s">
        <v>2280</v>
      </c>
      <c r="B2088" s="18" t="s">
        <v>2281</v>
      </c>
      <c r="C2088" s="93" t="s">
        <v>14</v>
      </c>
      <c r="D2088" s="93"/>
      <c r="E2088" s="93"/>
      <c r="F2088" s="17" t="s">
        <v>33</v>
      </c>
      <c r="G2088" s="19">
        <v>1</v>
      </c>
      <c r="H2088" s="20">
        <v>10.4</v>
      </c>
      <c r="I2088" s="20">
        <f>TRUNC(TRUNC(G2088,8)*H2088,2)</f>
        <v>10.4</v>
      </c>
    </row>
    <row r="2089" spans="1:9" ht="29.1" customHeight="1">
      <c r="A2089" s="17" t="s">
        <v>2301</v>
      </c>
      <c r="B2089" s="18" t="s">
        <v>2302</v>
      </c>
      <c r="C2089" s="93" t="s">
        <v>14</v>
      </c>
      <c r="D2089" s="93"/>
      <c r="E2089" s="93"/>
      <c r="F2089" s="17" t="s">
        <v>33</v>
      </c>
      <c r="G2089" s="19">
        <v>1</v>
      </c>
      <c r="H2089" s="20">
        <v>43.62</v>
      </c>
      <c r="I2089" s="20">
        <f>TRUNC(TRUNC(G2089,8)*H2089,2)</f>
        <v>43.62</v>
      </c>
    </row>
    <row r="2090" spans="1:9" ht="15" customHeight="1">
      <c r="A2090" s="2"/>
      <c r="B2090" s="2"/>
      <c r="C2090" s="2"/>
      <c r="D2090" s="2"/>
      <c r="E2090" s="2"/>
      <c r="F2090" s="2"/>
      <c r="G2090" s="87" t="s">
        <v>1490</v>
      </c>
      <c r="H2090" s="87"/>
      <c r="I2090" s="21">
        <f>SUM(I2088:I2089)</f>
        <v>54.019999999999996</v>
      </c>
    </row>
    <row r="2091" spans="1:9" ht="15" customHeight="1">
      <c r="A2091" s="2"/>
      <c r="B2091" s="2"/>
      <c r="C2091" s="2"/>
      <c r="D2091" s="2"/>
      <c r="E2091" s="2"/>
      <c r="F2091" s="2"/>
      <c r="G2091" s="89" t="s">
        <v>1491</v>
      </c>
      <c r="H2091" s="89"/>
      <c r="I2091" s="5">
        <f>SUM(I2090)</f>
        <v>54.019999999999996</v>
      </c>
    </row>
    <row r="2092" spans="1:9" ht="9.9499999999999993" customHeight="1">
      <c r="A2092" s="2"/>
      <c r="B2092" s="2"/>
      <c r="C2092" s="2"/>
      <c r="D2092" s="2"/>
      <c r="E2092" s="2"/>
      <c r="F2092" s="2"/>
      <c r="G2092" s="90"/>
      <c r="H2092" s="90"/>
      <c r="I2092" s="90"/>
    </row>
    <row r="2093" spans="1:9" ht="20.100000000000001" customHeight="1">
      <c r="A2093" s="81" t="s">
        <v>2303</v>
      </c>
      <c r="B2093" s="81"/>
      <c r="C2093" s="81"/>
      <c r="D2093" s="81"/>
      <c r="E2093" s="81"/>
      <c r="F2093" s="81"/>
      <c r="G2093" s="81"/>
      <c r="H2093" s="81"/>
      <c r="I2093" s="81"/>
    </row>
    <row r="2094" spans="1:9" ht="15" customHeight="1">
      <c r="A2094" s="91" t="s">
        <v>1487</v>
      </c>
      <c r="B2094" s="91"/>
      <c r="C2094" s="92" t="s">
        <v>4</v>
      </c>
      <c r="D2094" s="92"/>
      <c r="E2094" s="92"/>
      <c r="F2094" s="11" t="s">
        <v>1470</v>
      </c>
      <c r="G2094" s="11" t="s">
        <v>1471</v>
      </c>
      <c r="H2094" s="11" t="s">
        <v>1472</v>
      </c>
      <c r="I2094" s="11" t="s">
        <v>1473</v>
      </c>
    </row>
    <row r="2095" spans="1:9" ht="29.1" customHeight="1">
      <c r="A2095" s="17" t="s">
        <v>2304</v>
      </c>
      <c r="B2095" s="18" t="s">
        <v>2305</v>
      </c>
      <c r="C2095" s="93" t="s">
        <v>14</v>
      </c>
      <c r="D2095" s="93"/>
      <c r="E2095" s="93"/>
      <c r="F2095" s="17" t="s">
        <v>33</v>
      </c>
      <c r="G2095" s="19">
        <v>1</v>
      </c>
      <c r="H2095" s="20">
        <v>45.2</v>
      </c>
      <c r="I2095" s="20">
        <f>TRUNC(TRUNC(G2095,8)*H2095,2)</f>
        <v>45.2</v>
      </c>
    </row>
    <row r="2096" spans="1:9" ht="29.1" customHeight="1">
      <c r="A2096" s="17" t="s">
        <v>2280</v>
      </c>
      <c r="B2096" s="18" t="s">
        <v>2281</v>
      </c>
      <c r="C2096" s="93" t="s">
        <v>14</v>
      </c>
      <c r="D2096" s="93"/>
      <c r="E2096" s="93"/>
      <c r="F2096" s="17" t="s">
        <v>33</v>
      </c>
      <c r="G2096" s="19">
        <v>1</v>
      </c>
      <c r="H2096" s="20">
        <v>10.4</v>
      </c>
      <c r="I2096" s="20">
        <f>TRUNC(TRUNC(G2096,8)*H2096,2)</f>
        <v>10.4</v>
      </c>
    </row>
    <row r="2097" spans="1:9" ht="15" customHeight="1">
      <c r="A2097" s="2"/>
      <c r="B2097" s="2"/>
      <c r="C2097" s="2"/>
      <c r="D2097" s="2"/>
      <c r="E2097" s="2"/>
      <c r="F2097" s="2"/>
      <c r="G2097" s="87" t="s">
        <v>1490</v>
      </c>
      <c r="H2097" s="87"/>
      <c r="I2097" s="21">
        <f>SUM(I2095:I2096)</f>
        <v>55.6</v>
      </c>
    </row>
    <row r="2098" spans="1:9" ht="15" customHeight="1">
      <c r="A2098" s="2"/>
      <c r="B2098" s="2"/>
      <c r="C2098" s="2"/>
      <c r="D2098" s="2"/>
      <c r="E2098" s="2"/>
      <c r="F2098" s="2"/>
      <c r="G2098" s="89" t="s">
        <v>1491</v>
      </c>
      <c r="H2098" s="89"/>
      <c r="I2098" s="5">
        <f>SUM(I2097)</f>
        <v>55.6</v>
      </c>
    </row>
    <row r="2099" spans="1:9" ht="9.9499999999999993" customHeight="1">
      <c r="A2099" s="2"/>
      <c r="B2099" s="2"/>
      <c r="C2099" s="2"/>
      <c r="D2099" s="2"/>
      <c r="E2099" s="2"/>
      <c r="F2099" s="2"/>
      <c r="G2099" s="90"/>
      <c r="H2099" s="90"/>
      <c r="I2099" s="90"/>
    </row>
    <row r="2100" spans="1:9" ht="20.100000000000001" customHeight="1">
      <c r="A2100" s="81" t="s">
        <v>2306</v>
      </c>
      <c r="B2100" s="81"/>
      <c r="C2100" s="81"/>
      <c r="D2100" s="81"/>
      <c r="E2100" s="81"/>
      <c r="F2100" s="81"/>
      <c r="G2100" s="81"/>
      <c r="H2100" s="81"/>
      <c r="I2100" s="81"/>
    </row>
    <row r="2101" spans="1:9" ht="15" customHeight="1">
      <c r="A2101" s="91" t="s">
        <v>1487</v>
      </c>
      <c r="B2101" s="91"/>
      <c r="C2101" s="92" t="s">
        <v>4</v>
      </c>
      <c r="D2101" s="92"/>
      <c r="E2101" s="92"/>
      <c r="F2101" s="11" t="s">
        <v>1470</v>
      </c>
      <c r="G2101" s="11" t="s">
        <v>1471</v>
      </c>
      <c r="H2101" s="11" t="s">
        <v>1472</v>
      </c>
      <c r="I2101" s="11" t="s">
        <v>1473</v>
      </c>
    </row>
    <row r="2102" spans="1:9" ht="29.1" customHeight="1">
      <c r="A2102" s="17" t="s">
        <v>2307</v>
      </c>
      <c r="B2102" s="18" t="s">
        <v>2308</v>
      </c>
      <c r="C2102" s="93" t="s">
        <v>14</v>
      </c>
      <c r="D2102" s="93"/>
      <c r="E2102" s="93"/>
      <c r="F2102" s="17" t="s">
        <v>33</v>
      </c>
      <c r="G2102" s="19">
        <v>1</v>
      </c>
      <c r="H2102" s="20">
        <v>38.04</v>
      </c>
      <c r="I2102" s="20">
        <f>TRUNC(TRUNC(G2102,8)*H2102,2)</f>
        <v>38.04</v>
      </c>
    </row>
    <row r="2103" spans="1:9" ht="29.1" customHeight="1">
      <c r="A2103" s="17" t="s">
        <v>2280</v>
      </c>
      <c r="B2103" s="18" t="s">
        <v>2281</v>
      </c>
      <c r="C2103" s="93" t="s">
        <v>14</v>
      </c>
      <c r="D2103" s="93"/>
      <c r="E2103" s="93"/>
      <c r="F2103" s="17" t="s">
        <v>33</v>
      </c>
      <c r="G2103" s="19">
        <v>1</v>
      </c>
      <c r="H2103" s="20">
        <v>10.4</v>
      </c>
      <c r="I2103" s="20">
        <f>TRUNC(TRUNC(G2103,8)*H2103,2)</f>
        <v>10.4</v>
      </c>
    </row>
    <row r="2104" spans="1:9" ht="15" customHeight="1">
      <c r="A2104" s="2"/>
      <c r="B2104" s="2"/>
      <c r="C2104" s="2"/>
      <c r="D2104" s="2"/>
      <c r="E2104" s="2"/>
      <c r="F2104" s="2"/>
      <c r="G2104" s="87" t="s">
        <v>1490</v>
      </c>
      <c r="H2104" s="87"/>
      <c r="I2104" s="21">
        <f>SUM(I2102:I2103)</f>
        <v>48.44</v>
      </c>
    </row>
    <row r="2105" spans="1:9" ht="15" customHeight="1">
      <c r="A2105" s="2"/>
      <c r="B2105" s="2"/>
      <c r="C2105" s="2"/>
      <c r="D2105" s="2"/>
      <c r="E2105" s="2"/>
      <c r="F2105" s="2"/>
      <c r="G2105" s="89" t="s">
        <v>1491</v>
      </c>
      <c r="H2105" s="89"/>
      <c r="I2105" s="5">
        <f>SUM(I2104)</f>
        <v>48.44</v>
      </c>
    </row>
    <row r="2106" spans="1:9" ht="9.9499999999999993" customHeight="1">
      <c r="A2106" s="2"/>
      <c r="B2106" s="2"/>
      <c r="C2106" s="2"/>
      <c r="D2106" s="2"/>
      <c r="E2106" s="2"/>
      <c r="F2106" s="2"/>
      <c r="G2106" s="90"/>
      <c r="H2106" s="90"/>
      <c r="I2106" s="90"/>
    </row>
    <row r="2107" spans="1:9" ht="20.100000000000001" customHeight="1">
      <c r="A2107" s="81" t="s">
        <v>2309</v>
      </c>
      <c r="B2107" s="81"/>
      <c r="C2107" s="81"/>
      <c r="D2107" s="81"/>
      <c r="E2107" s="81"/>
      <c r="F2107" s="81"/>
      <c r="G2107" s="81"/>
      <c r="H2107" s="81"/>
      <c r="I2107" s="81"/>
    </row>
    <row r="2108" spans="1:9" ht="15" customHeight="1">
      <c r="A2108" s="91" t="s">
        <v>1487</v>
      </c>
      <c r="B2108" s="91"/>
      <c r="C2108" s="92" t="s">
        <v>4</v>
      </c>
      <c r="D2108" s="92"/>
      <c r="E2108" s="92"/>
      <c r="F2108" s="11" t="s">
        <v>1470</v>
      </c>
      <c r="G2108" s="11" t="s">
        <v>1471</v>
      </c>
      <c r="H2108" s="11" t="s">
        <v>1472</v>
      </c>
      <c r="I2108" s="11" t="s">
        <v>1473</v>
      </c>
    </row>
    <row r="2109" spans="1:9" ht="29.1" customHeight="1">
      <c r="A2109" s="17" t="s">
        <v>2310</v>
      </c>
      <c r="B2109" s="18" t="s">
        <v>2311</v>
      </c>
      <c r="C2109" s="93" t="s">
        <v>14</v>
      </c>
      <c r="D2109" s="93"/>
      <c r="E2109" s="93"/>
      <c r="F2109" s="17" t="s">
        <v>33</v>
      </c>
      <c r="G2109" s="19">
        <v>1</v>
      </c>
      <c r="H2109" s="20">
        <v>18.05</v>
      </c>
      <c r="I2109" s="20">
        <f>TRUNC(TRUNC(G2109,8)*H2109,2)</f>
        <v>18.05</v>
      </c>
    </row>
    <row r="2110" spans="1:9" ht="29.1" customHeight="1">
      <c r="A2110" s="17" t="s">
        <v>2280</v>
      </c>
      <c r="B2110" s="18" t="s">
        <v>2281</v>
      </c>
      <c r="C2110" s="93" t="s">
        <v>14</v>
      </c>
      <c r="D2110" s="93"/>
      <c r="E2110" s="93"/>
      <c r="F2110" s="17" t="s">
        <v>33</v>
      </c>
      <c r="G2110" s="19">
        <v>1</v>
      </c>
      <c r="H2110" s="20">
        <v>10.4</v>
      </c>
      <c r="I2110" s="20">
        <f>TRUNC(TRUNC(G2110,8)*H2110,2)</f>
        <v>10.4</v>
      </c>
    </row>
    <row r="2111" spans="1:9" ht="15" customHeight="1">
      <c r="A2111" s="2"/>
      <c r="B2111" s="2"/>
      <c r="C2111" s="2"/>
      <c r="D2111" s="2"/>
      <c r="E2111" s="2"/>
      <c r="F2111" s="2"/>
      <c r="G2111" s="87" t="s">
        <v>1490</v>
      </c>
      <c r="H2111" s="87"/>
      <c r="I2111" s="21">
        <f>SUM(I2109:I2110)</f>
        <v>28.450000000000003</v>
      </c>
    </row>
    <row r="2112" spans="1:9" ht="15" customHeight="1">
      <c r="A2112" s="2"/>
      <c r="B2112" s="2"/>
      <c r="C2112" s="2"/>
      <c r="D2112" s="2"/>
      <c r="E2112" s="2"/>
      <c r="F2112" s="2"/>
      <c r="G2112" s="89" t="s">
        <v>1491</v>
      </c>
      <c r="H2112" s="89"/>
      <c r="I2112" s="5">
        <f>SUM(I2111)</f>
        <v>28.450000000000003</v>
      </c>
    </row>
    <row r="2113" spans="1:9" ht="9.9499999999999993" customHeight="1">
      <c r="A2113" s="2"/>
      <c r="B2113" s="2"/>
      <c r="C2113" s="2"/>
      <c r="D2113" s="2"/>
      <c r="E2113" s="2"/>
      <c r="F2113" s="2"/>
      <c r="G2113" s="90"/>
      <c r="H2113" s="90"/>
      <c r="I2113" s="90"/>
    </row>
    <row r="2114" spans="1:9" ht="20.100000000000001" customHeight="1">
      <c r="A2114" s="81" t="s">
        <v>2312</v>
      </c>
      <c r="B2114" s="81"/>
      <c r="C2114" s="81"/>
      <c r="D2114" s="81"/>
      <c r="E2114" s="81"/>
      <c r="F2114" s="81"/>
      <c r="G2114" s="81"/>
      <c r="H2114" s="81"/>
      <c r="I2114" s="81"/>
    </row>
    <row r="2115" spans="1:9" ht="15" customHeight="1">
      <c r="A2115" s="91" t="s">
        <v>1576</v>
      </c>
      <c r="B2115" s="91"/>
      <c r="C2115" s="92" t="s">
        <v>4</v>
      </c>
      <c r="D2115" s="92"/>
      <c r="E2115" s="92"/>
      <c r="F2115" s="11" t="s">
        <v>1470</v>
      </c>
      <c r="G2115" s="11" t="s">
        <v>1471</v>
      </c>
      <c r="H2115" s="11" t="s">
        <v>1472</v>
      </c>
      <c r="I2115" s="11" t="s">
        <v>1473</v>
      </c>
    </row>
    <row r="2116" spans="1:9" ht="29.1" customHeight="1">
      <c r="A2116" s="17" t="s">
        <v>2313</v>
      </c>
      <c r="B2116" s="18" t="s">
        <v>2314</v>
      </c>
      <c r="C2116" s="93" t="s">
        <v>14</v>
      </c>
      <c r="D2116" s="93"/>
      <c r="E2116" s="93"/>
      <c r="F2116" s="17" t="s">
        <v>88</v>
      </c>
      <c r="G2116" s="19">
        <v>1.2434000000000001</v>
      </c>
      <c r="H2116" s="20">
        <v>2.23</v>
      </c>
      <c r="I2116" s="20">
        <f>TRUNC(TRUNC(G2116,8)*H2116,2)</f>
        <v>2.77</v>
      </c>
    </row>
    <row r="2117" spans="1:9" ht="21" customHeight="1">
      <c r="A2117" s="17" t="s">
        <v>2315</v>
      </c>
      <c r="B2117" s="18" t="s">
        <v>2316</v>
      </c>
      <c r="C2117" s="93" t="s">
        <v>14</v>
      </c>
      <c r="D2117" s="93"/>
      <c r="E2117" s="93"/>
      <c r="F2117" s="17" t="s">
        <v>33</v>
      </c>
      <c r="G2117" s="19">
        <v>9.4000000000000004E-3</v>
      </c>
      <c r="H2117" s="20">
        <v>4.12</v>
      </c>
      <c r="I2117" s="20">
        <f>TRUNC(TRUNC(G2117,8)*H2117,2)</f>
        <v>0.03</v>
      </c>
    </row>
    <row r="2118" spans="1:9" ht="15" customHeight="1">
      <c r="A2118" s="2"/>
      <c r="B2118" s="2"/>
      <c r="C2118" s="2"/>
      <c r="D2118" s="2"/>
      <c r="E2118" s="2"/>
      <c r="F2118" s="2"/>
      <c r="G2118" s="87" t="s">
        <v>1588</v>
      </c>
      <c r="H2118" s="87"/>
      <c r="I2118" s="21">
        <f>SUM(I2116:I2117)</f>
        <v>2.8</v>
      </c>
    </row>
    <row r="2119" spans="1:9" ht="15" customHeight="1">
      <c r="A2119" s="91" t="s">
        <v>1560</v>
      </c>
      <c r="B2119" s="91"/>
      <c r="C2119" s="92" t="s">
        <v>4</v>
      </c>
      <c r="D2119" s="92"/>
      <c r="E2119" s="92"/>
      <c r="F2119" s="11" t="s">
        <v>1470</v>
      </c>
      <c r="G2119" s="11" t="s">
        <v>1471</v>
      </c>
      <c r="H2119" s="11" t="s">
        <v>1472</v>
      </c>
      <c r="I2119" s="11" t="s">
        <v>1473</v>
      </c>
    </row>
    <row r="2120" spans="1:9" ht="21" customHeight="1">
      <c r="A2120" s="17" t="s">
        <v>2158</v>
      </c>
      <c r="B2120" s="18" t="s">
        <v>2159</v>
      </c>
      <c r="C2120" s="93" t="s">
        <v>14</v>
      </c>
      <c r="D2120" s="93"/>
      <c r="E2120" s="93"/>
      <c r="F2120" s="17" t="s">
        <v>1563</v>
      </c>
      <c r="G2120" s="19">
        <v>2.9000000000000001E-2</v>
      </c>
      <c r="H2120" s="20">
        <v>24.39</v>
      </c>
      <c r="I2120" s="20">
        <f>TRUNC(TRUNC(G2120,8)*H2120,2)</f>
        <v>0.7</v>
      </c>
    </row>
    <row r="2121" spans="1:9" ht="15" customHeight="1">
      <c r="A2121" s="17" t="s">
        <v>2160</v>
      </c>
      <c r="B2121" s="18" t="s">
        <v>2161</v>
      </c>
      <c r="C2121" s="93" t="s">
        <v>14</v>
      </c>
      <c r="D2121" s="93"/>
      <c r="E2121" s="93"/>
      <c r="F2121" s="17" t="s">
        <v>1563</v>
      </c>
      <c r="G2121" s="19">
        <v>2.9000000000000001E-2</v>
      </c>
      <c r="H2121" s="20">
        <v>32.69</v>
      </c>
      <c r="I2121" s="20">
        <f>TRUNC(TRUNC(G2121,8)*H2121,2)</f>
        <v>0.94</v>
      </c>
    </row>
    <row r="2122" spans="1:9" ht="18" customHeight="1">
      <c r="A2122" s="2"/>
      <c r="B2122" s="2"/>
      <c r="C2122" s="2"/>
      <c r="D2122" s="2"/>
      <c r="E2122" s="2"/>
      <c r="F2122" s="2"/>
      <c r="G2122" s="87" t="s">
        <v>1564</v>
      </c>
      <c r="H2122" s="87"/>
      <c r="I2122" s="21">
        <f>SUM(I2120:I2121)</f>
        <v>1.64</v>
      </c>
    </row>
    <row r="2123" spans="1:9" ht="15" customHeight="1">
      <c r="A2123" s="2"/>
      <c r="B2123" s="2"/>
      <c r="C2123" s="2"/>
      <c r="D2123" s="2"/>
      <c r="E2123" s="2"/>
      <c r="F2123" s="2"/>
      <c r="G2123" s="89" t="s">
        <v>1491</v>
      </c>
      <c r="H2123" s="89"/>
      <c r="I2123" s="5">
        <f>SUM(I2118,I2122)</f>
        <v>4.4399999999999995</v>
      </c>
    </row>
    <row r="2124" spans="1:9" ht="9.9499999999999993" customHeight="1">
      <c r="A2124" s="2"/>
      <c r="B2124" s="2"/>
      <c r="C2124" s="2"/>
      <c r="D2124" s="2"/>
      <c r="E2124" s="2"/>
      <c r="F2124" s="2"/>
      <c r="G2124" s="90"/>
      <c r="H2124" s="90"/>
      <c r="I2124" s="90"/>
    </row>
    <row r="2125" spans="1:9" ht="20.100000000000001" customHeight="1">
      <c r="A2125" s="81" t="s">
        <v>2317</v>
      </c>
      <c r="B2125" s="81"/>
      <c r="C2125" s="81"/>
      <c r="D2125" s="81"/>
      <c r="E2125" s="81"/>
      <c r="F2125" s="81"/>
      <c r="G2125" s="81"/>
      <c r="H2125" s="81"/>
      <c r="I2125" s="81"/>
    </row>
    <row r="2126" spans="1:9" ht="15" customHeight="1">
      <c r="A2126" s="91" t="s">
        <v>1576</v>
      </c>
      <c r="B2126" s="91"/>
      <c r="C2126" s="92" t="s">
        <v>4</v>
      </c>
      <c r="D2126" s="92"/>
      <c r="E2126" s="92"/>
      <c r="F2126" s="11" t="s">
        <v>1470</v>
      </c>
      <c r="G2126" s="11" t="s">
        <v>1471</v>
      </c>
      <c r="H2126" s="11" t="s">
        <v>1472</v>
      </c>
      <c r="I2126" s="11" t="s">
        <v>1473</v>
      </c>
    </row>
    <row r="2127" spans="1:9" ht="29.1" customHeight="1">
      <c r="A2127" s="17" t="s">
        <v>2318</v>
      </c>
      <c r="B2127" s="18" t="s">
        <v>2319</v>
      </c>
      <c r="C2127" s="93" t="s">
        <v>14</v>
      </c>
      <c r="D2127" s="93"/>
      <c r="E2127" s="93"/>
      <c r="F2127" s="17" t="s">
        <v>88</v>
      </c>
      <c r="G2127" s="19">
        <v>1.2434000000000001</v>
      </c>
      <c r="H2127" s="20">
        <v>3.7</v>
      </c>
      <c r="I2127" s="20">
        <f>TRUNC(TRUNC(G2127,8)*H2127,2)</f>
        <v>4.5999999999999996</v>
      </c>
    </row>
    <row r="2128" spans="1:9" ht="21" customHeight="1">
      <c r="A2128" s="17" t="s">
        <v>2315</v>
      </c>
      <c r="B2128" s="18" t="s">
        <v>2316</v>
      </c>
      <c r="C2128" s="93" t="s">
        <v>14</v>
      </c>
      <c r="D2128" s="93"/>
      <c r="E2128" s="93"/>
      <c r="F2128" s="17" t="s">
        <v>33</v>
      </c>
      <c r="G2128" s="19">
        <v>9.4000000000000004E-3</v>
      </c>
      <c r="H2128" s="20">
        <v>4.12</v>
      </c>
      <c r="I2128" s="20">
        <f>TRUNC(TRUNC(G2128,8)*H2128,2)</f>
        <v>0.03</v>
      </c>
    </row>
    <row r="2129" spans="1:9" ht="15" customHeight="1">
      <c r="A2129" s="2"/>
      <c r="B2129" s="2"/>
      <c r="C2129" s="2"/>
      <c r="D2129" s="2"/>
      <c r="E2129" s="2"/>
      <c r="F2129" s="2"/>
      <c r="G2129" s="87" t="s">
        <v>1588</v>
      </c>
      <c r="H2129" s="87"/>
      <c r="I2129" s="21">
        <f>SUM(I2127:I2128)</f>
        <v>4.63</v>
      </c>
    </row>
    <row r="2130" spans="1:9" ht="15" customHeight="1">
      <c r="A2130" s="91" t="s">
        <v>1560</v>
      </c>
      <c r="B2130" s="91"/>
      <c r="C2130" s="92" t="s">
        <v>4</v>
      </c>
      <c r="D2130" s="92"/>
      <c r="E2130" s="92"/>
      <c r="F2130" s="11" t="s">
        <v>1470</v>
      </c>
      <c r="G2130" s="11" t="s">
        <v>1471</v>
      </c>
      <c r="H2130" s="11" t="s">
        <v>1472</v>
      </c>
      <c r="I2130" s="11" t="s">
        <v>1473</v>
      </c>
    </row>
    <row r="2131" spans="1:9" ht="21" customHeight="1">
      <c r="A2131" s="17" t="s">
        <v>2158</v>
      </c>
      <c r="B2131" s="18" t="s">
        <v>2159</v>
      </c>
      <c r="C2131" s="93" t="s">
        <v>14</v>
      </c>
      <c r="D2131" s="93"/>
      <c r="E2131" s="93"/>
      <c r="F2131" s="17" t="s">
        <v>1563</v>
      </c>
      <c r="G2131" s="19">
        <v>3.9E-2</v>
      </c>
      <c r="H2131" s="20">
        <v>24.39</v>
      </c>
      <c r="I2131" s="20">
        <f>TRUNC(TRUNC(G2131,8)*H2131,2)</f>
        <v>0.95</v>
      </c>
    </row>
    <row r="2132" spans="1:9" ht="15" customHeight="1">
      <c r="A2132" s="17" t="s">
        <v>2160</v>
      </c>
      <c r="B2132" s="18" t="s">
        <v>2161</v>
      </c>
      <c r="C2132" s="93" t="s">
        <v>14</v>
      </c>
      <c r="D2132" s="93"/>
      <c r="E2132" s="93"/>
      <c r="F2132" s="17" t="s">
        <v>1563</v>
      </c>
      <c r="G2132" s="19">
        <v>3.9E-2</v>
      </c>
      <c r="H2132" s="20">
        <v>32.69</v>
      </c>
      <c r="I2132" s="20">
        <f>TRUNC(TRUNC(G2132,8)*H2132,2)</f>
        <v>1.27</v>
      </c>
    </row>
    <row r="2133" spans="1:9" ht="18" customHeight="1">
      <c r="A2133" s="2"/>
      <c r="B2133" s="2"/>
      <c r="C2133" s="2"/>
      <c r="D2133" s="2"/>
      <c r="E2133" s="2"/>
      <c r="F2133" s="2"/>
      <c r="G2133" s="87" t="s">
        <v>1564</v>
      </c>
      <c r="H2133" s="87"/>
      <c r="I2133" s="21">
        <f>SUM(I2131:I2132)</f>
        <v>2.2199999999999998</v>
      </c>
    </row>
    <row r="2134" spans="1:9" ht="15" customHeight="1">
      <c r="A2134" s="2"/>
      <c r="B2134" s="2"/>
      <c r="C2134" s="2"/>
      <c r="D2134" s="2"/>
      <c r="E2134" s="2"/>
      <c r="F2134" s="2"/>
      <c r="G2134" s="89" t="s">
        <v>1491</v>
      </c>
      <c r="H2134" s="89"/>
      <c r="I2134" s="5">
        <f>SUM(I2129,I2133)</f>
        <v>6.85</v>
      </c>
    </row>
    <row r="2135" spans="1:9" ht="9.9499999999999993" customHeight="1">
      <c r="A2135" s="2"/>
      <c r="B2135" s="2"/>
      <c r="C2135" s="2"/>
      <c r="D2135" s="2"/>
      <c r="E2135" s="2"/>
      <c r="F2135" s="2"/>
      <c r="G2135" s="90"/>
      <c r="H2135" s="90"/>
      <c r="I2135" s="90"/>
    </row>
    <row r="2136" spans="1:9" ht="20.100000000000001" customHeight="1">
      <c r="A2136" s="81" t="s">
        <v>2320</v>
      </c>
      <c r="B2136" s="81"/>
      <c r="C2136" s="81"/>
      <c r="D2136" s="81"/>
      <c r="E2136" s="81"/>
      <c r="F2136" s="81"/>
      <c r="G2136" s="81"/>
      <c r="H2136" s="81"/>
      <c r="I2136" s="81"/>
    </row>
    <row r="2137" spans="1:9" ht="15" customHeight="1">
      <c r="A2137" s="91" t="s">
        <v>1576</v>
      </c>
      <c r="B2137" s="91"/>
      <c r="C2137" s="92" t="s">
        <v>4</v>
      </c>
      <c r="D2137" s="92"/>
      <c r="E2137" s="92"/>
      <c r="F2137" s="11" t="s">
        <v>1470</v>
      </c>
      <c r="G2137" s="11" t="s">
        <v>1471</v>
      </c>
      <c r="H2137" s="11" t="s">
        <v>1472</v>
      </c>
      <c r="I2137" s="11" t="s">
        <v>1473</v>
      </c>
    </row>
    <row r="2138" spans="1:9" ht="29.1" customHeight="1">
      <c r="A2138" s="17" t="s">
        <v>2321</v>
      </c>
      <c r="B2138" s="18" t="s">
        <v>2322</v>
      </c>
      <c r="C2138" s="93" t="s">
        <v>14</v>
      </c>
      <c r="D2138" s="93"/>
      <c r="E2138" s="93"/>
      <c r="F2138" s="17" t="s">
        <v>88</v>
      </c>
      <c r="G2138" s="19">
        <v>1.2434000000000001</v>
      </c>
      <c r="H2138" s="20">
        <v>5.32</v>
      </c>
      <c r="I2138" s="20">
        <f>TRUNC(TRUNC(G2138,8)*H2138,2)</f>
        <v>6.61</v>
      </c>
    </row>
    <row r="2139" spans="1:9" ht="21" customHeight="1">
      <c r="A2139" s="17" t="s">
        <v>2315</v>
      </c>
      <c r="B2139" s="18" t="s">
        <v>2316</v>
      </c>
      <c r="C2139" s="93" t="s">
        <v>14</v>
      </c>
      <c r="D2139" s="93"/>
      <c r="E2139" s="93"/>
      <c r="F2139" s="17" t="s">
        <v>33</v>
      </c>
      <c r="G2139" s="19">
        <v>9.4000000000000004E-3</v>
      </c>
      <c r="H2139" s="20">
        <v>4.12</v>
      </c>
      <c r="I2139" s="20">
        <f>TRUNC(TRUNC(G2139,8)*H2139,2)</f>
        <v>0.03</v>
      </c>
    </row>
    <row r="2140" spans="1:9" ht="15" customHeight="1">
      <c r="A2140" s="2"/>
      <c r="B2140" s="2"/>
      <c r="C2140" s="2"/>
      <c r="D2140" s="2"/>
      <c r="E2140" s="2"/>
      <c r="F2140" s="2"/>
      <c r="G2140" s="87" t="s">
        <v>1588</v>
      </c>
      <c r="H2140" s="87"/>
      <c r="I2140" s="21">
        <f>SUM(I2138:I2139)</f>
        <v>6.6400000000000006</v>
      </c>
    </row>
    <row r="2141" spans="1:9" ht="15" customHeight="1">
      <c r="A2141" s="91" t="s">
        <v>1560</v>
      </c>
      <c r="B2141" s="91"/>
      <c r="C2141" s="92" t="s">
        <v>4</v>
      </c>
      <c r="D2141" s="92"/>
      <c r="E2141" s="92"/>
      <c r="F2141" s="11" t="s">
        <v>1470</v>
      </c>
      <c r="G2141" s="11" t="s">
        <v>1471</v>
      </c>
      <c r="H2141" s="11" t="s">
        <v>1472</v>
      </c>
      <c r="I2141" s="11" t="s">
        <v>1473</v>
      </c>
    </row>
    <row r="2142" spans="1:9" ht="21" customHeight="1">
      <c r="A2142" s="17" t="s">
        <v>2158</v>
      </c>
      <c r="B2142" s="18" t="s">
        <v>2159</v>
      </c>
      <c r="C2142" s="93" t="s">
        <v>14</v>
      </c>
      <c r="D2142" s="93"/>
      <c r="E2142" s="93"/>
      <c r="F2142" s="17" t="s">
        <v>1563</v>
      </c>
      <c r="G2142" s="19">
        <v>5.0999999999999997E-2</v>
      </c>
      <c r="H2142" s="20">
        <v>24.39</v>
      </c>
      <c r="I2142" s="20">
        <f>TRUNC(TRUNC(G2142,8)*H2142,2)</f>
        <v>1.24</v>
      </c>
    </row>
    <row r="2143" spans="1:9" ht="15" customHeight="1">
      <c r="A2143" s="17" t="s">
        <v>2160</v>
      </c>
      <c r="B2143" s="18" t="s">
        <v>2161</v>
      </c>
      <c r="C2143" s="93" t="s">
        <v>14</v>
      </c>
      <c r="D2143" s="93"/>
      <c r="E2143" s="93"/>
      <c r="F2143" s="17" t="s">
        <v>1563</v>
      </c>
      <c r="G2143" s="19">
        <v>5.0999999999999997E-2</v>
      </c>
      <c r="H2143" s="20">
        <v>32.69</v>
      </c>
      <c r="I2143" s="20">
        <f>TRUNC(TRUNC(G2143,8)*H2143,2)</f>
        <v>1.66</v>
      </c>
    </row>
    <row r="2144" spans="1:9" ht="18" customHeight="1">
      <c r="A2144" s="2"/>
      <c r="B2144" s="2"/>
      <c r="C2144" s="2"/>
      <c r="D2144" s="2"/>
      <c r="E2144" s="2"/>
      <c r="F2144" s="2"/>
      <c r="G2144" s="87" t="s">
        <v>1564</v>
      </c>
      <c r="H2144" s="87"/>
      <c r="I2144" s="21">
        <f>SUM(I2142:I2143)</f>
        <v>2.9</v>
      </c>
    </row>
    <row r="2145" spans="1:9" ht="15" customHeight="1">
      <c r="A2145" s="2"/>
      <c r="B2145" s="2"/>
      <c r="C2145" s="2"/>
      <c r="D2145" s="2"/>
      <c r="E2145" s="2"/>
      <c r="F2145" s="2"/>
      <c r="G2145" s="89" t="s">
        <v>1491</v>
      </c>
      <c r="H2145" s="89"/>
      <c r="I2145" s="5">
        <f>SUM(I2140,I2144)</f>
        <v>9.5400000000000009</v>
      </c>
    </row>
    <row r="2146" spans="1:9" ht="9.9499999999999993" customHeight="1">
      <c r="A2146" s="2"/>
      <c r="B2146" s="2"/>
      <c r="C2146" s="2"/>
      <c r="D2146" s="2"/>
      <c r="E2146" s="2"/>
      <c r="F2146" s="2"/>
      <c r="G2146" s="90"/>
      <c r="H2146" s="90"/>
      <c r="I2146" s="90"/>
    </row>
    <row r="2147" spans="1:9" ht="20.100000000000001" customHeight="1">
      <c r="A2147" s="81" t="s">
        <v>2323</v>
      </c>
      <c r="B2147" s="81"/>
      <c r="C2147" s="81"/>
      <c r="D2147" s="81"/>
      <c r="E2147" s="81"/>
      <c r="F2147" s="81"/>
      <c r="G2147" s="81"/>
      <c r="H2147" s="81"/>
      <c r="I2147" s="81"/>
    </row>
    <row r="2148" spans="1:9" ht="15" customHeight="1">
      <c r="A2148" s="91" t="s">
        <v>1576</v>
      </c>
      <c r="B2148" s="91"/>
      <c r="C2148" s="92" t="s">
        <v>4</v>
      </c>
      <c r="D2148" s="92"/>
      <c r="E2148" s="92"/>
      <c r="F2148" s="11" t="s">
        <v>1470</v>
      </c>
      <c r="G2148" s="11" t="s">
        <v>1471</v>
      </c>
      <c r="H2148" s="11" t="s">
        <v>1472</v>
      </c>
      <c r="I2148" s="11" t="s">
        <v>1473</v>
      </c>
    </row>
    <row r="2149" spans="1:9" ht="38.1" customHeight="1">
      <c r="A2149" s="17" t="s">
        <v>2324</v>
      </c>
      <c r="B2149" s="18" t="s">
        <v>2325</v>
      </c>
      <c r="C2149" s="93" t="s">
        <v>14</v>
      </c>
      <c r="D2149" s="93"/>
      <c r="E2149" s="93"/>
      <c r="F2149" s="17" t="s">
        <v>88</v>
      </c>
      <c r="G2149" s="19">
        <v>1.0269999999999999</v>
      </c>
      <c r="H2149" s="20">
        <v>15.43</v>
      </c>
      <c r="I2149" s="20">
        <f>TRUNC(TRUNC(G2149,8)*H2149,2)</f>
        <v>15.84</v>
      </c>
    </row>
    <row r="2150" spans="1:9" ht="21" customHeight="1">
      <c r="A2150" s="17" t="s">
        <v>2315</v>
      </c>
      <c r="B2150" s="18" t="s">
        <v>2316</v>
      </c>
      <c r="C2150" s="93" t="s">
        <v>14</v>
      </c>
      <c r="D2150" s="93"/>
      <c r="E2150" s="93"/>
      <c r="F2150" s="17" t="s">
        <v>33</v>
      </c>
      <c r="G2150" s="19">
        <v>0.01</v>
      </c>
      <c r="H2150" s="20">
        <v>4.12</v>
      </c>
      <c r="I2150" s="20">
        <f>TRUNC(TRUNC(G2150,8)*H2150,2)</f>
        <v>0.04</v>
      </c>
    </row>
    <row r="2151" spans="1:9" ht="15" customHeight="1">
      <c r="A2151" s="2"/>
      <c r="B2151" s="2"/>
      <c r="C2151" s="2"/>
      <c r="D2151" s="2"/>
      <c r="E2151" s="2"/>
      <c r="F2151" s="2"/>
      <c r="G2151" s="87" t="s">
        <v>1588</v>
      </c>
      <c r="H2151" s="87"/>
      <c r="I2151" s="21">
        <f>SUM(I2149:I2150)</f>
        <v>15.879999999999999</v>
      </c>
    </row>
    <row r="2152" spans="1:9" ht="15" customHeight="1">
      <c r="A2152" s="91" t="s">
        <v>1560</v>
      </c>
      <c r="B2152" s="91"/>
      <c r="C2152" s="92" t="s">
        <v>4</v>
      </c>
      <c r="D2152" s="92"/>
      <c r="E2152" s="92"/>
      <c r="F2152" s="11" t="s">
        <v>1470</v>
      </c>
      <c r="G2152" s="11" t="s">
        <v>1471</v>
      </c>
      <c r="H2152" s="11" t="s">
        <v>1472</v>
      </c>
      <c r="I2152" s="11" t="s">
        <v>1473</v>
      </c>
    </row>
    <row r="2153" spans="1:9" ht="21" customHeight="1">
      <c r="A2153" s="17" t="s">
        <v>2158</v>
      </c>
      <c r="B2153" s="18" t="s">
        <v>2159</v>
      </c>
      <c r="C2153" s="93" t="s">
        <v>14</v>
      </c>
      <c r="D2153" s="93"/>
      <c r="E2153" s="93"/>
      <c r="F2153" s="17" t="s">
        <v>1563</v>
      </c>
      <c r="G2153" s="19">
        <v>1.2999999999999999E-2</v>
      </c>
      <c r="H2153" s="20">
        <v>24.39</v>
      </c>
      <c r="I2153" s="20">
        <f>TRUNC(TRUNC(G2153,8)*H2153,2)</f>
        <v>0.31</v>
      </c>
    </row>
    <row r="2154" spans="1:9" ht="15" customHeight="1">
      <c r="A2154" s="17" t="s">
        <v>2160</v>
      </c>
      <c r="B2154" s="18" t="s">
        <v>2161</v>
      </c>
      <c r="C2154" s="93" t="s">
        <v>14</v>
      </c>
      <c r="D2154" s="93"/>
      <c r="E2154" s="93"/>
      <c r="F2154" s="17" t="s">
        <v>1563</v>
      </c>
      <c r="G2154" s="19">
        <v>1.2999999999999999E-2</v>
      </c>
      <c r="H2154" s="20">
        <v>32.69</v>
      </c>
      <c r="I2154" s="20">
        <f>TRUNC(TRUNC(G2154,8)*H2154,2)</f>
        <v>0.42</v>
      </c>
    </row>
    <row r="2155" spans="1:9" ht="18" customHeight="1">
      <c r="A2155" s="2"/>
      <c r="B2155" s="2"/>
      <c r="C2155" s="2"/>
      <c r="D2155" s="2"/>
      <c r="E2155" s="2"/>
      <c r="F2155" s="2"/>
      <c r="G2155" s="87" t="s">
        <v>1564</v>
      </c>
      <c r="H2155" s="87"/>
      <c r="I2155" s="21">
        <f>SUM(I2153:I2154)</f>
        <v>0.73</v>
      </c>
    </row>
    <row r="2156" spans="1:9" ht="15" customHeight="1">
      <c r="A2156" s="2"/>
      <c r="B2156" s="2"/>
      <c r="C2156" s="2"/>
      <c r="D2156" s="2"/>
      <c r="E2156" s="2"/>
      <c r="F2156" s="2"/>
      <c r="G2156" s="89" t="s">
        <v>1491</v>
      </c>
      <c r="H2156" s="89"/>
      <c r="I2156" s="5">
        <f>SUM(I2151,I2155)</f>
        <v>16.61</v>
      </c>
    </row>
    <row r="2157" spans="1:9" ht="9.9499999999999993" customHeight="1">
      <c r="A2157" s="2"/>
      <c r="B2157" s="2"/>
      <c r="C2157" s="2"/>
      <c r="D2157" s="2"/>
      <c r="E2157" s="2"/>
      <c r="F2157" s="2"/>
      <c r="G2157" s="90"/>
      <c r="H2157" s="90"/>
      <c r="I2157" s="90"/>
    </row>
    <row r="2158" spans="1:9" ht="20.100000000000001" customHeight="1">
      <c r="A2158" s="81" t="s">
        <v>2326</v>
      </c>
      <c r="B2158" s="81"/>
      <c r="C2158" s="81"/>
      <c r="D2158" s="81"/>
      <c r="E2158" s="81"/>
      <c r="F2158" s="81"/>
      <c r="G2158" s="81"/>
      <c r="H2158" s="81"/>
      <c r="I2158" s="81"/>
    </row>
    <row r="2159" spans="1:9" ht="15" customHeight="1">
      <c r="A2159" s="91" t="s">
        <v>1576</v>
      </c>
      <c r="B2159" s="91"/>
      <c r="C2159" s="92" t="s">
        <v>4</v>
      </c>
      <c r="D2159" s="92"/>
      <c r="E2159" s="92"/>
      <c r="F2159" s="11" t="s">
        <v>1470</v>
      </c>
      <c r="G2159" s="11" t="s">
        <v>1471</v>
      </c>
      <c r="H2159" s="11" t="s">
        <v>1472</v>
      </c>
      <c r="I2159" s="11" t="s">
        <v>1473</v>
      </c>
    </row>
    <row r="2160" spans="1:9" ht="38.1" customHeight="1">
      <c r="A2160" s="17" t="s">
        <v>2327</v>
      </c>
      <c r="B2160" s="18" t="s">
        <v>2328</v>
      </c>
      <c r="C2160" s="93" t="s">
        <v>14</v>
      </c>
      <c r="D2160" s="93"/>
      <c r="E2160" s="93"/>
      <c r="F2160" s="17" t="s">
        <v>88</v>
      </c>
      <c r="G2160" s="19">
        <v>1.0401</v>
      </c>
      <c r="H2160" s="20">
        <v>23.93</v>
      </c>
      <c r="I2160" s="20">
        <f>TRUNC(TRUNC(G2160,8)*H2160,2)</f>
        <v>24.88</v>
      </c>
    </row>
    <row r="2161" spans="1:9" ht="15" customHeight="1">
      <c r="A2161" s="2"/>
      <c r="B2161" s="2"/>
      <c r="C2161" s="2"/>
      <c r="D2161" s="2"/>
      <c r="E2161" s="2"/>
      <c r="F2161" s="2"/>
      <c r="G2161" s="87" t="s">
        <v>1588</v>
      </c>
      <c r="H2161" s="87"/>
      <c r="I2161" s="21">
        <f>SUM(I2160:I2160)</f>
        <v>24.88</v>
      </c>
    </row>
    <row r="2162" spans="1:9" ht="15" customHeight="1">
      <c r="A2162" s="91" t="s">
        <v>1560</v>
      </c>
      <c r="B2162" s="91"/>
      <c r="C2162" s="92" t="s">
        <v>4</v>
      </c>
      <c r="D2162" s="92"/>
      <c r="E2162" s="92"/>
      <c r="F2162" s="11" t="s">
        <v>1470</v>
      </c>
      <c r="G2162" s="11" t="s">
        <v>1471</v>
      </c>
      <c r="H2162" s="11" t="s">
        <v>1472</v>
      </c>
      <c r="I2162" s="11" t="s">
        <v>1473</v>
      </c>
    </row>
    <row r="2163" spans="1:9" ht="15" customHeight="1">
      <c r="A2163" s="17" t="s">
        <v>2160</v>
      </c>
      <c r="B2163" s="18" t="s">
        <v>2161</v>
      </c>
      <c r="C2163" s="93" t="s">
        <v>14</v>
      </c>
      <c r="D2163" s="93"/>
      <c r="E2163" s="93"/>
      <c r="F2163" s="17" t="s">
        <v>1563</v>
      </c>
      <c r="G2163" s="19">
        <v>2.8999999999999998E-3</v>
      </c>
      <c r="H2163" s="20">
        <v>32.69</v>
      </c>
      <c r="I2163" s="20">
        <f>TRUNC(TRUNC(G2163,8)*H2163,2)</f>
        <v>0.09</v>
      </c>
    </row>
    <row r="2164" spans="1:9" ht="18" customHeight="1">
      <c r="A2164" s="2"/>
      <c r="B2164" s="2"/>
      <c r="C2164" s="2"/>
      <c r="D2164" s="2"/>
      <c r="E2164" s="2"/>
      <c r="F2164" s="2"/>
      <c r="G2164" s="87" t="s">
        <v>1564</v>
      </c>
      <c r="H2164" s="87"/>
      <c r="I2164" s="21">
        <f>SUM(I2163:I2163)</f>
        <v>0.09</v>
      </c>
    </row>
    <row r="2165" spans="1:9" ht="15" customHeight="1">
      <c r="A2165" s="2"/>
      <c r="B2165" s="2"/>
      <c r="C2165" s="2"/>
      <c r="D2165" s="2"/>
      <c r="E2165" s="2"/>
      <c r="F2165" s="2"/>
      <c r="G2165" s="89" t="s">
        <v>1491</v>
      </c>
      <c r="H2165" s="89"/>
      <c r="I2165" s="5">
        <f>SUM(I2161,I2164)</f>
        <v>24.97</v>
      </c>
    </row>
    <row r="2166" spans="1:9" ht="9.9499999999999993" customHeight="1">
      <c r="A2166" s="2"/>
      <c r="B2166" s="2"/>
      <c r="C2166" s="2"/>
      <c r="D2166" s="2"/>
      <c r="E2166" s="2"/>
      <c r="F2166" s="2"/>
      <c r="G2166" s="90"/>
      <c r="H2166" s="90"/>
      <c r="I2166" s="90"/>
    </row>
    <row r="2167" spans="1:9" ht="20.100000000000001" customHeight="1">
      <c r="A2167" s="81" t="s">
        <v>2329</v>
      </c>
      <c r="B2167" s="81"/>
      <c r="C2167" s="81"/>
      <c r="D2167" s="81"/>
      <c r="E2167" s="81"/>
      <c r="F2167" s="81"/>
      <c r="G2167" s="81"/>
      <c r="H2167" s="81"/>
      <c r="I2167" s="81"/>
    </row>
    <row r="2168" spans="1:9" ht="15" customHeight="1">
      <c r="A2168" s="91" t="s">
        <v>1576</v>
      </c>
      <c r="B2168" s="91"/>
      <c r="C2168" s="92" t="s">
        <v>4</v>
      </c>
      <c r="D2168" s="92"/>
      <c r="E2168" s="92"/>
      <c r="F2168" s="11" t="s">
        <v>1470</v>
      </c>
      <c r="G2168" s="11" t="s">
        <v>1471</v>
      </c>
      <c r="H2168" s="11" t="s">
        <v>1472</v>
      </c>
      <c r="I2168" s="11" t="s">
        <v>1473</v>
      </c>
    </row>
    <row r="2169" spans="1:9" ht="21" customHeight="1">
      <c r="A2169" s="17" t="s">
        <v>2330</v>
      </c>
      <c r="B2169" s="18" t="s">
        <v>2331</v>
      </c>
      <c r="C2169" s="93" t="s">
        <v>14</v>
      </c>
      <c r="D2169" s="93"/>
      <c r="E2169" s="93"/>
      <c r="F2169" s="17" t="s">
        <v>33</v>
      </c>
      <c r="G2169" s="19">
        <v>1</v>
      </c>
      <c r="H2169" s="20">
        <v>2.09</v>
      </c>
      <c r="I2169" s="20">
        <f>TRUNC(TRUNC(G2169,8)*H2169,2)</f>
        <v>2.09</v>
      </c>
    </row>
    <row r="2170" spans="1:9" ht="15" customHeight="1">
      <c r="A2170" s="2"/>
      <c r="B2170" s="2"/>
      <c r="C2170" s="2"/>
      <c r="D2170" s="2"/>
      <c r="E2170" s="2"/>
      <c r="F2170" s="2"/>
      <c r="G2170" s="87" t="s">
        <v>1588</v>
      </c>
      <c r="H2170" s="87"/>
      <c r="I2170" s="21">
        <f>SUM(I2169:I2169)</f>
        <v>2.09</v>
      </c>
    </row>
    <row r="2171" spans="1:9" ht="15" customHeight="1">
      <c r="A2171" s="91" t="s">
        <v>1560</v>
      </c>
      <c r="B2171" s="91"/>
      <c r="C2171" s="92" t="s">
        <v>4</v>
      </c>
      <c r="D2171" s="92"/>
      <c r="E2171" s="92"/>
      <c r="F2171" s="11" t="s">
        <v>1470</v>
      </c>
      <c r="G2171" s="11" t="s">
        <v>1471</v>
      </c>
      <c r="H2171" s="11" t="s">
        <v>1472</v>
      </c>
      <c r="I2171" s="11" t="s">
        <v>1473</v>
      </c>
    </row>
    <row r="2172" spans="1:9" ht="21" customHeight="1">
      <c r="A2172" s="17" t="s">
        <v>2158</v>
      </c>
      <c r="B2172" s="18" t="s">
        <v>2159</v>
      </c>
      <c r="C2172" s="93" t="s">
        <v>14</v>
      </c>
      <c r="D2172" s="93"/>
      <c r="E2172" s="93"/>
      <c r="F2172" s="17" t="s">
        <v>1563</v>
      </c>
      <c r="G2172" s="19">
        <v>0.55000000000000004</v>
      </c>
      <c r="H2172" s="20">
        <v>24.39</v>
      </c>
      <c r="I2172" s="20">
        <f>TRUNC(TRUNC(G2172,8)*H2172,2)</f>
        <v>13.41</v>
      </c>
    </row>
    <row r="2173" spans="1:9" ht="15" customHeight="1">
      <c r="A2173" s="17" t="s">
        <v>2160</v>
      </c>
      <c r="B2173" s="18" t="s">
        <v>2161</v>
      </c>
      <c r="C2173" s="93" t="s">
        <v>14</v>
      </c>
      <c r="D2173" s="93"/>
      <c r="E2173" s="93"/>
      <c r="F2173" s="17" t="s">
        <v>1563</v>
      </c>
      <c r="G2173" s="19">
        <v>0.55000000000000004</v>
      </c>
      <c r="H2173" s="20">
        <v>32.69</v>
      </c>
      <c r="I2173" s="20">
        <f>TRUNC(TRUNC(G2173,8)*H2173,2)</f>
        <v>17.97</v>
      </c>
    </row>
    <row r="2174" spans="1:9" ht="18" customHeight="1">
      <c r="A2174" s="2"/>
      <c r="B2174" s="2"/>
      <c r="C2174" s="2"/>
      <c r="D2174" s="2"/>
      <c r="E2174" s="2"/>
      <c r="F2174" s="2"/>
      <c r="G2174" s="87" t="s">
        <v>1564</v>
      </c>
      <c r="H2174" s="87"/>
      <c r="I2174" s="21">
        <f>SUM(I2172:I2173)</f>
        <v>31.38</v>
      </c>
    </row>
    <row r="2175" spans="1:9" ht="15" customHeight="1">
      <c r="A2175" s="91" t="s">
        <v>1487</v>
      </c>
      <c r="B2175" s="91"/>
      <c r="C2175" s="92" t="s">
        <v>4</v>
      </c>
      <c r="D2175" s="92"/>
      <c r="E2175" s="92"/>
      <c r="F2175" s="11" t="s">
        <v>1470</v>
      </c>
      <c r="G2175" s="11" t="s">
        <v>1471</v>
      </c>
      <c r="H2175" s="11" t="s">
        <v>1472</v>
      </c>
      <c r="I2175" s="11" t="s">
        <v>1473</v>
      </c>
    </row>
    <row r="2176" spans="1:9" ht="21" customHeight="1">
      <c r="A2176" s="17" t="s">
        <v>2332</v>
      </c>
      <c r="B2176" s="18" t="s">
        <v>2333</v>
      </c>
      <c r="C2176" s="93" t="s">
        <v>14</v>
      </c>
      <c r="D2176" s="93"/>
      <c r="E2176" s="93"/>
      <c r="F2176" s="17" t="s">
        <v>43</v>
      </c>
      <c r="G2176" s="19">
        <v>8.9999999999999998E-4</v>
      </c>
      <c r="H2176" s="20">
        <v>711.11</v>
      </c>
      <c r="I2176" s="20">
        <f>TRUNC(TRUNC(G2176,8)*H2176,2)</f>
        <v>0.63</v>
      </c>
    </row>
    <row r="2177" spans="1:9" ht="15" customHeight="1">
      <c r="A2177" s="2"/>
      <c r="B2177" s="2"/>
      <c r="C2177" s="2"/>
      <c r="D2177" s="2"/>
      <c r="E2177" s="2"/>
      <c r="F2177" s="2"/>
      <c r="G2177" s="87" t="s">
        <v>1490</v>
      </c>
      <c r="H2177" s="87"/>
      <c r="I2177" s="21">
        <f>SUM(I2176:I2176)</f>
        <v>0.63</v>
      </c>
    </row>
    <row r="2178" spans="1:9" ht="15" customHeight="1">
      <c r="A2178" s="2"/>
      <c r="B2178" s="2"/>
      <c r="C2178" s="2"/>
      <c r="D2178" s="2"/>
      <c r="E2178" s="2"/>
      <c r="F2178" s="2"/>
      <c r="G2178" s="89" t="s">
        <v>1491</v>
      </c>
      <c r="H2178" s="89"/>
      <c r="I2178" s="5">
        <f>SUM(I2170,I2174,I2177)</f>
        <v>34.1</v>
      </c>
    </row>
    <row r="2179" spans="1:9" ht="9.9499999999999993" customHeight="1">
      <c r="A2179" s="2"/>
      <c r="B2179" s="2"/>
      <c r="C2179" s="2"/>
      <c r="D2179" s="2"/>
      <c r="E2179" s="2"/>
      <c r="F2179" s="2"/>
      <c r="G2179" s="90"/>
      <c r="H2179" s="90"/>
      <c r="I2179" s="90"/>
    </row>
    <row r="2180" spans="1:9" ht="20.100000000000001" customHeight="1">
      <c r="A2180" s="81" t="s">
        <v>2334</v>
      </c>
      <c r="B2180" s="81"/>
      <c r="C2180" s="81"/>
      <c r="D2180" s="81"/>
      <c r="E2180" s="81"/>
      <c r="F2180" s="81"/>
      <c r="G2180" s="81"/>
      <c r="H2180" s="81"/>
      <c r="I2180" s="81"/>
    </row>
    <row r="2181" spans="1:9" ht="15" customHeight="1">
      <c r="A2181" s="91" t="s">
        <v>1576</v>
      </c>
      <c r="B2181" s="91"/>
      <c r="C2181" s="92" t="s">
        <v>4</v>
      </c>
      <c r="D2181" s="92"/>
      <c r="E2181" s="92"/>
      <c r="F2181" s="11" t="s">
        <v>1470</v>
      </c>
      <c r="G2181" s="11" t="s">
        <v>1471</v>
      </c>
      <c r="H2181" s="11" t="s">
        <v>1472</v>
      </c>
      <c r="I2181" s="11" t="s">
        <v>1473</v>
      </c>
    </row>
    <row r="2182" spans="1:9" ht="21" customHeight="1">
      <c r="A2182" s="17" t="s">
        <v>2330</v>
      </c>
      <c r="B2182" s="18" t="s">
        <v>2331</v>
      </c>
      <c r="C2182" s="93" t="s">
        <v>14</v>
      </c>
      <c r="D2182" s="93"/>
      <c r="E2182" s="93"/>
      <c r="F2182" s="17" t="s">
        <v>33</v>
      </c>
      <c r="G2182" s="19">
        <v>1</v>
      </c>
      <c r="H2182" s="20">
        <v>2.09</v>
      </c>
      <c r="I2182" s="20">
        <f>TRUNC(TRUNC(G2182,8)*H2182,2)</f>
        <v>2.09</v>
      </c>
    </row>
    <row r="2183" spans="1:9" ht="15" customHeight="1">
      <c r="A2183" s="2"/>
      <c r="B2183" s="2"/>
      <c r="C2183" s="2"/>
      <c r="D2183" s="2"/>
      <c r="E2183" s="2"/>
      <c r="F2183" s="2"/>
      <c r="G2183" s="87" t="s">
        <v>1588</v>
      </c>
      <c r="H2183" s="87"/>
      <c r="I2183" s="21">
        <f>SUM(I2182:I2182)</f>
        <v>2.09</v>
      </c>
    </row>
    <row r="2184" spans="1:9" ht="15" customHeight="1">
      <c r="A2184" s="91" t="s">
        <v>1560</v>
      </c>
      <c r="B2184" s="91"/>
      <c r="C2184" s="92" t="s">
        <v>4</v>
      </c>
      <c r="D2184" s="92"/>
      <c r="E2184" s="92"/>
      <c r="F2184" s="11" t="s">
        <v>1470</v>
      </c>
      <c r="G2184" s="11" t="s">
        <v>1471</v>
      </c>
      <c r="H2184" s="11" t="s">
        <v>1472</v>
      </c>
      <c r="I2184" s="11" t="s">
        <v>1473</v>
      </c>
    </row>
    <row r="2185" spans="1:9" ht="21" customHeight="1">
      <c r="A2185" s="17" t="s">
        <v>2158</v>
      </c>
      <c r="B2185" s="18" t="s">
        <v>2159</v>
      </c>
      <c r="C2185" s="93" t="s">
        <v>14</v>
      </c>
      <c r="D2185" s="93"/>
      <c r="E2185" s="93"/>
      <c r="F2185" s="17" t="s">
        <v>1563</v>
      </c>
      <c r="G2185" s="19">
        <v>0.29099999999999998</v>
      </c>
      <c r="H2185" s="20">
        <v>24.39</v>
      </c>
      <c r="I2185" s="20">
        <f>TRUNC(TRUNC(G2185,8)*H2185,2)</f>
        <v>7.09</v>
      </c>
    </row>
    <row r="2186" spans="1:9" ht="15" customHeight="1">
      <c r="A2186" s="17" t="s">
        <v>2160</v>
      </c>
      <c r="B2186" s="18" t="s">
        <v>2161</v>
      </c>
      <c r="C2186" s="93" t="s">
        <v>14</v>
      </c>
      <c r="D2186" s="93"/>
      <c r="E2186" s="93"/>
      <c r="F2186" s="17" t="s">
        <v>1563</v>
      </c>
      <c r="G2186" s="19">
        <v>0.29099999999999998</v>
      </c>
      <c r="H2186" s="20">
        <v>32.69</v>
      </c>
      <c r="I2186" s="20">
        <f>TRUNC(TRUNC(G2186,8)*H2186,2)</f>
        <v>9.51</v>
      </c>
    </row>
    <row r="2187" spans="1:9" ht="18" customHeight="1">
      <c r="A2187" s="2"/>
      <c r="B2187" s="2"/>
      <c r="C2187" s="2"/>
      <c r="D2187" s="2"/>
      <c r="E2187" s="2"/>
      <c r="F2187" s="2"/>
      <c r="G2187" s="87" t="s">
        <v>1564</v>
      </c>
      <c r="H2187" s="87"/>
      <c r="I2187" s="21">
        <f>SUM(I2185:I2186)</f>
        <v>16.600000000000001</v>
      </c>
    </row>
    <row r="2188" spans="1:9" ht="15" customHeight="1">
      <c r="A2188" s="91" t="s">
        <v>1487</v>
      </c>
      <c r="B2188" s="91"/>
      <c r="C2188" s="92" t="s">
        <v>4</v>
      </c>
      <c r="D2188" s="92"/>
      <c r="E2188" s="92"/>
      <c r="F2188" s="11" t="s">
        <v>1470</v>
      </c>
      <c r="G2188" s="11" t="s">
        <v>1471</v>
      </c>
      <c r="H2188" s="11" t="s">
        <v>1472</v>
      </c>
      <c r="I2188" s="11" t="s">
        <v>1473</v>
      </c>
    </row>
    <row r="2189" spans="1:9" ht="21" customHeight="1">
      <c r="A2189" s="17" t="s">
        <v>2332</v>
      </c>
      <c r="B2189" s="18" t="s">
        <v>2333</v>
      </c>
      <c r="C2189" s="93" t="s">
        <v>14</v>
      </c>
      <c r="D2189" s="93"/>
      <c r="E2189" s="93"/>
      <c r="F2189" s="17" t="s">
        <v>43</v>
      </c>
      <c r="G2189" s="19">
        <v>8.9999999999999998E-4</v>
      </c>
      <c r="H2189" s="20">
        <v>711.11</v>
      </c>
      <c r="I2189" s="20">
        <f>TRUNC(TRUNC(G2189,8)*H2189,2)</f>
        <v>0.63</v>
      </c>
    </row>
    <row r="2190" spans="1:9" ht="15" customHeight="1">
      <c r="A2190" s="2"/>
      <c r="B2190" s="2"/>
      <c r="C2190" s="2"/>
      <c r="D2190" s="2"/>
      <c r="E2190" s="2"/>
      <c r="F2190" s="2"/>
      <c r="G2190" s="87" t="s">
        <v>1490</v>
      </c>
      <c r="H2190" s="87"/>
      <c r="I2190" s="21">
        <f>SUM(I2189:I2189)</f>
        <v>0.63</v>
      </c>
    </row>
    <row r="2191" spans="1:9" ht="15" customHeight="1">
      <c r="A2191" s="2"/>
      <c r="B2191" s="2"/>
      <c r="C2191" s="2"/>
      <c r="D2191" s="2"/>
      <c r="E2191" s="2"/>
      <c r="F2191" s="2"/>
      <c r="G2191" s="89" t="s">
        <v>1491</v>
      </c>
      <c r="H2191" s="89"/>
      <c r="I2191" s="5">
        <f>SUM(I2183,I2187,I2190)</f>
        <v>19.32</v>
      </c>
    </row>
    <row r="2192" spans="1:9" ht="9.9499999999999993" customHeight="1">
      <c r="A2192" s="2"/>
      <c r="B2192" s="2"/>
      <c r="C2192" s="2"/>
      <c r="D2192" s="2"/>
      <c r="E2192" s="2"/>
      <c r="F2192" s="2"/>
      <c r="G2192" s="90"/>
      <c r="H2192" s="90"/>
      <c r="I2192" s="90"/>
    </row>
    <row r="2193" spans="1:9" ht="20.100000000000001" customHeight="1">
      <c r="A2193" s="81" t="s">
        <v>2335</v>
      </c>
      <c r="B2193" s="81"/>
      <c r="C2193" s="81"/>
      <c r="D2193" s="81"/>
      <c r="E2193" s="81"/>
      <c r="F2193" s="81"/>
      <c r="G2193" s="81"/>
      <c r="H2193" s="81"/>
      <c r="I2193" s="81"/>
    </row>
    <row r="2194" spans="1:9" ht="15" customHeight="1">
      <c r="A2194" s="91" t="s">
        <v>1576</v>
      </c>
      <c r="B2194" s="91"/>
      <c r="C2194" s="92" t="s">
        <v>4</v>
      </c>
      <c r="D2194" s="92"/>
      <c r="E2194" s="92"/>
      <c r="F2194" s="11" t="s">
        <v>1470</v>
      </c>
      <c r="G2194" s="11" t="s">
        <v>1471</v>
      </c>
      <c r="H2194" s="11" t="s">
        <v>1472</v>
      </c>
      <c r="I2194" s="11" t="s">
        <v>1473</v>
      </c>
    </row>
    <row r="2195" spans="1:9" ht="21" customHeight="1">
      <c r="A2195" s="17" t="s">
        <v>2330</v>
      </c>
      <c r="B2195" s="18" t="s">
        <v>2331</v>
      </c>
      <c r="C2195" s="93" t="s">
        <v>14</v>
      </c>
      <c r="D2195" s="93"/>
      <c r="E2195" s="93"/>
      <c r="F2195" s="17" t="s">
        <v>33</v>
      </c>
      <c r="G2195" s="19">
        <v>1</v>
      </c>
      <c r="H2195" s="20">
        <v>2.09</v>
      </c>
      <c r="I2195" s="20">
        <f>TRUNC(TRUNC(G2195,8)*H2195,2)</f>
        <v>2.09</v>
      </c>
    </row>
    <row r="2196" spans="1:9" ht="15" customHeight="1">
      <c r="A2196" s="2"/>
      <c r="B2196" s="2"/>
      <c r="C2196" s="2"/>
      <c r="D2196" s="2"/>
      <c r="E2196" s="2"/>
      <c r="F2196" s="2"/>
      <c r="G2196" s="87" t="s">
        <v>1588</v>
      </c>
      <c r="H2196" s="87"/>
      <c r="I2196" s="21">
        <f>SUM(I2195:I2195)</f>
        <v>2.09</v>
      </c>
    </row>
    <row r="2197" spans="1:9" ht="15" customHeight="1">
      <c r="A2197" s="91" t="s">
        <v>1560</v>
      </c>
      <c r="B2197" s="91"/>
      <c r="C2197" s="92" t="s">
        <v>4</v>
      </c>
      <c r="D2197" s="92"/>
      <c r="E2197" s="92"/>
      <c r="F2197" s="11" t="s">
        <v>1470</v>
      </c>
      <c r="G2197" s="11" t="s">
        <v>1471</v>
      </c>
      <c r="H2197" s="11" t="s">
        <v>1472</v>
      </c>
      <c r="I2197" s="11" t="s">
        <v>1473</v>
      </c>
    </row>
    <row r="2198" spans="1:9" ht="21" customHeight="1">
      <c r="A2198" s="17" t="s">
        <v>2158</v>
      </c>
      <c r="B2198" s="18" t="s">
        <v>2159</v>
      </c>
      <c r="C2198" s="93" t="s">
        <v>14</v>
      </c>
      <c r="D2198" s="93"/>
      <c r="E2198" s="93"/>
      <c r="F2198" s="17" t="s">
        <v>1563</v>
      </c>
      <c r="G2198" s="19">
        <v>0.16400000000000001</v>
      </c>
      <c r="H2198" s="20">
        <v>24.39</v>
      </c>
      <c r="I2198" s="20">
        <f>TRUNC(TRUNC(G2198,8)*H2198,2)</f>
        <v>3.99</v>
      </c>
    </row>
    <row r="2199" spans="1:9" ht="15" customHeight="1">
      <c r="A2199" s="17" t="s">
        <v>2160</v>
      </c>
      <c r="B2199" s="18" t="s">
        <v>2161</v>
      </c>
      <c r="C2199" s="93" t="s">
        <v>14</v>
      </c>
      <c r="D2199" s="93"/>
      <c r="E2199" s="93"/>
      <c r="F2199" s="17" t="s">
        <v>1563</v>
      </c>
      <c r="G2199" s="19">
        <v>0.16400000000000001</v>
      </c>
      <c r="H2199" s="20">
        <v>32.69</v>
      </c>
      <c r="I2199" s="20">
        <f>TRUNC(TRUNC(G2199,8)*H2199,2)</f>
        <v>5.36</v>
      </c>
    </row>
    <row r="2200" spans="1:9" ht="18" customHeight="1">
      <c r="A2200" s="2"/>
      <c r="B2200" s="2"/>
      <c r="C2200" s="2"/>
      <c r="D2200" s="2"/>
      <c r="E2200" s="2"/>
      <c r="F2200" s="2"/>
      <c r="G2200" s="87" t="s">
        <v>1564</v>
      </c>
      <c r="H2200" s="87"/>
      <c r="I2200" s="21">
        <f>SUM(I2198:I2199)</f>
        <v>9.3500000000000014</v>
      </c>
    </row>
    <row r="2201" spans="1:9" ht="15" customHeight="1">
      <c r="A2201" s="91" t="s">
        <v>1487</v>
      </c>
      <c r="B2201" s="91"/>
      <c r="C2201" s="92" t="s">
        <v>4</v>
      </c>
      <c r="D2201" s="92"/>
      <c r="E2201" s="92"/>
      <c r="F2201" s="11" t="s">
        <v>1470</v>
      </c>
      <c r="G2201" s="11" t="s">
        <v>1471</v>
      </c>
      <c r="H2201" s="11" t="s">
        <v>1472</v>
      </c>
      <c r="I2201" s="11" t="s">
        <v>1473</v>
      </c>
    </row>
    <row r="2202" spans="1:9" ht="21" customHeight="1">
      <c r="A2202" s="17" t="s">
        <v>2332</v>
      </c>
      <c r="B2202" s="18" t="s">
        <v>2333</v>
      </c>
      <c r="C2202" s="93" t="s">
        <v>14</v>
      </c>
      <c r="D2202" s="93"/>
      <c r="E2202" s="93"/>
      <c r="F2202" s="17" t="s">
        <v>43</v>
      </c>
      <c r="G2202" s="19">
        <v>8.9999999999999998E-4</v>
      </c>
      <c r="H2202" s="20">
        <v>711.11</v>
      </c>
      <c r="I2202" s="20">
        <f>TRUNC(TRUNC(G2202,8)*H2202,2)</f>
        <v>0.63</v>
      </c>
    </row>
    <row r="2203" spans="1:9" ht="15" customHeight="1">
      <c r="A2203" s="2"/>
      <c r="B2203" s="2"/>
      <c r="C2203" s="2"/>
      <c r="D2203" s="2"/>
      <c r="E2203" s="2"/>
      <c r="F2203" s="2"/>
      <c r="G2203" s="87" t="s">
        <v>1490</v>
      </c>
      <c r="H2203" s="87"/>
      <c r="I2203" s="21">
        <f>SUM(I2202:I2202)</f>
        <v>0.63</v>
      </c>
    </row>
    <row r="2204" spans="1:9" ht="15" customHeight="1">
      <c r="A2204" s="2"/>
      <c r="B2204" s="2"/>
      <c r="C2204" s="2"/>
      <c r="D2204" s="2"/>
      <c r="E2204" s="2"/>
      <c r="F2204" s="2"/>
      <c r="G2204" s="89" t="s">
        <v>1491</v>
      </c>
      <c r="H2204" s="89"/>
      <c r="I2204" s="5">
        <f>SUM(I2196,I2200,I2203)</f>
        <v>12.070000000000002</v>
      </c>
    </row>
    <row r="2205" spans="1:9" ht="9.9499999999999993" customHeight="1">
      <c r="A2205" s="2"/>
      <c r="B2205" s="2"/>
      <c r="C2205" s="2"/>
      <c r="D2205" s="2"/>
      <c r="E2205" s="2"/>
      <c r="F2205" s="2"/>
      <c r="G2205" s="90"/>
      <c r="H2205" s="90"/>
      <c r="I2205" s="90"/>
    </row>
    <row r="2206" spans="1:9" ht="20.100000000000001" customHeight="1">
      <c r="A2206" s="81" t="s">
        <v>2336</v>
      </c>
      <c r="B2206" s="81"/>
      <c r="C2206" s="81"/>
      <c r="D2206" s="81"/>
      <c r="E2206" s="81"/>
      <c r="F2206" s="81"/>
      <c r="G2206" s="81"/>
      <c r="H2206" s="81"/>
      <c r="I2206" s="81"/>
    </row>
    <row r="2207" spans="1:9" ht="15" customHeight="1">
      <c r="A2207" s="91" t="s">
        <v>1576</v>
      </c>
      <c r="B2207" s="91"/>
      <c r="C2207" s="92" t="s">
        <v>4</v>
      </c>
      <c r="D2207" s="92"/>
      <c r="E2207" s="92"/>
      <c r="F2207" s="11" t="s">
        <v>1470</v>
      </c>
      <c r="G2207" s="11" t="s">
        <v>1471</v>
      </c>
      <c r="H2207" s="11" t="s">
        <v>1472</v>
      </c>
      <c r="I2207" s="11" t="s">
        <v>1473</v>
      </c>
    </row>
    <row r="2208" spans="1:9" ht="21" customHeight="1">
      <c r="A2208" s="17" t="s">
        <v>2010</v>
      </c>
      <c r="B2208" s="18" t="s">
        <v>2011</v>
      </c>
      <c r="C2208" s="93" t="s">
        <v>14</v>
      </c>
      <c r="D2208" s="93"/>
      <c r="E2208" s="93"/>
      <c r="F2208" s="17" t="s">
        <v>33</v>
      </c>
      <c r="G2208" s="19">
        <v>38.691000000000003</v>
      </c>
      <c r="H2208" s="20">
        <v>0.64</v>
      </c>
      <c r="I2208" s="20">
        <f>TRUNC(TRUNC(G2208,8)*H2208,2)</f>
        <v>24.76</v>
      </c>
    </row>
    <row r="2209" spans="1:9" ht="15" customHeight="1">
      <c r="A2209" s="2"/>
      <c r="B2209" s="2"/>
      <c r="C2209" s="2"/>
      <c r="D2209" s="2"/>
      <c r="E2209" s="2"/>
      <c r="F2209" s="2"/>
      <c r="G2209" s="87" t="s">
        <v>1588</v>
      </c>
      <c r="H2209" s="87"/>
      <c r="I2209" s="21">
        <f>SUM(I2208:I2208)</f>
        <v>24.76</v>
      </c>
    </row>
    <row r="2210" spans="1:9" ht="15" customHeight="1">
      <c r="A2210" s="91" t="s">
        <v>1560</v>
      </c>
      <c r="B2210" s="91"/>
      <c r="C2210" s="92" t="s">
        <v>4</v>
      </c>
      <c r="D2210" s="92"/>
      <c r="E2210" s="92"/>
      <c r="F2210" s="11" t="s">
        <v>1470</v>
      </c>
      <c r="G2210" s="11" t="s">
        <v>1471</v>
      </c>
      <c r="H2210" s="11" t="s">
        <v>1472</v>
      </c>
      <c r="I2210" s="11" t="s">
        <v>1473</v>
      </c>
    </row>
    <row r="2211" spans="1:9" ht="15" customHeight="1">
      <c r="A2211" s="17" t="s">
        <v>1792</v>
      </c>
      <c r="B2211" s="18" t="s">
        <v>1793</v>
      </c>
      <c r="C2211" s="93" t="s">
        <v>14</v>
      </c>
      <c r="D2211" s="93"/>
      <c r="E2211" s="93"/>
      <c r="F2211" s="17" t="s">
        <v>1563</v>
      </c>
      <c r="G2211" s="19">
        <v>1.2685999999999999</v>
      </c>
      <c r="H2211" s="20">
        <v>32.270000000000003</v>
      </c>
      <c r="I2211" s="20">
        <f>TRUNC(TRUNC(G2211,8)*H2211,2)</f>
        <v>40.93</v>
      </c>
    </row>
    <row r="2212" spans="1:9" ht="15" customHeight="1">
      <c r="A2212" s="17" t="s">
        <v>1775</v>
      </c>
      <c r="B2212" s="18" t="s">
        <v>1776</v>
      </c>
      <c r="C2212" s="93" t="s">
        <v>14</v>
      </c>
      <c r="D2212" s="93"/>
      <c r="E2212" s="93"/>
      <c r="F2212" s="17" t="s">
        <v>1563</v>
      </c>
      <c r="G2212" s="19">
        <v>0.99670000000000003</v>
      </c>
      <c r="H2212" s="20">
        <v>23.23</v>
      </c>
      <c r="I2212" s="20">
        <f>TRUNC(TRUNC(G2212,8)*H2212,2)</f>
        <v>23.15</v>
      </c>
    </row>
    <row r="2213" spans="1:9" ht="18" customHeight="1">
      <c r="A2213" s="2"/>
      <c r="B2213" s="2"/>
      <c r="C2213" s="2"/>
      <c r="D2213" s="2"/>
      <c r="E2213" s="2"/>
      <c r="F2213" s="2"/>
      <c r="G2213" s="87" t="s">
        <v>1564</v>
      </c>
      <c r="H2213" s="87"/>
      <c r="I2213" s="21">
        <f>SUM(I2211:I2212)</f>
        <v>64.08</v>
      </c>
    </row>
    <row r="2214" spans="1:9" ht="15" customHeight="1">
      <c r="A2214" s="91" t="s">
        <v>1487</v>
      </c>
      <c r="B2214" s="91"/>
      <c r="C2214" s="92" t="s">
        <v>4</v>
      </c>
      <c r="D2214" s="92"/>
      <c r="E2214" s="92"/>
      <c r="F2214" s="11" t="s">
        <v>1470</v>
      </c>
      <c r="G2214" s="11" t="s">
        <v>1471</v>
      </c>
      <c r="H2214" s="11" t="s">
        <v>1472</v>
      </c>
      <c r="I2214" s="11" t="s">
        <v>1473</v>
      </c>
    </row>
    <row r="2215" spans="1:9" ht="29.1" customHeight="1">
      <c r="A2215" s="17" t="s">
        <v>2337</v>
      </c>
      <c r="B2215" s="18" t="s">
        <v>2338</v>
      </c>
      <c r="C2215" s="93" t="s">
        <v>14</v>
      </c>
      <c r="D2215" s="93"/>
      <c r="E2215" s="93"/>
      <c r="F2215" s="17" t="s">
        <v>43</v>
      </c>
      <c r="G2215" s="19">
        <v>2.7799999999999998E-2</v>
      </c>
      <c r="H2215" s="20">
        <v>794.07</v>
      </c>
      <c r="I2215" s="20">
        <f>TRUNC(TRUNC(G2215,8)*H2215,2)</f>
        <v>22.07</v>
      </c>
    </row>
    <row r="2216" spans="1:9" ht="29.1" customHeight="1">
      <c r="A2216" s="17" t="s">
        <v>2339</v>
      </c>
      <c r="B2216" s="18" t="s">
        <v>2340</v>
      </c>
      <c r="C2216" s="93" t="s">
        <v>14</v>
      </c>
      <c r="D2216" s="93"/>
      <c r="E2216" s="93"/>
      <c r="F2216" s="17" t="s">
        <v>43</v>
      </c>
      <c r="G2216" s="19">
        <v>3.8999999999999998E-3</v>
      </c>
      <c r="H2216" s="20">
        <v>580.72</v>
      </c>
      <c r="I2216" s="20">
        <f>TRUNC(TRUNC(G2216,8)*H2216,2)</f>
        <v>2.2599999999999998</v>
      </c>
    </row>
    <row r="2217" spans="1:9" ht="29.1" customHeight="1">
      <c r="A2217" s="17" t="s">
        <v>2341</v>
      </c>
      <c r="B2217" s="18" t="s">
        <v>2342</v>
      </c>
      <c r="C2217" s="93" t="s">
        <v>14</v>
      </c>
      <c r="D2217" s="93"/>
      <c r="E2217" s="93"/>
      <c r="F2217" s="17" t="s">
        <v>43</v>
      </c>
      <c r="G2217" s="19">
        <v>1.7500000000000002E-2</v>
      </c>
      <c r="H2217" s="20">
        <v>3242.4</v>
      </c>
      <c r="I2217" s="20">
        <f>TRUNC(TRUNC(G2217,8)*H2217,2)</f>
        <v>56.74</v>
      </c>
    </row>
    <row r="2218" spans="1:9" ht="29.1" customHeight="1">
      <c r="A2218" s="17" t="s">
        <v>2343</v>
      </c>
      <c r="B2218" s="18" t="s">
        <v>2344</v>
      </c>
      <c r="C2218" s="93" t="s">
        <v>14</v>
      </c>
      <c r="D2218" s="93"/>
      <c r="E2218" s="93"/>
      <c r="F2218" s="17" t="s">
        <v>43</v>
      </c>
      <c r="G2218" s="19">
        <v>3.5999999999999997E-2</v>
      </c>
      <c r="H2218" s="20">
        <v>314.92</v>
      </c>
      <c r="I2218" s="20">
        <f>TRUNC(TRUNC(G2218,8)*H2218,2)</f>
        <v>11.33</v>
      </c>
    </row>
    <row r="2219" spans="1:9" ht="15" customHeight="1">
      <c r="A2219" s="2"/>
      <c r="B2219" s="2"/>
      <c r="C2219" s="2"/>
      <c r="D2219" s="2"/>
      <c r="E2219" s="2"/>
      <c r="F2219" s="2"/>
      <c r="G2219" s="87" t="s">
        <v>1490</v>
      </c>
      <c r="H2219" s="87"/>
      <c r="I2219" s="21">
        <f>SUM(I2215:I2218)</f>
        <v>92.399999999999991</v>
      </c>
    </row>
    <row r="2220" spans="1:9" ht="15" customHeight="1">
      <c r="A2220" s="2"/>
      <c r="B2220" s="2"/>
      <c r="C2220" s="2"/>
      <c r="D2220" s="2"/>
      <c r="E2220" s="2"/>
      <c r="F2220" s="2"/>
      <c r="G2220" s="89" t="s">
        <v>1491</v>
      </c>
      <c r="H2220" s="89"/>
      <c r="I2220" s="5">
        <f>SUM(I2209,I2213,I2219)</f>
        <v>181.24</v>
      </c>
    </row>
    <row r="2221" spans="1:9" ht="9.9499999999999993" customHeight="1">
      <c r="A2221" s="2"/>
      <c r="B2221" s="2"/>
      <c r="C2221" s="2"/>
      <c r="D2221" s="2"/>
      <c r="E2221" s="2"/>
      <c r="F2221" s="2"/>
      <c r="G2221" s="90"/>
      <c r="H2221" s="90"/>
      <c r="I2221" s="90"/>
    </row>
    <row r="2222" spans="1:9" ht="20.100000000000001" customHeight="1">
      <c r="A2222" s="81" t="s">
        <v>2345</v>
      </c>
      <c r="B2222" s="81"/>
      <c r="C2222" s="81"/>
      <c r="D2222" s="81"/>
      <c r="E2222" s="81"/>
      <c r="F2222" s="81"/>
      <c r="G2222" s="81"/>
      <c r="H2222" s="81"/>
      <c r="I2222" s="81"/>
    </row>
    <row r="2223" spans="1:9" ht="15" customHeight="1">
      <c r="A2223" s="91" t="s">
        <v>1576</v>
      </c>
      <c r="B2223" s="91"/>
      <c r="C2223" s="92" t="s">
        <v>4</v>
      </c>
      <c r="D2223" s="92"/>
      <c r="E2223" s="92"/>
      <c r="F2223" s="11" t="s">
        <v>1470</v>
      </c>
      <c r="G2223" s="11" t="s">
        <v>1471</v>
      </c>
      <c r="H2223" s="11" t="s">
        <v>1472</v>
      </c>
      <c r="I2223" s="11" t="s">
        <v>1473</v>
      </c>
    </row>
    <row r="2224" spans="1:9" ht="21" customHeight="1">
      <c r="A2224" s="17" t="s">
        <v>2346</v>
      </c>
      <c r="B2224" s="18" t="s">
        <v>562</v>
      </c>
      <c r="C2224" s="93" t="s">
        <v>14</v>
      </c>
      <c r="D2224" s="93"/>
      <c r="E2224" s="93"/>
      <c r="F2224" s="17" t="s">
        <v>33</v>
      </c>
      <c r="G2224" s="19">
        <v>1</v>
      </c>
      <c r="H2224" s="20">
        <v>20.95</v>
      </c>
      <c r="I2224" s="20">
        <f>ROUND(ROUND(G2224,8)*H2224,2)</f>
        <v>20.95</v>
      </c>
    </row>
    <row r="2225" spans="1:9" ht="15" customHeight="1">
      <c r="A2225" s="2"/>
      <c r="B2225" s="2"/>
      <c r="C2225" s="2"/>
      <c r="D2225" s="2"/>
      <c r="E2225" s="2"/>
      <c r="F2225" s="2"/>
      <c r="G2225" s="87" t="s">
        <v>1588</v>
      </c>
      <c r="H2225" s="87"/>
      <c r="I2225" s="21">
        <f>SUM(I2224:I2224)</f>
        <v>20.95</v>
      </c>
    </row>
    <row r="2226" spans="1:9" ht="15" customHeight="1">
      <c r="A2226" s="91" t="s">
        <v>1560</v>
      </c>
      <c r="B2226" s="91"/>
      <c r="C2226" s="92" t="s">
        <v>4</v>
      </c>
      <c r="D2226" s="92"/>
      <c r="E2226" s="92"/>
      <c r="F2226" s="11" t="s">
        <v>1470</v>
      </c>
      <c r="G2226" s="11" t="s">
        <v>1471</v>
      </c>
      <c r="H2226" s="11" t="s">
        <v>1472</v>
      </c>
      <c r="I2226" s="11" t="s">
        <v>1473</v>
      </c>
    </row>
    <row r="2227" spans="1:9" ht="21" customHeight="1">
      <c r="A2227" s="17" t="s">
        <v>2158</v>
      </c>
      <c r="B2227" s="18" t="s">
        <v>2159</v>
      </c>
      <c r="C2227" s="93" t="s">
        <v>14</v>
      </c>
      <c r="D2227" s="93"/>
      <c r="E2227" s="93"/>
      <c r="F2227" s="17" t="s">
        <v>1563</v>
      </c>
      <c r="G2227" s="19">
        <v>0.34599999999999997</v>
      </c>
      <c r="H2227" s="20">
        <v>24.39</v>
      </c>
      <c r="I2227" s="20">
        <f>ROUND(ROUND(G2227,8)*H2227,2)</f>
        <v>8.44</v>
      </c>
    </row>
    <row r="2228" spans="1:9" ht="15" customHeight="1">
      <c r="A2228" s="17" t="s">
        <v>2160</v>
      </c>
      <c r="B2228" s="18" t="s">
        <v>2161</v>
      </c>
      <c r="C2228" s="93" t="s">
        <v>14</v>
      </c>
      <c r="D2228" s="93"/>
      <c r="E2228" s="93"/>
      <c r="F2228" s="17" t="s">
        <v>1563</v>
      </c>
      <c r="G2228" s="19">
        <v>0.34599999999999997</v>
      </c>
      <c r="H2228" s="20">
        <v>32.69</v>
      </c>
      <c r="I2228" s="20">
        <f>ROUND(ROUND(G2228,8)*H2228,2)</f>
        <v>11.31</v>
      </c>
    </row>
    <row r="2229" spans="1:9" ht="18" customHeight="1">
      <c r="A2229" s="2"/>
      <c r="B2229" s="2"/>
      <c r="C2229" s="2"/>
      <c r="D2229" s="2"/>
      <c r="E2229" s="2"/>
      <c r="F2229" s="2"/>
      <c r="G2229" s="87" t="s">
        <v>1564</v>
      </c>
      <c r="H2229" s="87"/>
      <c r="I2229" s="21">
        <f>SUM(I2227:I2228)</f>
        <v>19.75</v>
      </c>
    </row>
    <row r="2230" spans="1:9" ht="15" customHeight="1">
      <c r="A2230" s="88" t="s">
        <v>2347</v>
      </c>
      <c r="B2230" s="88"/>
      <c r="C2230" s="88"/>
      <c r="D2230" s="2"/>
      <c r="E2230" s="2"/>
      <c r="F2230" s="2"/>
      <c r="G2230" s="89" t="s">
        <v>1491</v>
      </c>
      <c r="H2230" s="89"/>
      <c r="I2230" s="5">
        <v>40.700000000000003</v>
      </c>
    </row>
    <row r="2231" spans="1:9" ht="9.9499999999999993" customHeight="1">
      <c r="A2231" s="2"/>
      <c r="B2231" s="2"/>
      <c r="C2231" s="2"/>
      <c r="D2231" s="2"/>
      <c r="E2231" s="2"/>
      <c r="F2231" s="2"/>
      <c r="G2231" s="90"/>
      <c r="H2231" s="90"/>
      <c r="I2231" s="90"/>
    </row>
    <row r="2232" spans="1:9" ht="20.100000000000001" customHeight="1">
      <c r="A2232" s="81" t="s">
        <v>2348</v>
      </c>
      <c r="B2232" s="81"/>
      <c r="C2232" s="81"/>
      <c r="D2232" s="81"/>
      <c r="E2232" s="81"/>
      <c r="F2232" s="81"/>
      <c r="G2232" s="81"/>
      <c r="H2232" s="81"/>
      <c r="I2232" s="81"/>
    </row>
    <row r="2233" spans="1:9" ht="15" customHeight="1">
      <c r="A2233" s="91" t="s">
        <v>1576</v>
      </c>
      <c r="B2233" s="91"/>
      <c r="C2233" s="92" t="s">
        <v>4</v>
      </c>
      <c r="D2233" s="92"/>
      <c r="E2233" s="92"/>
      <c r="F2233" s="11" t="s">
        <v>1470</v>
      </c>
      <c r="G2233" s="11" t="s">
        <v>1471</v>
      </c>
      <c r="H2233" s="11" t="s">
        <v>1472</v>
      </c>
      <c r="I2233" s="11" t="s">
        <v>1473</v>
      </c>
    </row>
    <row r="2234" spans="1:9" ht="21" customHeight="1">
      <c r="A2234" s="17" t="s">
        <v>2349</v>
      </c>
      <c r="B2234" s="18" t="s">
        <v>567</v>
      </c>
      <c r="C2234" s="93" t="s">
        <v>1910</v>
      </c>
      <c r="D2234" s="93"/>
      <c r="E2234" s="93"/>
      <c r="F2234" s="17" t="s">
        <v>33</v>
      </c>
      <c r="G2234" s="19">
        <v>1</v>
      </c>
      <c r="H2234" s="20">
        <v>88.86</v>
      </c>
      <c r="I2234" s="20">
        <f>ROUND(ROUND(G2234,8)*H2234,2)</f>
        <v>88.86</v>
      </c>
    </row>
    <row r="2235" spans="1:9" ht="15" customHeight="1">
      <c r="A2235" s="2"/>
      <c r="B2235" s="2"/>
      <c r="C2235" s="2"/>
      <c r="D2235" s="2"/>
      <c r="E2235" s="2"/>
      <c r="F2235" s="2"/>
      <c r="G2235" s="87" t="s">
        <v>1588</v>
      </c>
      <c r="H2235" s="87"/>
      <c r="I2235" s="21">
        <f>SUM(I2234:I2234)</f>
        <v>88.86</v>
      </c>
    </row>
    <row r="2236" spans="1:9" ht="15" customHeight="1">
      <c r="A2236" s="91" t="s">
        <v>1560</v>
      </c>
      <c r="B2236" s="91"/>
      <c r="C2236" s="92" t="s">
        <v>4</v>
      </c>
      <c r="D2236" s="92"/>
      <c r="E2236" s="92"/>
      <c r="F2236" s="11" t="s">
        <v>1470</v>
      </c>
      <c r="G2236" s="11" t="s">
        <v>1471</v>
      </c>
      <c r="H2236" s="11" t="s">
        <v>1472</v>
      </c>
      <c r="I2236" s="11" t="s">
        <v>1473</v>
      </c>
    </row>
    <row r="2237" spans="1:9" ht="21" customHeight="1">
      <c r="A2237" s="17" t="s">
        <v>2158</v>
      </c>
      <c r="B2237" s="18" t="s">
        <v>2159</v>
      </c>
      <c r="C2237" s="93" t="s">
        <v>14</v>
      </c>
      <c r="D2237" s="93"/>
      <c r="E2237" s="93"/>
      <c r="F2237" s="17" t="s">
        <v>1563</v>
      </c>
      <c r="G2237" s="19">
        <v>0.1033</v>
      </c>
      <c r="H2237" s="20">
        <v>24.39</v>
      </c>
      <c r="I2237" s="20">
        <f>ROUND(ROUND(G2237,8)*H2237,2)</f>
        <v>2.52</v>
      </c>
    </row>
    <row r="2238" spans="1:9" ht="15" customHeight="1">
      <c r="A2238" s="17" t="s">
        <v>2160</v>
      </c>
      <c r="B2238" s="18" t="s">
        <v>2161</v>
      </c>
      <c r="C2238" s="93" t="s">
        <v>14</v>
      </c>
      <c r="D2238" s="93"/>
      <c r="E2238" s="93"/>
      <c r="F2238" s="17" t="s">
        <v>1563</v>
      </c>
      <c r="G2238" s="19">
        <v>0.24779999999999999</v>
      </c>
      <c r="H2238" s="20">
        <v>32.69</v>
      </c>
      <c r="I2238" s="20">
        <f>ROUND(ROUND(G2238,8)*H2238,2)</f>
        <v>8.1</v>
      </c>
    </row>
    <row r="2239" spans="1:9" ht="18" customHeight="1">
      <c r="A2239" s="2"/>
      <c r="B2239" s="2"/>
      <c r="C2239" s="2"/>
      <c r="D2239" s="2"/>
      <c r="E2239" s="2"/>
      <c r="F2239" s="2"/>
      <c r="G2239" s="87" t="s">
        <v>1564</v>
      </c>
      <c r="H2239" s="87"/>
      <c r="I2239" s="21">
        <f>SUM(I2237:I2238)</f>
        <v>10.62</v>
      </c>
    </row>
    <row r="2240" spans="1:9" ht="15" customHeight="1">
      <c r="A2240" s="88" t="s">
        <v>2350</v>
      </c>
      <c r="B2240" s="88"/>
      <c r="C2240" s="88"/>
      <c r="D2240" s="2"/>
      <c r="E2240" s="2"/>
      <c r="F2240" s="2"/>
      <c r="G2240" s="89" t="s">
        <v>1491</v>
      </c>
      <c r="H2240" s="89"/>
      <c r="I2240" s="5">
        <v>99.48</v>
      </c>
    </row>
    <row r="2241" spans="1:9" ht="2.1" customHeight="1">
      <c r="A2241" s="88"/>
      <c r="B2241" s="88"/>
      <c r="C2241" s="88"/>
      <c r="D2241" s="2"/>
      <c r="E2241" s="2"/>
      <c r="F2241" s="2"/>
      <c r="G2241" s="2"/>
      <c r="H2241" s="2"/>
      <c r="I2241" s="2"/>
    </row>
    <row r="2242" spans="1:9" ht="9.9499999999999993" customHeight="1">
      <c r="A2242" s="2"/>
      <c r="B2242" s="2"/>
      <c r="C2242" s="2"/>
      <c r="D2242" s="2"/>
      <c r="E2242" s="2"/>
      <c r="F2242" s="2"/>
      <c r="G2242" s="90"/>
      <c r="H2242" s="90"/>
      <c r="I2242" s="90"/>
    </row>
    <row r="2243" spans="1:9" ht="20.100000000000001" customHeight="1">
      <c r="A2243" s="81" t="s">
        <v>2351</v>
      </c>
      <c r="B2243" s="81"/>
      <c r="C2243" s="81"/>
      <c r="D2243" s="81"/>
      <c r="E2243" s="81"/>
      <c r="F2243" s="81"/>
      <c r="G2243" s="81"/>
      <c r="H2243" s="81"/>
      <c r="I2243" s="81"/>
    </row>
    <row r="2244" spans="1:9" ht="15" customHeight="1">
      <c r="A2244" s="91" t="s">
        <v>1576</v>
      </c>
      <c r="B2244" s="91"/>
      <c r="C2244" s="92" t="s">
        <v>4</v>
      </c>
      <c r="D2244" s="92"/>
      <c r="E2244" s="92"/>
      <c r="F2244" s="11" t="s">
        <v>1470</v>
      </c>
      <c r="G2244" s="11" t="s">
        <v>1471</v>
      </c>
      <c r="H2244" s="11" t="s">
        <v>1472</v>
      </c>
      <c r="I2244" s="11" t="s">
        <v>1473</v>
      </c>
    </row>
    <row r="2245" spans="1:9" ht="38.1" customHeight="1">
      <c r="A2245" s="17" t="s">
        <v>2352</v>
      </c>
      <c r="B2245" s="18" t="s">
        <v>2353</v>
      </c>
      <c r="C2245" s="93" t="s">
        <v>1910</v>
      </c>
      <c r="D2245" s="93"/>
      <c r="E2245" s="93"/>
      <c r="F2245" s="17" t="s">
        <v>33</v>
      </c>
      <c r="G2245" s="19">
        <v>1</v>
      </c>
      <c r="H2245" s="20">
        <v>102.81</v>
      </c>
      <c r="I2245" s="20">
        <f>ROUND(ROUND(G2245,8)*H2245,2)</f>
        <v>102.81</v>
      </c>
    </row>
    <row r="2246" spans="1:9" ht="15" customHeight="1">
      <c r="A2246" s="2"/>
      <c r="B2246" s="2"/>
      <c r="C2246" s="2"/>
      <c r="D2246" s="2"/>
      <c r="E2246" s="2"/>
      <c r="F2246" s="2"/>
      <c r="G2246" s="87" t="s">
        <v>1588</v>
      </c>
      <c r="H2246" s="87"/>
      <c r="I2246" s="21">
        <f>SUM(I2245:I2245)</f>
        <v>102.81</v>
      </c>
    </row>
    <row r="2247" spans="1:9" ht="15" customHeight="1">
      <c r="A2247" s="91" t="s">
        <v>1560</v>
      </c>
      <c r="B2247" s="91"/>
      <c r="C2247" s="92" t="s">
        <v>4</v>
      </c>
      <c r="D2247" s="92"/>
      <c r="E2247" s="92"/>
      <c r="F2247" s="11" t="s">
        <v>1470</v>
      </c>
      <c r="G2247" s="11" t="s">
        <v>1471</v>
      </c>
      <c r="H2247" s="11" t="s">
        <v>1472</v>
      </c>
      <c r="I2247" s="11" t="s">
        <v>1473</v>
      </c>
    </row>
    <row r="2248" spans="1:9" ht="21" customHeight="1">
      <c r="A2248" s="17" t="s">
        <v>2158</v>
      </c>
      <c r="B2248" s="18" t="s">
        <v>2159</v>
      </c>
      <c r="C2248" s="93" t="s">
        <v>14</v>
      </c>
      <c r="D2248" s="93"/>
      <c r="E2248" s="93"/>
      <c r="F2248" s="17" t="s">
        <v>1563</v>
      </c>
      <c r="G2248" s="19">
        <v>0.1033</v>
      </c>
      <c r="H2248" s="20">
        <v>24.39</v>
      </c>
      <c r="I2248" s="20">
        <f>ROUND(ROUND(G2248,8)*H2248,2)</f>
        <v>2.52</v>
      </c>
    </row>
    <row r="2249" spans="1:9" ht="15" customHeight="1">
      <c r="A2249" s="17" t="s">
        <v>2160</v>
      </c>
      <c r="B2249" s="18" t="s">
        <v>2161</v>
      </c>
      <c r="C2249" s="93" t="s">
        <v>14</v>
      </c>
      <c r="D2249" s="93"/>
      <c r="E2249" s="93"/>
      <c r="F2249" s="17" t="s">
        <v>1563</v>
      </c>
      <c r="G2249" s="19">
        <v>0.24779999999999999</v>
      </c>
      <c r="H2249" s="20">
        <v>32.69</v>
      </c>
      <c r="I2249" s="20">
        <f>ROUND(ROUND(G2249,8)*H2249,2)</f>
        <v>8.1</v>
      </c>
    </row>
    <row r="2250" spans="1:9" ht="18" customHeight="1">
      <c r="A2250" s="2"/>
      <c r="B2250" s="2"/>
      <c r="C2250" s="2"/>
      <c r="D2250" s="2"/>
      <c r="E2250" s="2"/>
      <c r="F2250" s="2"/>
      <c r="G2250" s="87" t="s">
        <v>1564</v>
      </c>
      <c r="H2250" s="87"/>
      <c r="I2250" s="21">
        <f>SUM(I2248:I2249)</f>
        <v>10.62</v>
      </c>
    </row>
    <row r="2251" spans="1:9" ht="15" customHeight="1">
      <c r="A2251" s="91" t="s">
        <v>1487</v>
      </c>
      <c r="B2251" s="91"/>
      <c r="C2251" s="92" t="s">
        <v>4</v>
      </c>
      <c r="D2251" s="92"/>
      <c r="E2251" s="92"/>
      <c r="F2251" s="11" t="s">
        <v>1470</v>
      </c>
      <c r="G2251" s="11" t="s">
        <v>1471</v>
      </c>
      <c r="H2251" s="11" t="s">
        <v>1472</v>
      </c>
      <c r="I2251" s="11" t="s">
        <v>1473</v>
      </c>
    </row>
    <row r="2252" spans="1:9" ht="21" customHeight="1">
      <c r="A2252" s="17" t="s">
        <v>2354</v>
      </c>
      <c r="B2252" s="18" t="s">
        <v>2355</v>
      </c>
      <c r="C2252" s="93" t="s">
        <v>14</v>
      </c>
      <c r="D2252" s="93"/>
      <c r="E2252" s="93"/>
      <c r="F2252" s="17" t="s">
        <v>33</v>
      </c>
      <c r="G2252" s="19">
        <v>1</v>
      </c>
      <c r="H2252" s="20">
        <v>30.01</v>
      </c>
      <c r="I2252" s="20">
        <f>ROUND(ROUND(G2252,8)*H2252,2)</f>
        <v>30.01</v>
      </c>
    </row>
    <row r="2253" spans="1:9" ht="15" customHeight="1">
      <c r="A2253" s="2"/>
      <c r="B2253" s="2"/>
      <c r="C2253" s="2"/>
      <c r="D2253" s="2"/>
      <c r="E2253" s="2"/>
      <c r="F2253" s="2"/>
      <c r="G2253" s="87" t="s">
        <v>1490</v>
      </c>
      <c r="H2253" s="87"/>
      <c r="I2253" s="21">
        <f>SUM(I2252:I2252)</f>
        <v>30.01</v>
      </c>
    </row>
    <row r="2254" spans="1:9" ht="15" customHeight="1">
      <c r="A2254" s="88" t="s">
        <v>2350</v>
      </c>
      <c r="B2254" s="88"/>
      <c r="C2254" s="88"/>
      <c r="D2254" s="2"/>
      <c r="E2254" s="2"/>
      <c r="F2254" s="2"/>
      <c r="G2254" s="89" t="s">
        <v>1491</v>
      </c>
      <c r="H2254" s="89"/>
      <c r="I2254" s="5">
        <v>143.44</v>
      </c>
    </row>
    <row r="2255" spans="1:9" ht="2.1" customHeight="1">
      <c r="A2255" s="88"/>
      <c r="B2255" s="88"/>
      <c r="C2255" s="88"/>
      <c r="D2255" s="2"/>
      <c r="E2255" s="2"/>
      <c r="F2255" s="2"/>
      <c r="G2255" s="2"/>
      <c r="H2255" s="2"/>
      <c r="I2255" s="2"/>
    </row>
    <row r="2256" spans="1:9" ht="9.9499999999999993" customHeight="1">
      <c r="A2256" s="2"/>
      <c r="B2256" s="2"/>
      <c r="C2256" s="2"/>
      <c r="D2256" s="2"/>
      <c r="E2256" s="2"/>
      <c r="F2256" s="2"/>
      <c r="G2256" s="90"/>
      <c r="H2256" s="90"/>
      <c r="I2256" s="90"/>
    </row>
    <row r="2257" spans="1:9" ht="20.100000000000001" customHeight="1">
      <c r="A2257" s="81" t="s">
        <v>2356</v>
      </c>
      <c r="B2257" s="81"/>
      <c r="C2257" s="81"/>
      <c r="D2257" s="81"/>
      <c r="E2257" s="81"/>
      <c r="F2257" s="81"/>
      <c r="G2257" s="81"/>
      <c r="H2257" s="81"/>
      <c r="I2257" s="81"/>
    </row>
    <row r="2258" spans="1:9" ht="15" customHeight="1">
      <c r="A2258" s="91" t="s">
        <v>1576</v>
      </c>
      <c r="B2258" s="91"/>
      <c r="C2258" s="92" t="s">
        <v>4</v>
      </c>
      <c r="D2258" s="92"/>
      <c r="E2258" s="92"/>
      <c r="F2258" s="11" t="s">
        <v>1470</v>
      </c>
      <c r="G2258" s="11" t="s">
        <v>1471</v>
      </c>
      <c r="H2258" s="11" t="s">
        <v>1472</v>
      </c>
      <c r="I2258" s="11" t="s">
        <v>1473</v>
      </c>
    </row>
    <row r="2259" spans="1:9" ht="38.1" customHeight="1">
      <c r="A2259" s="17" t="s">
        <v>2357</v>
      </c>
      <c r="B2259" s="18" t="s">
        <v>573</v>
      </c>
      <c r="C2259" s="93" t="s">
        <v>1910</v>
      </c>
      <c r="D2259" s="93"/>
      <c r="E2259" s="93"/>
      <c r="F2259" s="17" t="s">
        <v>33</v>
      </c>
      <c r="G2259" s="19">
        <v>1</v>
      </c>
      <c r="H2259" s="20">
        <v>98.48</v>
      </c>
      <c r="I2259" s="20">
        <f>ROUND(ROUND(G2259,8)*H2259,2)</f>
        <v>98.48</v>
      </c>
    </row>
    <row r="2260" spans="1:9" ht="15" customHeight="1">
      <c r="A2260" s="2"/>
      <c r="B2260" s="2"/>
      <c r="C2260" s="2"/>
      <c r="D2260" s="2"/>
      <c r="E2260" s="2"/>
      <c r="F2260" s="2"/>
      <c r="G2260" s="87" t="s">
        <v>1588</v>
      </c>
      <c r="H2260" s="87"/>
      <c r="I2260" s="21">
        <f>SUM(I2259:I2259)</f>
        <v>98.48</v>
      </c>
    </row>
    <row r="2261" spans="1:9" ht="15" customHeight="1">
      <c r="A2261" s="91" t="s">
        <v>1560</v>
      </c>
      <c r="B2261" s="91"/>
      <c r="C2261" s="92" t="s">
        <v>4</v>
      </c>
      <c r="D2261" s="92"/>
      <c r="E2261" s="92"/>
      <c r="F2261" s="11" t="s">
        <v>1470</v>
      </c>
      <c r="G2261" s="11" t="s">
        <v>1471</v>
      </c>
      <c r="H2261" s="11" t="s">
        <v>1472</v>
      </c>
      <c r="I2261" s="11" t="s">
        <v>1473</v>
      </c>
    </row>
    <row r="2262" spans="1:9" ht="21" customHeight="1">
      <c r="A2262" s="17" t="s">
        <v>2158</v>
      </c>
      <c r="B2262" s="18" t="s">
        <v>2159</v>
      </c>
      <c r="C2262" s="93" t="s">
        <v>14</v>
      </c>
      <c r="D2262" s="93"/>
      <c r="E2262" s="93"/>
      <c r="F2262" s="17" t="s">
        <v>1563</v>
      </c>
      <c r="G2262" s="19">
        <v>0.1033</v>
      </c>
      <c r="H2262" s="20">
        <v>24.39</v>
      </c>
      <c r="I2262" s="20">
        <f>ROUND(ROUND(G2262,8)*H2262,2)</f>
        <v>2.52</v>
      </c>
    </row>
    <row r="2263" spans="1:9" ht="15" customHeight="1">
      <c r="A2263" s="17" t="s">
        <v>2160</v>
      </c>
      <c r="B2263" s="18" t="s">
        <v>2161</v>
      </c>
      <c r="C2263" s="93" t="s">
        <v>14</v>
      </c>
      <c r="D2263" s="93"/>
      <c r="E2263" s="93"/>
      <c r="F2263" s="17" t="s">
        <v>1563</v>
      </c>
      <c r="G2263" s="19">
        <v>0.24779999999999999</v>
      </c>
      <c r="H2263" s="20">
        <v>32.69</v>
      </c>
      <c r="I2263" s="20">
        <f>ROUND(ROUND(G2263,8)*H2263,2)</f>
        <v>8.1</v>
      </c>
    </row>
    <row r="2264" spans="1:9" ht="18" customHeight="1">
      <c r="A2264" s="2"/>
      <c r="B2264" s="2"/>
      <c r="C2264" s="2"/>
      <c r="D2264" s="2"/>
      <c r="E2264" s="2"/>
      <c r="F2264" s="2"/>
      <c r="G2264" s="87" t="s">
        <v>1564</v>
      </c>
      <c r="H2264" s="87"/>
      <c r="I2264" s="21">
        <f>SUM(I2262:I2263)</f>
        <v>10.62</v>
      </c>
    </row>
    <row r="2265" spans="1:9" ht="15" customHeight="1">
      <c r="A2265" s="91" t="s">
        <v>1487</v>
      </c>
      <c r="B2265" s="91"/>
      <c r="C2265" s="92" t="s">
        <v>4</v>
      </c>
      <c r="D2265" s="92"/>
      <c r="E2265" s="92"/>
      <c r="F2265" s="11" t="s">
        <v>1470</v>
      </c>
      <c r="G2265" s="11" t="s">
        <v>1471</v>
      </c>
      <c r="H2265" s="11" t="s">
        <v>1472</v>
      </c>
      <c r="I2265" s="11" t="s">
        <v>1473</v>
      </c>
    </row>
    <row r="2266" spans="1:9" ht="21" customHeight="1">
      <c r="A2266" s="17" t="s">
        <v>2354</v>
      </c>
      <c r="B2266" s="18" t="s">
        <v>2355</v>
      </c>
      <c r="C2266" s="93" t="s">
        <v>14</v>
      </c>
      <c r="D2266" s="93"/>
      <c r="E2266" s="93"/>
      <c r="F2266" s="17" t="s">
        <v>33</v>
      </c>
      <c r="G2266" s="19">
        <v>1</v>
      </c>
      <c r="H2266" s="20">
        <v>30.01</v>
      </c>
      <c r="I2266" s="20">
        <f>ROUND(ROUND(G2266,8)*H2266,2)</f>
        <v>30.01</v>
      </c>
    </row>
    <row r="2267" spans="1:9" ht="15" customHeight="1">
      <c r="A2267" s="2"/>
      <c r="B2267" s="2"/>
      <c r="C2267" s="2"/>
      <c r="D2267" s="2"/>
      <c r="E2267" s="2"/>
      <c r="F2267" s="2"/>
      <c r="G2267" s="87" t="s">
        <v>1490</v>
      </c>
      <c r="H2267" s="87"/>
      <c r="I2267" s="21">
        <f>SUM(I2266:I2266)</f>
        <v>30.01</v>
      </c>
    </row>
    <row r="2268" spans="1:9" ht="15" customHeight="1">
      <c r="A2268" s="88" t="s">
        <v>2350</v>
      </c>
      <c r="B2268" s="88"/>
      <c r="C2268" s="88"/>
      <c r="D2268" s="2"/>
      <c r="E2268" s="2"/>
      <c r="F2268" s="2"/>
      <c r="G2268" s="89" t="s">
        <v>1491</v>
      </c>
      <c r="H2268" s="89"/>
      <c r="I2268" s="5">
        <v>139.11000000000001</v>
      </c>
    </row>
    <row r="2269" spans="1:9" ht="2.1" customHeight="1">
      <c r="A2269" s="88"/>
      <c r="B2269" s="88"/>
      <c r="C2269" s="88"/>
      <c r="D2269" s="2"/>
      <c r="E2269" s="2"/>
      <c r="F2269" s="2"/>
      <c r="G2269" s="2"/>
      <c r="H2269" s="2"/>
      <c r="I2269" s="2"/>
    </row>
    <row r="2270" spans="1:9" ht="9.9499999999999993" customHeight="1">
      <c r="A2270" s="2"/>
      <c r="B2270" s="2"/>
      <c r="C2270" s="2"/>
      <c r="D2270" s="2"/>
      <c r="E2270" s="2"/>
      <c r="F2270" s="2"/>
      <c r="G2270" s="90"/>
      <c r="H2270" s="90"/>
      <c r="I2270" s="90"/>
    </row>
    <row r="2271" spans="1:9" ht="20.100000000000001" customHeight="1">
      <c r="A2271" s="81" t="s">
        <v>2358</v>
      </c>
      <c r="B2271" s="81"/>
      <c r="C2271" s="81"/>
      <c r="D2271" s="81"/>
      <c r="E2271" s="81"/>
      <c r="F2271" s="81"/>
      <c r="G2271" s="81"/>
      <c r="H2271" s="81"/>
      <c r="I2271" s="81"/>
    </row>
    <row r="2272" spans="1:9" ht="15" customHeight="1">
      <c r="A2272" s="91" t="s">
        <v>1576</v>
      </c>
      <c r="B2272" s="91"/>
      <c r="C2272" s="92" t="s">
        <v>4</v>
      </c>
      <c r="D2272" s="92"/>
      <c r="E2272" s="92"/>
      <c r="F2272" s="11" t="s">
        <v>1470</v>
      </c>
      <c r="G2272" s="11" t="s">
        <v>1471</v>
      </c>
      <c r="H2272" s="11" t="s">
        <v>1472</v>
      </c>
      <c r="I2272" s="11" t="s">
        <v>1473</v>
      </c>
    </row>
    <row r="2273" spans="1:9" ht="21" customHeight="1">
      <c r="A2273" s="17" t="s">
        <v>2359</v>
      </c>
      <c r="B2273" s="18" t="s">
        <v>2360</v>
      </c>
      <c r="C2273" s="93" t="s">
        <v>1910</v>
      </c>
      <c r="D2273" s="93"/>
      <c r="E2273" s="93"/>
      <c r="F2273" s="17" t="s">
        <v>33</v>
      </c>
      <c r="G2273" s="19">
        <v>3</v>
      </c>
      <c r="H2273" s="20">
        <v>24.9</v>
      </c>
      <c r="I2273" s="20">
        <f>ROUND(ROUND(G2273,8)*H2273,2)</f>
        <v>74.7</v>
      </c>
    </row>
    <row r="2274" spans="1:9" ht="29.1" customHeight="1">
      <c r="A2274" s="17" t="s">
        <v>2361</v>
      </c>
      <c r="B2274" s="18" t="s">
        <v>2362</v>
      </c>
      <c r="C2274" s="93" t="s">
        <v>1910</v>
      </c>
      <c r="D2274" s="93"/>
      <c r="E2274" s="93"/>
      <c r="F2274" s="17" t="s">
        <v>33</v>
      </c>
      <c r="G2274" s="19">
        <v>1</v>
      </c>
      <c r="H2274" s="20">
        <v>373.11</v>
      </c>
      <c r="I2274" s="20">
        <f>ROUND(ROUND(G2274,8)*H2274,2)</f>
        <v>373.11</v>
      </c>
    </row>
    <row r="2275" spans="1:9" ht="15" customHeight="1">
      <c r="A2275" s="2"/>
      <c r="B2275" s="2"/>
      <c r="C2275" s="2"/>
      <c r="D2275" s="2"/>
      <c r="E2275" s="2"/>
      <c r="F2275" s="2"/>
      <c r="G2275" s="87" t="s">
        <v>1588</v>
      </c>
      <c r="H2275" s="87"/>
      <c r="I2275" s="21">
        <f>SUM(I2273:I2274)</f>
        <v>447.81</v>
      </c>
    </row>
    <row r="2276" spans="1:9" ht="15" customHeight="1">
      <c r="A2276" s="91" t="s">
        <v>1560</v>
      </c>
      <c r="B2276" s="91"/>
      <c r="C2276" s="92" t="s">
        <v>4</v>
      </c>
      <c r="D2276" s="92"/>
      <c r="E2276" s="92"/>
      <c r="F2276" s="11" t="s">
        <v>1470</v>
      </c>
      <c r="G2276" s="11" t="s">
        <v>1471</v>
      </c>
      <c r="H2276" s="11" t="s">
        <v>1472</v>
      </c>
      <c r="I2276" s="11" t="s">
        <v>1473</v>
      </c>
    </row>
    <row r="2277" spans="1:9" ht="21" customHeight="1">
      <c r="A2277" s="17" t="s">
        <v>2158</v>
      </c>
      <c r="B2277" s="18" t="s">
        <v>2159</v>
      </c>
      <c r="C2277" s="93" t="s">
        <v>14</v>
      </c>
      <c r="D2277" s="93"/>
      <c r="E2277" s="93"/>
      <c r="F2277" s="17" t="s">
        <v>1563</v>
      </c>
      <c r="G2277" s="19">
        <v>0.1033</v>
      </c>
      <c r="H2277" s="20">
        <v>24.39</v>
      </c>
      <c r="I2277" s="20">
        <f>ROUND(ROUND(G2277,8)*H2277,2)</f>
        <v>2.52</v>
      </c>
    </row>
    <row r="2278" spans="1:9" ht="15" customHeight="1">
      <c r="A2278" s="17" t="s">
        <v>2160</v>
      </c>
      <c r="B2278" s="18" t="s">
        <v>2161</v>
      </c>
      <c r="C2278" s="93" t="s">
        <v>14</v>
      </c>
      <c r="D2278" s="93"/>
      <c r="E2278" s="93"/>
      <c r="F2278" s="17" t="s">
        <v>1563</v>
      </c>
      <c r="G2278" s="19">
        <v>0.24779999999999999</v>
      </c>
      <c r="H2278" s="20">
        <v>32.69</v>
      </c>
      <c r="I2278" s="20">
        <f>ROUND(ROUND(G2278,8)*H2278,2)</f>
        <v>8.1</v>
      </c>
    </row>
    <row r="2279" spans="1:9" ht="18" customHeight="1">
      <c r="A2279" s="2"/>
      <c r="B2279" s="2"/>
      <c r="C2279" s="2"/>
      <c r="D2279" s="2"/>
      <c r="E2279" s="2"/>
      <c r="F2279" s="2"/>
      <c r="G2279" s="87" t="s">
        <v>1564</v>
      </c>
      <c r="H2279" s="87"/>
      <c r="I2279" s="21">
        <f>SUM(I2277:I2278)</f>
        <v>10.62</v>
      </c>
    </row>
    <row r="2280" spans="1:9" ht="15" customHeight="1">
      <c r="A2280" s="88" t="s">
        <v>2350</v>
      </c>
      <c r="B2280" s="88"/>
      <c r="C2280" s="88"/>
      <c r="D2280" s="2"/>
      <c r="E2280" s="2"/>
      <c r="F2280" s="2"/>
      <c r="G2280" s="89" t="s">
        <v>1491</v>
      </c>
      <c r="H2280" s="89"/>
      <c r="I2280" s="5">
        <v>458.43</v>
      </c>
    </row>
    <row r="2281" spans="1:9" ht="2.1" customHeight="1">
      <c r="A2281" s="88"/>
      <c r="B2281" s="88"/>
      <c r="C2281" s="88"/>
      <c r="D2281" s="2"/>
      <c r="E2281" s="2"/>
      <c r="F2281" s="2"/>
      <c r="G2281" s="2"/>
      <c r="H2281" s="2"/>
      <c r="I2281" s="2"/>
    </row>
    <row r="2282" spans="1:9" ht="9.9499999999999993" customHeight="1">
      <c r="A2282" s="2"/>
      <c r="B2282" s="2"/>
      <c r="C2282" s="2"/>
      <c r="D2282" s="2"/>
      <c r="E2282" s="2"/>
      <c r="F2282" s="2"/>
      <c r="G2282" s="90"/>
      <c r="H2282" s="90"/>
      <c r="I2282" s="90"/>
    </row>
    <row r="2283" spans="1:9" ht="20.100000000000001" customHeight="1">
      <c r="A2283" s="81" t="s">
        <v>2363</v>
      </c>
      <c r="B2283" s="81"/>
      <c r="C2283" s="81"/>
      <c r="D2283" s="81"/>
      <c r="E2283" s="81"/>
      <c r="F2283" s="81"/>
      <c r="G2283" s="81"/>
      <c r="H2283" s="81"/>
      <c r="I2283" s="81"/>
    </row>
    <row r="2284" spans="1:9" ht="15" customHeight="1">
      <c r="A2284" s="91" t="s">
        <v>1576</v>
      </c>
      <c r="B2284" s="91"/>
      <c r="C2284" s="92" t="s">
        <v>4</v>
      </c>
      <c r="D2284" s="92"/>
      <c r="E2284" s="92"/>
      <c r="F2284" s="11" t="s">
        <v>1470</v>
      </c>
      <c r="G2284" s="11" t="s">
        <v>1471</v>
      </c>
      <c r="H2284" s="11" t="s">
        <v>1472</v>
      </c>
      <c r="I2284" s="11" t="s">
        <v>1473</v>
      </c>
    </row>
    <row r="2285" spans="1:9" ht="21" customHeight="1">
      <c r="A2285" s="17" t="s">
        <v>2364</v>
      </c>
      <c r="B2285" s="18" t="s">
        <v>2365</v>
      </c>
      <c r="C2285" s="93" t="s">
        <v>1910</v>
      </c>
      <c r="D2285" s="93"/>
      <c r="E2285" s="93"/>
      <c r="F2285" s="17" t="s">
        <v>33</v>
      </c>
      <c r="G2285" s="19">
        <v>2</v>
      </c>
      <c r="H2285" s="20">
        <v>133.57</v>
      </c>
      <c r="I2285" s="20">
        <f>ROUND(ROUND(G2285,8)*H2285,2)</f>
        <v>267.14</v>
      </c>
    </row>
    <row r="2286" spans="1:9" ht="21" customHeight="1">
      <c r="A2286" s="17" t="s">
        <v>2366</v>
      </c>
      <c r="B2286" s="18" t="s">
        <v>2367</v>
      </c>
      <c r="C2286" s="93" t="s">
        <v>1910</v>
      </c>
      <c r="D2286" s="93"/>
      <c r="E2286" s="93"/>
      <c r="F2286" s="17" t="s">
        <v>33</v>
      </c>
      <c r="G2286" s="19">
        <v>1</v>
      </c>
      <c r="H2286" s="20">
        <v>179.45</v>
      </c>
      <c r="I2286" s="20">
        <f>ROUND(ROUND(G2286,8)*H2286,2)</f>
        <v>179.45</v>
      </c>
    </row>
    <row r="2287" spans="1:9" ht="15" customHeight="1">
      <c r="A2287" s="2"/>
      <c r="B2287" s="2"/>
      <c r="C2287" s="2"/>
      <c r="D2287" s="2"/>
      <c r="E2287" s="2"/>
      <c r="F2287" s="2"/>
      <c r="G2287" s="87" t="s">
        <v>1588</v>
      </c>
      <c r="H2287" s="87"/>
      <c r="I2287" s="21">
        <f>SUM(I2285:I2286)</f>
        <v>446.59</v>
      </c>
    </row>
    <row r="2288" spans="1:9" ht="15" customHeight="1">
      <c r="A2288" s="91" t="s">
        <v>1560</v>
      </c>
      <c r="B2288" s="91"/>
      <c r="C2288" s="92" t="s">
        <v>4</v>
      </c>
      <c r="D2288" s="92"/>
      <c r="E2288" s="92"/>
      <c r="F2288" s="11" t="s">
        <v>1470</v>
      </c>
      <c r="G2288" s="11" t="s">
        <v>1471</v>
      </c>
      <c r="H2288" s="11" t="s">
        <v>1472</v>
      </c>
      <c r="I2288" s="11" t="s">
        <v>1473</v>
      </c>
    </row>
    <row r="2289" spans="1:9" ht="21" customHeight="1">
      <c r="A2289" s="17" t="s">
        <v>2158</v>
      </c>
      <c r="B2289" s="18" t="s">
        <v>2159</v>
      </c>
      <c r="C2289" s="93" t="s">
        <v>14</v>
      </c>
      <c r="D2289" s="93"/>
      <c r="E2289" s="93"/>
      <c r="F2289" s="17" t="s">
        <v>1563</v>
      </c>
      <c r="G2289" s="19">
        <v>0.1033</v>
      </c>
      <c r="H2289" s="20">
        <v>24.39</v>
      </c>
      <c r="I2289" s="20">
        <f>ROUND(ROUND(G2289,8)*H2289,2)</f>
        <v>2.52</v>
      </c>
    </row>
    <row r="2290" spans="1:9" ht="15" customHeight="1">
      <c r="A2290" s="17" t="s">
        <v>2160</v>
      </c>
      <c r="B2290" s="18" t="s">
        <v>2161</v>
      </c>
      <c r="C2290" s="93" t="s">
        <v>14</v>
      </c>
      <c r="D2290" s="93"/>
      <c r="E2290" s="93"/>
      <c r="F2290" s="17" t="s">
        <v>1563</v>
      </c>
      <c r="G2290" s="19">
        <v>0.24779999999999999</v>
      </c>
      <c r="H2290" s="20">
        <v>32.69</v>
      </c>
      <c r="I2290" s="20">
        <f>ROUND(ROUND(G2290,8)*H2290,2)</f>
        <v>8.1</v>
      </c>
    </row>
    <row r="2291" spans="1:9" ht="18" customHeight="1">
      <c r="A2291" s="2"/>
      <c r="B2291" s="2"/>
      <c r="C2291" s="2"/>
      <c r="D2291" s="2"/>
      <c r="E2291" s="2"/>
      <c r="F2291" s="2"/>
      <c r="G2291" s="87" t="s">
        <v>1564</v>
      </c>
      <c r="H2291" s="87"/>
      <c r="I2291" s="21">
        <f>SUM(I2289:I2290)</f>
        <v>10.62</v>
      </c>
    </row>
    <row r="2292" spans="1:9" ht="15" customHeight="1">
      <c r="A2292" s="88" t="s">
        <v>2350</v>
      </c>
      <c r="B2292" s="88"/>
      <c r="C2292" s="88"/>
      <c r="D2292" s="2"/>
      <c r="E2292" s="2"/>
      <c r="F2292" s="2"/>
      <c r="G2292" s="89" t="s">
        <v>1491</v>
      </c>
      <c r="H2292" s="89"/>
      <c r="I2292" s="5">
        <v>457.21</v>
      </c>
    </row>
    <row r="2293" spans="1:9" ht="2.1" customHeight="1">
      <c r="A2293" s="88"/>
      <c r="B2293" s="88"/>
      <c r="C2293" s="88"/>
      <c r="D2293" s="2"/>
      <c r="E2293" s="2"/>
      <c r="F2293" s="2"/>
      <c r="G2293" s="2"/>
      <c r="H2293" s="2"/>
      <c r="I2293" s="2"/>
    </row>
    <row r="2294" spans="1:9" ht="9.9499999999999993" customHeight="1">
      <c r="A2294" s="2"/>
      <c r="B2294" s="2"/>
      <c r="C2294" s="2"/>
      <c r="D2294" s="2"/>
      <c r="E2294" s="2"/>
      <c r="F2294" s="2"/>
      <c r="G2294" s="90"/>
      <c r="H2294" s="90"/>
      <c r="I2294" s="90"/>
    </row>
    <row r="2295" spans="1:9" ht="20.100000000000001" customHeight="1">
      <c r="A2295" s="81" t="s">
        <v>2368</v>
      </c>
      <c r="B2295" s="81"/>
      <c r="C2295" s="81"/>
      <c r="D2295" s="81"/>
      <c r="E2295" s="81"/>
      <c r="F2295" s="81"/>
      <c r="G2295" s="81"/>
      <c r="H2295" s="81"/>
      <c r="I2295" s="81"/>
    </row>
    <row r="2296" spans="1:9" ht="15" customHeight="1">
      <c r="A2296" s="91" t="s">
        <v>1576</v>
      </c>
      <c r="B2296" s="91"/>
      <c r="C2296" s="92" t="s">
        <v>4</v>
      </c>
      <c r="D2296" s="92"/>
      <c r="E2296" s="92"/>
      <c r="F2296" s="11" t="s">
        <v>1470</v>
      </c>
      <c r="G2296" s="11" t="s">
        <v>1471</v>
      </c>
      <c r="H2296" s="11" t="s">
        <v>1472</v>
      </c>
      <c r="I2296" s="11" t="s">
        <v>1473</v>
      </c>
    </row>
    <row r="2297" spans="1:9" ht="21" customHeight="1">
      <c r="A2297" s="17" t="s">
        <v>2369</v>
      </c>
      <c r="B2297" s="18" t="s">
        <v>2370</v>
      </c>
      <c r="C2297" s="93" t="s">
        <v>14</v>
      </c>
      <c r="D2297" s="93"/>
      <c r="E2297" s="93"/>
      <c r="F2297" s="17" t="s">
        <v>33</v>
      </c>
      <c r="G2297" s="19">
        <v>1</v>
      </c>
      <c r="H2297" s="20">
        <v>8.44</v>
      </c>
      <c r="I2297" s="20">
        <f>TRUNC(TRUNC(G2297,8)*H2297,2)</f>
        <v>8.44</v>
      </c>
    </row>
    <row r="2298" spans="1:9" ht="29.1" customHeight="1">
      <c r="A2298" s="17" t="s">
        <v>2371</v>
      </c>
      <c r="B2298" s="18" t="s">
        <v>2372</v>
      </c>
      <c r="C2298" s="93" t="s">
        <v>14</v>
      </c>
      <c r="D2298" s="93"/>
      <c r="E2298" s="93"/>
      <c r="F2298" s="17" t="s">
        <v>33</v>
      </c>
      <c r="G2298" s="19">
        <v>1</v>
      </c>
      <c r="H2298" s="20">
        <v>0.92</v>
      </c>
      <c r="I2298" s="20">
        <f>TRUNC(TRUNC(G2298,8)*H2298,2)</f>
        <v>0.92</v>
      </c>
    </row>
    <row r="2299" spans="1:9" ht="15" customHeight="1">
      <c r="A2299" s="2"/>
      <c r="B2299" s="2"/>
      <c r="C2299" s="2"/>
      <c r="D2299" s="2"/>
      <c r="E2299" s="2"/>
      <c r="F2299" s="2"/>
      <c r="G2299" s="87" t="s">
        <v>1588</v>
      </c>
      <c r="H2299" s="87"/>
      <c r="I2299" s="21">
        <f>SUM(I2297:I2298)</f>
        <v>9.36</v>
      </c>
    </row>
    <row r="2300" spans="1:9" ht="15" customHeight="1">
      <c r="A2300" s="91" t="s">
        <v>1560</v>
      </c>
      <c r="B2300" s="91"/>
      <c r="C2300" s="92" t="s">
        <v>4</v>
      </c>
      <c r="D2300" s="92"/>
      <c r="E2300" s="92"/>
      <c r="F2300" s="11" t="s">
        <v>1470</v>
      </c>
      <c r="G2300" s="11" t="s">
        <v>1471</v>
      </c>
      <c r="H2300" s="11" t="s">
        <v>1472</v>
      </c>
      <c r="I2300" s="11" t="s">
        <v>1473</v>
      </c>
    </row>
    <row r="2301" spans="1:9" ht="21" customHeight="1">
      <c r="A2301" s="17" t="s">
        <v>2158</v>
      </c>
      <c r="B2301" s="18" t="s">
        <v>2159</v>
      </c>
      <c r="C2301" s="93" t="s">
        <v>14</v>
      </c>
      <c r="D2301" s="93"/>
      <c r="E2301" s="93"/>
      <c r="F2301" s="17" t="s">
        <v>1563</v>
      </c>
      <c r="G2301" s="19">
        <v>4.7600000000000003E-2</v>
      </c>
      <c r="H2301" s="20">
        <v>24.39</v>
      </c>
      <c r="I2301" s="20">
        <f>TRUNC(TRUNC(G2301,8)*H2301,2)</f>
        <v>1.1599999999999999</v>
      </c>
    </row>
    <row r="2302" spans="1:9" ht="15" customHeight="1">
      <c r="A2302" s="17" t="s">
        <v>2160</v>
      </c>
      <c r="B2302" s="18" t="s">
        <v>2161</v>
      </c>
      <c r="C2302" s="93" t="s">
        <v>14</v>
      </c>
      <c r="D2302" s="93"/>
      <c r="E2302" s="93"/>
      <c r="F2302" s="17" t="s">
        <v>1563</v>
      </c>
      <c r="G2302" s="19">
        <v>4.7600000000000003E-2</v>
      </c>
      <c r="H2302" s="20">
        <v>32.69</v>
      </c>
      <c r="I2302" s="20">
        <f>TRUNC(TRUNC(G2302,8)*H2302,2)</f>
        <v>1.55</v>
      </c>
    </row>
    <row r="2303" spans="1:9" ht="18" customHeight="1">
      <c r="A2303" s="2"/>
      <c r="B2303" s="2"/>
      <c r="C2303" s="2"/>
      <c r="D2303" s="2"/>
      <c r="E2303" s="2"/>
      <c r="F2303" s="2"/>
      <c r="G2303" s="87" t="s">
        <v>1564</v>
      </c>
      <c r="H2303" s="87"/>
      <c r="I2303" s="21">
        <f>SUM(I2301:I2302)</f>
        <v>2.71</v>
      </c>
    </row>
    <row r="2304" spans="1:9" ht="15" customHeight="1">
      <c r="A2304" s="2"/>
      <c r="B2304" s="2"/>
      <c r="C2304" s="2"/>
      <c r="D2304" s="2"/>
      <c r="E2304" s="2"/>
      <c r="F2304" s="2"/>
      <c r="G2304" s="89" t="s">
        <v>1491</v>
      </c>
      <c r="H2304" s="89"/>
      <c r="I2304" s="5">
        <f>SUM(I2299,I2303)</f>
        <v>12.07</v>
      </c>
    </row>
    <row r="2305" spans="1:9" ht="9.9499999999999993" customHeight="1">
      <c r="A2305" s="2"/>
      <c r="B2305" s="2"/>
      <c r="C2305" s="2"/>
      <c r="D2305" s="2"/>
      <c r="E2305" s="2"/>
      <c r="F2305" s="2"/>
      <c r="G2305" s="90"/>
      <c r="H2305" s="90"/>
      <c r="I2305" s="90"/>
    </row>
    <row r="2306" spans="1:9" ht="20.100000000000001" customHeight="1">
      <c r="A2306" s="81" t="s">
        <v>2373</v>
      </c>
      <c r="B2306" s="81"/>
      <c r="C2306" s="81"/>
      <c r="D2306" s="81"/>
      <c r="E2306" s="81"/>
      <c r="F2306" s="81"/>
      <c r="G2306" s="81"/>
      <c r="H2306" s="81"/>
      <c r="I2306" s="81"/>
    </row>
    <row r="2307" spans="1:9" ht="15" customHeight="1">
      <c r="A2307" s="91" t="s">
        <v>1576</v>
      </c>
      <c r="B2307" s="91"/>
      <c r="C2307" s="92" t="s">
        <v>4</v>
      </c>
      <c r="D2307" s="92"/>
      <c r="E2307" s="92"/>
      <c r="F2307" s="11" t="s">
        <v>1470</v>
      </c>
      <c r="G2307" s="11" t="s">
        <v>1471</v>
      </c>
      <c r="H2307" s="11" t="s">
        <v>1472</v>
      </c>
      <c r="I2307" s="11" t="s">
        <v>1473</v>
      </c>
    </row>
    <row r="2308" spans="1:9" ht="21" customHeight="1">
      <c r="A2308" s="17" t="s">
        <v>2374</v>
      </c>
      <c r="B2308" s="18" t="s">
        <v>2375</v>
      </c>
      <c r="C2308" s="93" t="s">
        <v>14</v>
      </c>
      <c r="D2308" s="93"/>
      <c r="E2308" s="93"/>
      <c r="F2308" s="17" t="s">
        <v>33</v>
      </c>
      <c r="G2308" s="19">
        <v>1</v>
      </c>
      <c r="H2308" s="20">
        <v>12.52</v>
      </c>
      <c r="I2308" s="20">
        <f>TRUNC(TRUNC(G2308,8)*H2308,2)</f>
        <v>12.52</v>
      </c>
    </row>
    <row r="2309" spans="1:9" ht="29.1" customHeight="1">
      <c r="A2309" s="17" t="s">
        <v>2376</v>
      </c>
      <c r="B2309" s="18" t="s">
        <v>2377</v>
      </c>
      <c r="C2309" s="93" t="s">
        <v>14</v>
      </c>
      <c r="D2309" s="93"/>
      <c r="E2309" s="93"/>
      <c r="F2309" s="17" t="s">
        <v>33</v>
      </c>
      <c r="G2309" s="19">
        <v>1</v>
      </c>
      <c r="H2309" s="20">
        <v>1.54</v>
      </c>
      <c r="I2309" s="20">
        <f>TRUNC(TRUNC(G2309,8)*H2309,2)</f>
        <v>1.54</v>
      </c>
    </row>
    <row r="2310" spans="1:9" ht="15" customHeight="1">
      <c r="A2310" s="2"/>
      <c r="B2310" s="2"/>
      <c r="C2310" s="2"/>
      <c r="D2310" s="2"/>
      <c r="E2310" s="2"/>
      <c r="F2310" s="2"/>
      <c r="G2310" s="87" t="s">
        <v>1588</v>
      </c>
      <c r="H2310" s="87"/>
      <c r="I2310" s="21">
        <f>SUM(I2308:I2309)</f>
        <v>14.059999999999999</v>
      </c>
    </row>
    <row r="2311" spans="1:9" ht="15" customHeight="1">
      <c r="A2311" s="91" t="s">
        <v>1560</v>
      </c>
      <c r="B2311" s="91"/>
      <c r="C2311" s="92" t="s">
        <v>4</v>
      </c>
      <c r="D2311" s="92"/>
      <c r="E2311" s="92"/>
      <c r="F2311" s="11" t="s">
        <v>1470</v>
      </c>
      <c r="G2311" s="11" t="s">
        <v>1471</v>
      </c>
      <c r="H2311" s="11" t="s">
        <v>1472</v>
      </c>
      <c r="I2311" s="11" t="s">
        <v>1473</v>
      </c>
    </row>
    <row r="2312" spans="1:9" ht="21" customHeight="1">
      <c r="A2312" s="17" t="s">
        <v>2158</v>
      </c>
      <c r="B2312" s="18" t="s">
        <v>2159</v>
      </c>
      <c r="C2312" s="93" t="s">
        <v>14</v>
      </c>
      <c r="D2312" s="93"/>
      <c r="E2312" s="93"/>
      <c r="F2312" s="17" t="s">
        <v>1563</v>
      </c>
      <c r="G2312" s="19">
        <v>0.13519999999999999</v>
      </c>
      <c r="H2312" s="20">
        <v>24.39</v>
      </c>
      <c r="I2312" s="20">
        <f>TRUNC(TRUNC(G2312,8)*H2312,2)</f>
        <v>3.29</v>
      </c>
    </row>
    <row r="2313" spans="1:9" ht="15" customHeight="1">
      <c r="A2313" s="17" t="s">
        <v>2160</v>
      </c>
      <c r="B2313" s="18" t="s">
        <v>2161</v>
      </c>
      <c r="C2313" s="93" t="s">
        <v>14</v>
      </c>
      <c r="D2313" s="93"/>
      <c r="E2313" s="93"/>
      <c r="F2313" s="17" t="s">
        <v>1563</v>
      </c>
      <c r="G2313" s="19">
        <v>0.13519999999999999</v>
      </c>
      <c r="H2313" s="20">
        <v>32.69</v>
      </c>
      <c r="I2313" s="20">
        <f>TRUNC(TRUNC(G2313,8)*H2313,2)</f>
        <v>4.41</v>
      </c>
    </row>
    <row r="2314" spans="1:9" ht="18" customHeight="1">
      <c r="A2314" s="2"/>
      <c r="B2314" s="2"/>
      <c r="C2314" s="2"/>
      <c r="D2314" s="2"/>
      <c r="E2314" s="2"/>
      <c r="F2314" s="2"/>
      <c r="G2314" s="87" t="s">
        <v>1564</v>
      </c>
      <c r="H2314" s="87"/>
      <c r="I2314" s="21">
        <f>SUM(I2312:I2313)</f>
        <v>7.7</v>
      </c>
    </row>
    <row r="2315" spans="1:9" ht="15" customHeight="1">
      <c r="A2315" s="2"/>
      <c r="B2315" s="2"/>
      <c r="C2315" s="2"/>
      <c r="D2315" s="2"/>
      <c r="E2315" s="2"/>
      <c r="F2315" s="2"/>
      <c r="G2315" s="89" t="s">
        <v>1491</v>
      </c>
      <c r="H2315" s="89"/>
      <c r="I2315" s="5">
        <f>SUM(I2310,I2314)</f>
        <v>21.759999999999998</v>
      </c>
    </row>
    <row r="2316" spans="1:9" ht="9.9499999999999993" customHeight="1">
      <c r="A2316" s="2"/>
      <c r="B2316" s="2"/>
      <c r="C2316" s="2"/>
      <c r="D2316" s="2"/>
      <c r="E2316" s="2"/>
      <c r="F2316" s="2"/>
      <c r="G2316" s="90"/>
      <c r="H2316" s="90"/>
      <c r="I2316" s="90"/>
    </row>
    <row r="2317" spans="1:9" ht="20.100000000000001" customHeight="1">
      <c r="A2317" s="81" t="s">
        <v>2378</v>
      </c>
      <c r="B2317" s="81"/>
      <c r="C2317" s="81"/>
      <c r="D2317" s="81"/>
      <c r="E2317" s="81"/>
      <c r="F2317" s="81"/>
      <c r="G2317" s="81"/>
      <c r="H2317" s="81"/>
      <c r="I2317" s="81"/>
    </row>
    <row r="2318" spans="1:9" ht="15" customHeight="1">
      <c r="A2318" s="91" t="s">
        <v>1576</v>
      </c>
      <c r="B2318" s="91"/>
      <c r="C2318" s="92" t="s">
        <v>4</v>
      </c>
      <c r="D2318" s="92"/>
      <c r="E2318" s="92"/>
      <c r="F2318" s="11" t="s">
        <v>1470</v>
      </c>
      <c r="G2318" s="11" t="s">
        <v>1471</v>
      </c>
      <c r="H2318" s="11" t="s">
        <v>1472</v>
      </c>
      <c r="I2318" s="11" t="s">
        <v>1473</v>
      </c>
    </row>
    <row r="2319" spans="1:9" ht="21" customHeight="1">
      <c r="A2319" s="17" t="s">
        <v>2379</v>
      </c>
      <c r="B2319" s="18" t="s">
        <v>592</v>
      </c>
      <c r="C2319" s="93" t="s">
        <v>1910</v>
      </c>
      <c r="D2319" s="93"/>
      <c r="E2319" s="93"/>
      <c r="F2319" s="17" t="s">
        <v>33</v>
      </c>
      <c r="G2319" s="19">
        <v>1</v>
      </c>
      <c r="H2319" s="20">
        <v>66.900000000000006</v>
      </c>
      <c r="I2319" s="20">
        <f>ROUND(ROUND(G2319,8)*H2319,2)</f>
        <v>66.900000000000006</v>
      </c>
    </row>
    <row r="2320" spans="1:9" ht="15" customHeight="1">
      <c r="A2320" s="2"/>
      <c r="B2320" s="2"/>
      <c r="C2320" s="2"/>
      <c r="D2320" s="2"/>
      <c r="E2320" s="2"/>
      <c r="F2320" s="2"/>
      <c r="G2320" s="87" t="s">
        <v>1588</v>
      </c>
      <c r="H2320" s="87"/>
      <c r="I2320" s="21">
        <f>SUM(I2319:I2319)</f>
        <v>66.900000000000006</v>
      </c>
    </row>
    <row r="2321" spans="1:9" ht="15" customHeight="1">
      <c r="A2321" s="91" t="s">
        <v>1560</v>
      </c>
      <c r="B2321" s="91"/>
      <c r="C2321" s="92" t="s">
        <v>4</v>
      </c>
      <c r="D2321" s="92"/>
      <c r="E2321" s="92"/>
      <c r="F2321" s="11" t="s">
        <v>1470</v>
      </c>
      <c r="G2321" s="11" t="s">
        <v>1471</v>
      </c>
      <c r="H2321" s="11" t="s">
        <v>1472</v>
      </c>
      <c r="I2321" s="11" t="s">
        <v>1473</v>
      </c>
    </row>
    <row r="2322" spans="1:9" ht="21" customHeight="1">
      <c r="A2322" s="17" t="s">
        <v>2158</v>
      </c>
      <c r="B2322" s="18" t="s">
        <v>2159</v>
      </c>
      <c r="C2322" s="93" t="s">
        <v>14</v>
      </c>
      <c r="D2322" s="93"/>
      <c r="E2322" s="93"/>
      <c r="F2322" s="17" t="s">
        <v>1563</v>
      </c>
      <c r="G2322" s="19">
        <v>0.56769999999999998</v>
      </c>
      <c r="H2322" s="20">
        <v>24.39</v>
      </c>
      <c r="I2322" s="20">
        <f>ROUND(ROUND(G2322,8)*H2322,2)</f>
        <v>13.85</v>
      </c>
    </row>
    <row r="2323" spans="1:9" ht="15" customHeight="1">
      <c r="A2323" s="17" t="s">
        <v>2160</v>
      </c>
      <c r="B2323" s="18" t="s">
        <v>2161</v>
      </c>
      <c r="C2323" s="93" t="s">
        <v>14</v>
      </c>
      <c r="D2323" s="93"/>
      <c r="E2323" s="93"/>
      <c r="F2323" s="17" t="s">
        <v>1563</v>
      </c>
      <c r="G2323" s="19">
        <v>0.56769999999999998</v>
      </c>
      <c r="H2323" s="20">
        <v>32.69</v>
      </c>
      <c r="I2323" s="20">
        <f>ROUND(ROUND(G2323,8)*H2323,2)</f>
        <v>18.559999999999999</v>
      </c>
    </row>
    <row r="2324" spans="1:9" ht="18" customHeight="1">
      <c r="A2324" s="2"/>
      <c r="B2324" s="2"/>
      <c r="C2324" s="2"/>
      <c r="D2324" s="2"/>
      <c r="E2324" s="2"/>
      <c r="F2324" s="2"/>
      <c r="G2324" s="87" t="s">
        <v>1564</v>
      </c>
      <c r="H2324" s="87"/>
      <c r="I2324" s="21">
        <f>SUM(I2322:I2323)</f>
        <v>32.409999999999997</v>
      </c>
    </row>
    <row r="2325" spans="1:9" ht="15" customHeight="1">
      <c r="A2325" s="88" t="s">
        <v>2380</v>
      </c>
      <c r="B2325" s="88"/>
      <c r="C2325" s="88"/>
      <c r="D2325" s="2"/>
      <c r="E2325" s="2"/>
      <c r="F2325" s="2"/>
      <c r="G2325" s="89" t="s">
        <v>1491</v>
      </c>
      <c r="H2325" s="89"/>
      <c r="I2325" s="5">
        <v>99.31</v>
      </c>
    </row>
    <row r="2326" spans="1:9" ht="9.9499999999999993" customHeight="1">
      <c r="A2326" s="2"/>
      <c r="B2326" s="2"/>
      <c r="C2326" s="2"/>
      <c r="D2326" s="2"/>
      <c r="E2326" s="2"/>
      <c r="F2326" s="2"/>
      <c r="G2326" s="90"/>
      <c r="H2326" s="90"/>
      <c r="I2326" s="90"/>
    </row>
    <row r="2327" spans="1:9" ht="20.100000000000001" customHeight="1">
      <c r="A2327" s="81" t="s">
        <v>2381</v>
      </c>
      <c r="B2327" s="81"/>
      <c r="C2327" s="81"/>
      <c r="D2327" s="81"/>
      <c r="E2327" s="81"/>
      <c r="F2327" s="81"/>
      <c r="G2327" s="81"/>
      <c r="H2327" s="81"/>
      <c r="I2327" s="81"/>
    </row>
    <row r="2328" spans="1:9" ht="15" customHeight="1">
      <c r="A2328" s="91" t="s">
        <v>1576</v>
      </c>
      <c r="B2328" s="91"/>
      <c r="C2328" s="92" t="s">
        <v>4</v>
      </c>
      <c r="D2328" s="92"/>
      <c r="E2328" s="92"/>
      <c r="F2328" s="11" t="s">
        <v>1470</v>
      </c>
      <c r="G2328" s="11" t="s">
        <v>1471</v>
      </c>
      <c r="H2328" s="11" t="s">
        <v>1472</v>
      </c>
      <c r="I2328" s="11" t="s">
        <v>1473</v>
      </c>
    </row>
    <row r="2329" spans="1:9" ht="21" customHeight="1">
      <c r="A2329" s="17" t="s">
        <v>2369</v>
      </c>
      <c r="B2329" s="18" t="s">
        <v>2370</v>
      </c>
      <c r="C2329" s="93" t="s">
        <v>14</v>
      </c>
      <c r="D2329" s="93"/>
      <c r="E2329" s="93"/>
      <c r="F2329" s="17" t="s">
        <v>33</v>
      </c>
      <c r="G2329" s="19">
        <v>1</v>
      </c>
      <c r="H2329" s="20">
        <v>8.44</v>
      </c>
      <c r="I2329" s="20">
        <f>TRUNC(TRUNC(G2329,8)*H2329,2)</f>
        <v>8.44</v>
      </c>
    </row>
    <row r="2330" spans="1:9" ht="29.1" customHeight="1">
      <c r="A2330" s="17" t="s">
        <v>2382</v>
      </c>
      <c r="B2330" s="18" t="s">
        <v>2383</v>
      </c>
      <c r="C2330" s="93" t="s">
        <v>14</v>
      </c>
      <c r="D2330" s="93"/>
      <c r="E2330" s="93"/>
      <c r="F2330" s="17" t="s">
        <v>33</v>
      </c>
      <c r="G2330" s="19">
        <v>1</v>
      </c>
      <c r="H2330" s="20">
        <v>1.19</v>
      </c>
      <c r="I2330" s="20">
        <f>TRUNC(TRUNC(G2330,8)*H2330,2)</f>
        <v>1.19</v>
      </c>
    </row>
    <row r="2331" spans="1:9" ht="15" customHeight="1">
      <c r="A2331" s="2"/>
      <c r="B2331" s="2"/>
      <c r="C2331" s="2"/>
      <c r="D2331" s="2"/>
      <c r="E2331" s="2"/>
      <c r="F2331" s="2"/>
      <c r="G2331" s="87" t="s">
        <v>1588</v>
      </c>
      <c r="H2331" s="87"/>
      <c r="I2331" s="21">
        <f>SUM(I2329:I2330)</f>
        <v>9.629999999999999</v>
      </c>
    </row>
    <row r="2332" spans="1:9" ht="15" customHeight="1">
      <c r="A2332" s="91" t="s">
        <v>1560</v>
      </c>
      <c r="B2332" s="91"/>
      <c r="C2332" s="92" t="s">
        <v>4</v>
      </c>
      <c r="D2332" s="92"/>
      <c r="E2332" s="92"/>
      <c r="F2332" s="11" t="s">
        <v>1470</v>
      </c>
      <c r="G2332" s="11" t="s">
        <v>1471</v>
      </c>
      <c r="H2332" s="11" t="s">
        <v>1472</v>
      </c>
      <c r="I2332" s="11" t="s">
        <v>1473</v>
      </c>
    </row>
    <row r="2333" spans="1:9" ht="21" customHeight="1">
      <c r="A2333" s="17" t="s">
        <v>2158</v>
      </c>
      <c r="B2333" s="18" t="s">
        <v>2159</v>
      </c>
      <c r="C2333" s="93" t="s">
        <v>14</v>
      </c>
      <c r="D2333" s="93"/>
      <c r="E2333" s="93"/>
      <c r="F2333" s="17" t="s">
        <v>1563</v>
      </c>
      <c r="G2333" s="19">
        <v>6.6299999999999998E-2</v>
      </c>
      <c r="H2333" s="20">
        <v>24.39</v>
      </c>
      <c r="I2333" s="20">
        <f>TRUNC(TRUNC(G2333,8)*H2333,2)</f>
        <v>1.61</v>
      </c>
    </row>
    <row r="2334" spans="1:9" ht="15" customHeight="1">
      <c r="A2334" s="17" t="s">
        <v>2160</v>
      </c>
      <c r="B2334" s="18" t="s">
        <v>2161</v>
      </c>
      <c r="C2334" s="93" t="s">
        <v>14</v>
      </c>
      <c r="D2334" s="93"/>
      <c r="E2334" s="93"/>
      <c r="F2334" s="17" t="s">
        <v>1563</v>
      </c>
      <c r="G2334" s="19">
        <v>6.6299999999999998E-2</v>
      </c>
      <c r="H2334" s="20">
        <v>32.69</v>
      </c>
      <c r="I2334" s="20">
        <f>TRUNC(TRUNC(G2334,8)*H2334,2)</f>
        <v>2.16</v>
      </c>
    </row>
    <row r="2335" spans="1:9" ht="18" customHeight="1">
      <c r="A2335" s="2"/>
      <c r="B2335" s="2"/>
      <c r="C2335" s="2"/>
      <c r="D2335" s="2"/>
      <c r="E2335" s="2"/>
      <c r="F2335" s="2"/>
      <c r="G2335" s="87" t="s">
        <v>1564</v>
      </c>
      <c r="H2335" s="87"/>
      <c r="I2335" s="21">
        <f>SUM(I2333:I2334)</f>
        <v>3.7700000000000005</v>
      </c>
    </row>
    <row r="2336" spans="1:9" ht="15" customHeight="1">
      <c r="A2336" s="2"/>
      <c r="B2336" s="2"/>
      <c r="C2336" s="2"/>
      <c r="D2336" s="2"/>
      <c r="E2336" s="2"/>
      <c r="F2336" s="2"/>
      <c r="G2336" s="89" t="s">
        <v>1491</v>
      </c>
      <c r="H2336" s="89"/>
      <c r="I2336" s="5">
        <f>SUM(I2331,I2335)</f>
        <v>13.399999999999999</v>
      </c>
    </row>
    <row r="2337" spans="1:9" ht="9.9499999999999993" customHeight="1">
      <c r="A2337" s="2"/>
      <c r="B2337" s="2"/>
      <c r="C2337" s="2"/>
      <c r="D2337" s="2"/>
      <c r="E2337" s="2"/>
      <c r="F2337" s="2"/>
      <c r="G2337" s="90"/>
      <c r="H2337" s="90"/>
      <c r="I2337" s="90"/>
    </row>
    <row r="2338" spans="1:9" ht="20.100000000000001" customHeight="1">
      <c r="A2338" s="81" t="s">
        <v>2384</v>
      </c>
      <c r="B2338" s="81"/>
      <c r="C2338" s="81"/>
      <c r="D2338" s="81"/>
      <c r="E2338" s="81"/>
      <c r="F2338" s="81"/>
      <c r="G2338" s="81"/>
      <c r="H2338" s="81"/>
      <c r="I2338" s="81"/>
    </row>
    <row r="2339" spans="1:9" ht="15" customHeight="1">
      <c r="A2339" s="91" t="s">
        <v>1576</v>
      </c>
      <c r="B2339" s="91"/>
      <c r="C2339" s="92" t="s">
        <v>4</v>
      </c>
      <c r="D2339" s="92"/>
      <c r="E2339" s="92"/>
      <c r="F2339" s="11" t="s">
        <v>1470</v>
      </c>
      <c r="G2339" s="11" t="s">
        <v>1471</v>
      </c>
      <c r="H2339" s="11" t="s">
        <v>1472</v>
      </c>
      <c r="I2339" s="11" t="s">
        <v>1473</v>
      </c>
    </row>
    <row r="2340" spans="1:9" ht="21" customHeight="1">
      <c r="A2340" s="17" t="s">
        <v>2385</v>
      </c>
      <c r="B2340" s="18" t="s">
        <v>598</v>
      </c>
      <c r="C2340" s="93" t="s">
        <v>1910</v>
      </c>
      <c r="D2340" s="93"/>
      <c r="E2340" s="93"/>
      <c r="F2340" s="17" t="s">
        <v>33</v>
      </c>
      <c r="G2340" s="19">
        <v>1</v>
      </c>
      <c r="H2340" s="20">
        <v>76.8</v>
      </c>
      <c r="I2340" s="20">
        <f>ROUND(ROUND(G2340,8)*H2340,2)</f>
        <v>76.8</v>
      </c>
    </row>
    <row r="2341" spans="1:9" ht="15" customHeight="1">
      <c r="A2341" s="2"/>
      <c r="B2341" s="2"/>
      <c r="C2341" s="2"/>
      <c r="D2341" s="2"/>
      <c r="E2341" s="2"/>
      <c r="F2341" s="2"/>
      <c r="G2341" s="87" t="s">
        <v>1588</v>
      </c>
      <c r="H2341" s="87"/>
      <c r="I2341" s="21">
        <f>SUM(I2340:I2340)</f>
        <v>76.8</v>
      </c>
    </row>
    <row r="2342" spans="1:9" ht="15" customHeight="1">
      <c r="A2342" s="91" t="s">
        <v>1560</v>
      </c>
      <c r="B2342" s="91"/>
      <c r="C2342" s="92" t="s">
        <v>4</v>
      </c>
      <c r="D2342" s="92"/>
      <c r="E2342" s="92"/>
      <c r="F2342" s="11" t="s">
        <v>1470</v>
      </c>
      <c r="G2342" s="11" t="s">
        <v>1471</v>
      </c>
      <c r="H2342" s="11" t="s">
        <v>1472</v>
      </c>
      <c r="I2342" s="11" t="s">
        <v>1473</v>
      </c>
    </row>
    <row r="2343" spans="1:9" ht="21" customHeight="1">
      <c r="A2343" s="17" t="s">
        <v>2158</v>
      </c>
      <c r="B2343" s="18" t="s">
        <v>2159</v>
      </c>
      <c r="C2343" s="93" t="s">
        <v>14</v>
      </c>
      <c r="D2343" s="93"/>
      <c r="E2343" s="93"/>
      <c r="F2343" s="17" t="s">
        <v>1563</v>
      </c>
      <c r="G2343" s="19">
        <v>0.56769999999999998</v>
      </c>
      <c r="H2343" s="20">
        <v>24.39</v>
      </c>
      <c r="I2343" s="20">
        <f>ROUND(ROUND(G2343,8)*H2343,2)</f>
        <v>13.85</v>
      </c>
    </row>
    <row r="2344" spans="1:9" ht="15" customHeight="1">
      <c r="A2344" s="17" t="s">
        <v>2160</v>
      </c>
      <c r="B2344" s="18" t="s">
        <v>2161</v>
      </c>
      <c r="C2344" s="93" t="s">
        <v>14</v>
      </c>
      <c r="D2344" s="93"/>
      <c r="E2344" s="93"/>
      <c r="F2344" s="17" t="s">
        <v>1563</v>
      </c>
      <c r="G2344" s="19">
        <v>0.56769999999999998</v>
      </c>
      <c r="H2344" s="20">
        <v>32.69</v>
      </c>
      <c r="I2344" s="20">
        <f>ROUND(ROUND(G2344,8)*H2344,2)</f>
        <v>18.559999999999999</v>
      </c>
    </row>
    <row r="2345" spans="1:9" ht="18" customHeight="1">
      <c r="A2345" s="2"/>
      <c r="B2345" s="2"/>
      <c r="C2345" s="2"/>
      <c r="D2345" s="2"/>
      <c r="E2345" s="2"/>
      <c r="F2345" s="2"/>
      <c r="G2345" s="87" t="s">
        <v>1564</v>
      </c>
      <c r="H2345" s="87"/>
      <c r="I2345" s="21">
        <f>SUM(I2343:I2344)</f>
        <v>32.409999999999997</v>
      </c>
    </row>
    <row r="2346" spans="1:9" ht="15" customHeight="1">
      <c r="A2346" s="88" t="s">
        <v>2380</v>
      </c>
      <c r="B2346" s="88"/>
      <c r="C2346" s="88"/>
      <c r="D2346" s="2"/>
      <c r="E2346" s="2"/>
      <c r="F2346" s="2"/>
      <c r="G2346" s="89" t="s">
        <v>1491</v>
      </c>
      <c r="H2346" s="89"/>
      <c r="I2346" s="5">
        <v>109.21</v>
      </c>
    </row>
    <row r="2347" spans="1:9" ht="9.9499999999999993" customHeight="1">
      <c r="A2347" s="2"/>
      <c r="B2347" s="2"/>
      <c r="C2347" s="2"/>
      <c r="D2347" s="2"/>
      <c r="E2347" s="2"/>
      <c r="F2347" s="2"/>
      <c r="G2347" s="90"/>
      <c r="H2347" s="90"/>
      <c r="I2347" s="90"/>
    </row>
    <row r="2348" spans="1:9" ht="20.100000000000001" customHeight="1">
      <c r="A2348" s="81" t="s">
        <v>2386</v>
      </c>
      <c r="B2348" s="81"/>
      <c r="C2348" s="81"/>
      <c r="D2348" s="81"/>
      <c r="E2348" s="81"/>
      <c r="F2348" s="81"/>
      <c r="G2348" s="81"/>
      <c r="H2348" s="81"/>
      <c r="I2348" s="81"/>
    </row>
    <row r="2349" spans="1:9" ht="15" customHeight="1">
      <c r="A2349" s="91" t="s">
        <v>1576</v>
      </c>
      <c r="B2349" s="91"/>
      <c r="C2349" s="92" t="s">
        <v>4</v>
      </c>
      <c r="D2349" s="92"/>
      <c r="E2349" s="92"/>
      <c r="F2349" s="11" t="s">
        <v>1470</v>
      </c>
      <c r="G2349" s="11" t="s">
        <v>1471</v>
      </c>
      <c r="H2349" s="11" t="s">
        <v>1472</v>
      </c>
      <c r="I2349" s="11" t="s">
        <v>1473</v>
      </c>
    </row>
    <row r="2350" spans="1:9" ht="21" customHeight="1">
      <c r="A2350" s="17" t="s">
        <v>2387</v>
      </c>
      <c r="B2350" s="18" t="s">
        <v>601</v>
      </c>
      <c r="C2350" s="93" t="s">
        <v>1910</v>
      </c>
      <c r="D2350" s="93"/>
      <c r="E2350" s="93"/>
      <c r="F2350" s="17" t="s">
        <v>33</v>
      </c>
      <c r="G2350" s="19">
        <v>1</v>
      </c>
      <c r="H2350" s="20">
        <v>4488.99</v>
      </c>
      <c r="I2350" s="20">
        <f>ROUND(ROUND(G2350,8)*H2350,2)</f>
        <v>4488.99</v>
      </c>
    </row>
    <row r="2351" spans="1:9" ht="15" customHeight="1">
      <c r="A2351" s="2"/>
      <c r="B2351" s="2"/>
      <c r="C2351" s="2"/>
      <c r="D2351" s="2"/>
      <c r="E2351" s="2"/>
      <c r="F2351" s="2"/>
      <c r="G2351" s="87" t="s">
        <v>1588</v>
      </c>
      <c r="H2351" s="87"/>
      <c r="I2351" s="21">
        <f>SUM(I2350:I2350)</f>
        <v>4488.99</v>
      </c>
    </row>
    <row r="2352" spans="1:9" ht="15" customHeight="1">
      <c r="A2352" s="91" t="s">
        <v>1560</v>
      </c>
      <c r="B2352" s="91"/>
      <c r="C2352" s="92" t="s">
        <v>4</v>
      </c>
      <c r="D2352" s="92"/>
      <c r="E2352" s="92"/>
      <c r="F2352" s="11" t="s">
        <v>1470</v>
      </c>
      <c r="G2352" s="11" t="s">
        <v>1471</v>
      </c>
      <c r="H2352" s="11" t="s">
        <v>1472</v>
      </c>
      <c r="I2352" s="11" t="s">
        <v>1473</v>
      </c>
    </row>
    <row r="2353" spans="1:9" ht="21" customHeight="1">
      <c r="A2353" s="17" t="s">
        <v>2158</v>
      </c>
      <c r="B2353" s="18" t="s">
        <v>2159</v>
      </c>
      <c r="C2353" s="93" t="s">
        <v>14</v>
      </c>
      <c r="D2353" s="93"/>
      <c r="E2353" s="93"/>
      <c r="F2353" s="17" t="s">
        <v>1563</v>
      </c>
      <c r="G2353" s="19">
        <v>0.1055</v>
      </c>
      <c r="H2353" s="20">
        <v>24.39</v>
      </c>
      <c r="I2353" s="20">
        <f>ROUND(ROUND(G2353,8)*H2353,2)</f>
        <v>2.57</v>
      </c>
    </row>
    <row r="2354" spans="1:9" ht="15" customHeight="1">
      <c r="A2354" s="17" t="s">
        <v>2160</v>
      </c>
      <c r="B2354" s="18" t="s">
        <v>2161</v>
      </c>
      <c r="C2354" s="93" t="s">
        <v>14</v>
      </c>
      <c r="D2354" s="93"/>
      <c r="E2354" s="93"/>
      <c r="F2354" s="17" t="s">
        <v>1563</v>
      </c>
      <c r="G2354" s="19">
        <v>0.1055</v>
      </c>
      <c r="H2354" s="20">
        <v>32.69</v>
      </c>
      <c r="I2354" s="20">
        <f>ROUND(ROUND(G2354,8)*H2354,2)</f>
        <v>3.45</v>
      </c>
    </row>
    <row r="2355" spans="1:9" ht="18" customHeight="1">
      <c r="A2355" s="2"/>
      <c r="B2355" s="2"/>
      <c r="C2355" s="2"/>
      <c r="D2355" s="2"/>
      <c r="E2355" s="2"/>
      <c r="F2355" s="2"/>
      <c r="G2355" s="87" t="s">
        <v>1564</v>
      </c>
      <c r="H2355" s="87"/>
      <c r="I2355" s="21">
        <f>SUM(I2353:I2354)</f>
        <v>6.02</v>
      </c>
    </row>
    <row r="2356" spans="1:9" ht="15" customHeight="1">
      <c r="A2356" s="88" t="s">
        <v>2388</v>
      </c>
      <c r="B2356" s="88"/>
      <c r="C2356" s="88"/>
      <c r="D2356" s="2"/>
      <c r="E2356" s="2"/>
      <c r="F2356" s="2"/>
      <c r="G2356" s="89" t="s">
        <v>1491</v>
      </c>
      <c r="H2356" s="89"/>
      <c r="I2356" s="5">
        <v>4495.01</v>
      </c>
    </row>
    <row r="2357" spans="1:9" ht="9.9499999999999993" customHeight="1">
      <c r="A2357" s="2"/>
      <c r="B2357" s="2"/>
      <c r="C2357" s="2"/>
      <c r="D2357" s="2"/>
      <c r="E2357" s="2"/>
      <c r="F2357" s="2"/>
      <c r="G2357" s="90"/>
      <c r="H2357" s="90"/>
      <c r="I2357" s="90"/>
    </row>
    <row r="2358" spans="1:9" ht="20.100000000000001" customHeight="1">
      <c r="A2358" s="81" t="s">
        <v>2389</v>
      </c>
      <c r="B2358" s="81"/>
      <c r="C2358" s="81"/>
      <c r="D2358" s="81"/>
      <c r="E2358" s="81"/>
      <c r="F2358" s="81"/>
      <c r="G2358" s="81"/>
      <c r="H2358" s="81"/>
      <c r="I2358" s="81"/>
    </row>
    <row r="2359" spans="1:9" ht="15" customHeight="1">
      <c r="A2359" s="91" t="s">
        <v>1576</v>
      </c>
      <c r="B2359" s="91"/>
      <c r="C2359" s="92" t="s">
        <v>4</v>
      </c>
      <c r="D2359" s="92"/>
      <c r="E2359" s="92"/>
      <c r="F2359" s="11" t="s">
        <v>1470</v>
      </c>
      <c r="G2359" s="11" t="s">
        <v>1471</v>
      </c>
      <c r="H2359" s="11" t="s">
        <v>1472</v>
      </c>
      <c r="I2359" s="11" t="s">
        <v>1473</v>
      </c>
    </row>
    <row r="2360" spans="1:9" ht="21" customHeight="1">
      <c r="A2360" s="17" t="s">
        <v>2390</v>
      </c>
      <c r="B2360" s="18" t="s">
        <v>2391</v>
      </c>
      <c r="C2360" s="93" t="s">
        <v>14</v>
      </c>
      <c r="D2360" s="93"/>
      <c r="E2360" s="93"/>
      <c r="F2360" s="17" t="s">
        <v>33</v>
      </c>
      <c r="G2360" s="19">
        <v>1</v>
      </c>
      <c r="H2360" s="20">
        <v>59.32</v>
      </c>
      <c r="I2360" s="20">
        <f>TRUNC(TRUNC(G2360,8)*H2360,2)</f>
        <v>59.32</v>
      </c>
    </row>
    <row r="2361" spans="1:9" ht="29.1" customHeight="1">
      <c r="A2361" s="17" t="s">
        <v>2392</v>
      </c>
      <c r="B2361" s="18" t="s">
        <v>2393</v>
      </c>
      <c r="C2361" s="93" t="s">
        <v>14</v>
      </c>
      <c r="D2361" s="93"/>
      <c r="E2361" s="93"/>
      <c r="F2361" s="17" t="s">
        <v>33</v>
      </c>
      <c r="G2361" s="19">
        <v>3</v>
      </c>
      <c r="H2361" s="20">
        <v>1.83</v>
      </c>
      <c r="I2361" s="20">
        <f>TRUNC(TRUNC(G2361,8)*H2361,2)</f>
        <v>5.49</v>
      </c>
    </row>
    <row r="2362" spans="1:9" ht="15" customHeight="1">
      <c r="A2362" s="2"/>
      <c r="B2362" s="2"/>
      <c r="C2362" s="2"/>
      <c r="D2362" s="2"/>
      <c r="E2362" s="2"/>
      <c r="F2362" s="2"/>
      <c r="G2362" s="87" t="s">
        <v>1588</v>
      </c>
      <c r="H2362" s="87"/>
      <c r="I2362" s="21">
        <f>SUM(I2360:I2361)</f>
        <v>64.81</v>
      </c>
    </row>
    <row r="2363" spans="1:9" ht="15" customHeight="1">
      <c r="A2363" s="91" t="s">
        <v>1560</v>
      </c>
      <c r="B2363" s="91"/>
      <c r="C2363" s="92" t="s">
        <v>4</v>
      </c>
      <c r="D2363" s="92"/>
      <c r="E2363" s="92"/>
      <c r="F2363" s="11" t="s">
        <v>1470</v>
      </c>
      <c r="G2363" s="11" t="s">
        <v>1471</v>
      </c>
      <c r="H2363" s="11" t="s">
        <v>1472</v>
      </c>
      <c r="I2363" s="11" t="s">
        <v>1473</v>
      </c>
    </row>
    <row r="2364" spans="1:9" ht="21" customHeight="1">
      <c r="A2364" s="17" t="s">
        <v>2158</v>
      </c>
      <c r="B2364" s="18" t="s">
        <v>2159</v>
      </c>
      <c r="C2364" s="93" t="s">
        <v>14</v>
      </c>
      <c r="D2364" s="93"/>
      <c r="E2364" s="93"/>
      <c r="F2364" s="17" t="s">
        <v>1563</v>
      </c>
      <c r="G2364" s="19">
        <v>0.56769999999999998</v>
      </c>
      <c r="H2364" s="20">
        <v>24.39</v>
      </c>
      <c r="I2364" s="20">
        <f>TRUNC(TRUNC(G2364,8)*H2364,2)</f>
        <v>13.84</v>
      </c>
    </row>
    <row r="2365" spans="1:9" ht="15" customHeight="1">
      <c r="A2365" s="17" t="s">
        <v>2160</v>
      </c>
      <c r="B2365" s="18" t="s">
        <v>2161</v>
      </c>
      <c r="C2365" s="93" t="s">
        <v>14</v>
      </c>
      <c r="D2365" s="93"/>
      <c r="E2365" s="93"/>
      <c r="F2365" s="17" t="s">
        <v>1563</v>
      </c>
      <c r="G2365" s="19">
        <v>0.56769999999999998</v>
      </c>
      <c r="H2365" s="20">
        <v>32.69</v>
      </c>
      <c r="I2365" s="20">
        <f>TRUNC(TRUNC(G2365,8)*H2365,2)</f>
        <v>18.55</v>
      </c>
    </row>
    <row r="2366" spans="1:9" ht="18" customHeight="1">
      <c r="A2366" s="2"/>
      <c r="B2366" s="2"/>
      <c r="C2366" s="2"/>
      <c r="D2366" s="2"/>
      <c r="E2366" s="2"/>
      <c r="F2366" s="2"/>
      <c r="G2366" s="87" t="s">
        <v>1564</v>
      </c>
      <c r="H2366" s="87"/>
      <c r="I2366" s="21">
        <f>SUM(I2364:I2365)</f>
        <v>32.39</v>
      </c>
    </row>
    <row r="2367" spans="1:9" ht="15" customHeight="1">
      <c r="A2367" s="2"/>
      <c r="B2367" s="2"/>
      <c r="C2367" s="2"/>
      <c r="D2367" s="2"/>
      <c r="E2367" s="2"/>
      <c r="F2367" s="2"/>
      <c r="G2367" s="89" t="s">
        <v>1491</v>
      </c>
      <c r="H2367" s="89"/>
      <c r="I2367" s="5">
        <f>SUM(I2362,I2366)</f>
        <v>97.2</v>
      </c>
    </row>
    <row r="2368" spans="1:9" ht="9.9499999999999993" customHeight="1">
      <c r="A2368" s="2"/>
      <c r="B2368" s="2"/>
      <c r="C2368" s="2"/>
      <c r="D2368" s="2"/>
      <c r="E2368" s="2"/>
      <c r="F2368" s="2"/>
      <c r="G2368" s="90"/>
      <c r="H2368" s="90"/>
      <c r="I2368" s="90"/>
    </row>
    <row r="2369" spans="1:9" ht="20.100000000000001" customHeight="1">
      <c r="A2369" s="81" t="s">
        <v>2394</v>
      </c>
      <c r="B2369" s="81"/>
      <c r="C2369" s="81"/>
      <c r="D2369" s="81"/>
      <c r="E2369" s="81"/>
      <c r="F2369" s="81"/>
      <c r="G2369" s="81"/>
      <c r="H2369" s="81"/>
      <c r="I2369" s="81"/>
    </row>
    <row r="2370" spans="1:9" ht="15" customHeight="1">
      <c r="A2370" s="91" t="s">
        <v>1576</v>
      </c>
      <c r="B2370" s="91"/>
      <c r="C2370" s="92" t="s">
        <v>4</v>
      </c>
      <c r="D2370" s="92"/>
      <c r="E2370" s="92"/>
      <c r="F2370" s="11" t="s">
        <v>1470</v>
      </c>
      <c r="G2370" s="11" t="s">
        <v>1471</v>
      </c>
      <c r="H2370" s="11" t="s">
        <v>1472</v>
      </c>
      <c r="I2370" s="11" t="s">
        <v>1473</v>
      </c>
    </row>
    <row r="2371" spans="1:9" ht="21" customHeight="1">
      <c r="A2371" s="17" t="s">
        <v>2395</v>
      </c>
      <c r="B2371" s="18" t="s">
        <v>607</v>
      </c>
      <c r="C2371" s="93" t="s">
        <v>1910</v>
      </c>
      <c r="D2371" s="93"/>
      <c r="E2371" s="93"/>
      <c r="F2371" s="17" t="s">
        <v>33</v>
      </c>
      <c r="G2371" s="19">
        <v>1</v>
      </c>
      <c r="H2371" s="20">
        <v>50</v>
      </c>
      <c r="I2371" s="20">
        <f>ROUND(ROUND(G2371,8)*H2371,2)</f>
        <v>50</v>
      </c>
    </row>
    <row r="2372" spans="1:9" ht="15" customHeight="1">
      <c r="A2372" s="2"/>
      <c r="B2372" s="2"/>
      <c r="C2372" s="2"/>
      <c r="D2372" s="2"/>
      <c r="E2372" s="2"/>
      <c r="F2372" s="2"/>
      <c r="G2372" s="87" t="s">
        <v>1588</v>
      </c>
      <c r="H2372" s="87"/>
      <c r="I2372" s="21">
        <f>SUM(I2371:I2371)</f>
        <v>50</v>
      </c>
    </row>
    <row r="2373" spans="1:9" ht="15" customHeight="1">
      <c r="A2373" s="91" t="s">
        <v>1560</v>
      </c>
      <c r="B2373" s="91"/>
      <c r="C2373" s="92" t="s">
        <v>4</v>
      </c>
      <c r="D2373" s="92"/>
      <c r="E2373" s="92"/>
      <c r="F2373" s="11" t="s">
        <v>1470</v>
      </c>
      <c r="G2373" s="11" t="s">
        <v>1471</v>
      </c>
      <c r="H2373" s="11" t="s">
        <v>1472</v>
      </c>
      <c r="I2373" s="11" t="s">
        <v>1473</v>
      </c>
    </row>
    <row r="2374" spans="1:9" ht="21" customHeight="1">
      <c r="A2374" s="17" t="s">
        <v>2158</v>
      </c>
      <c r="B2374" s="18" t="s">
        <v>2159</v>
      </c>
      <c r="C2374" s="93" t="s">
        <v>14</v>
      </c>
      <c r="D2374" s="93"/>
      <c r="E2374" s="93"/>
      <c r="F2374" s="17" t="s">
        <v>1563</v>
      </c>
      <c r="G2374" s="19">
        <v>0.1055</v>
      </c>
      <c r="H2374" s="20">
        <v>24.39</v>
      </c>
      <c r="I2374" s="20">
        <f>ROUND(ROUND(G2374,8)*H2374,2)</f>
        <v>2.57</v>
      </c>
    </row>
    <row r="2375" spans="1:9" ht="15" customHeight="1">
      <c r="A2375" s="17" t="s">
        <v>2160</v>
      </c>
      <c r="B2375" s="18" t="s">
        <v>2161</v>
      </c>
      <c r="C2375" s="93" t="s">
        <v>14</v>
      </c>
      <c r="D2375" s="93"/>
      <c r="E2375" s="93"/>
      <c r="F2375" s="17" t="s">
        <v>1563</v>
      </c>
      <c r="G2375" s="19">
        <v>0.1055</v>
      </c>
      <c r="H2375" s="20">
        <v>32.69</v>
      </c>
      <c r="I2375" s="20">
        <f>ROUND(ROUND(G2375,8)*H2375,2)</f>
        <v>3.45</v>
      </c>
    </row>
    <row r="2376" spans="1:9" ht="18" customHeight="1">
      <c r="A2376" s="2"/>
      <c r="B2376" s="2"/>
      <c r="C2376" s="2"/>
      <c r="D2376" s="2"/>
      <c r="E2376" s="2"/>
      <c r="F2376" s="2"/>
      <c r="G2376" s="87" t="s">
        <v>1564</v>
      </c>
      <c r="H2376" s="87"/>
      <c r="I2376" s="21">
        <f>SUM(I2374:I2375)</f>
        <v>6.02</v>
      </c>
    </row>
    <row r="2377" spans="1:9" ht="15" customHeight="1">
      <c r="A2377" s="88" t="s">
        <v>2396</v>
      </c>
      <c r="B2377" s="88"/>
      <c r="C2377" s="88"/>
      <c r="D2377" s="2"/>
      <c r="E2377" s="2"/>
      <c r="F2377" s="2"/>
      <c r="G2377" s="89" t="s">
        <v>1491</v>
      </c>
      <c r="H2377" s="89"/>
      <c r="I2377" s="5">
        <v>56.02</v>
      </c>
    </row>
    <row r="2378" spans="1:9" ht="2.1" customHeight="1">
      <c r="A2378" s="88"/>
      <c r="B2378" s="88"/>
      <c r="C2378" s="88"/>
      <c r="D2378" s="2"/>
      <c r="E2378" s="2"/>
      <c r="F2378" s="2"/>
      <c r="G2378" s="2"/>
      <c r="H2378" s="2"/>
      <c r="I2378" s="2"/>
    </row>
    <row r="2379" spans="1:9" ht="9.9499999999999993" customHeight="1">
      <c r="A2379" s="2"/>
      <c r="B2379" s="2"/>
      <c r="C2379" s="2"/>
      <c r="D2379" s="2"/>
      <c r="E2379" s="2"/>
      <c r="F2379" s="2"/>
      <c r="G2379" s="90"/>
      <c r="H2379" s="90"/>
      <c r="I2379" s="90"/>
    </row>
    <row r="2380" spans="1:9" ht="20.100000000000001" customHeight="1">
      <c r="A2380" s="81" t="s">
        <v>2397</v>
      </c>
      <c r="B2380" s="81"/>
      <c r="C2380" s="81"/>
      <c r="D2380" s="81"/>
      <c r="E2380" s="81"/>
      <c r="F2380" s="81"/>
      <c r="G2380" s="81"/>
      <c r="H2380" s="81"/>
      <c r="I2380" s="81"/>
    </row>
    <row r="2381" spans="1:9" ht="15" customHeight="1">
      <c r="A2381" s="91" t="s">
        <v>1576</v>
      </c>
      <c r="B2381" s="91"/>
      <c r="C2381" s="92" t="s">
        <v>4</v>
      </c>
      <c r="D2381" s="92"/>
      <c r="E2381" s="92"/>
      <c r="F2381" s="11" t="s">
        <v>1470</v>
      </c>
      <c r="G2381" s="11" t="s">
        <v>1471</v>
      </c>
      <c r="H2381" s="11" t="s">
        <v>1472</v>
      </c>
      <c r="I2381" s="11" t="s">
        <v>1473</v>
      </c>
    </row>
    <row r="2382" spans="1:9" ht="21" customHeight="1">
      <c r="A2382" s="17" t="s">
        <v>2398</v>
      </c>
      <c r="B2382" s="18" t="s">
        <v>2399</v>
      </c>
      <c r="C2382" s="93" t="s">
        <v>1910</v>
      </c>
      <c r="D2382" s="93"/>
      <c r="E2382" s="93"/>
      <c r="F2382" s="17" t="s">
        <v>33</v>
      </c>
      <c r="G2382" s="19">
        <v>1</v>
      </c>
      <c r="H2382" s="20">
        <v>128.52000000000001</v>
      </c>
      <c r="I2382" s="20">
        <f>ROUND(ROUND(G2382,8)*H2382,2)</f>
        <v>128.52000000000001</v>
      </c>
    </row>
    <row r="2383" spans="1:9" ht="15" customHeight="1">
      <c r="A2383" s="2"/>
      <c r="B2383" s="2"/>
      <c r="C2383" s="2"/>
      <c r="D2383" s="2"/>
      <c r="E2383" s="2"/>
      <c r="F2383" s="2"/>
      <c r="G2383" s="87" t="s">
        <v>1588</v>
      </c>
      <c r="H2383" s="87"/>
      <c r="I2383" s="21">
        <f>SUM(I2382:I2382)</f>
        <v>128.52000000000001</v>
      </c>
    </row>
    <row r="2384" spans="1:9" ht="15" customHeight="1">
      <c r="A2384" s="91" t="s">
        <v>1560</v>
      </c>
      <c r="B2384" s="91"/>
      <c r="C2384" s="92" t="s">
        <v>4</v>
      </c>
      <c r="D2384" s="92"/>
      <c r="E2384" s="92"/>
      <c r="F2384" s="11" t="s">
        <v>1470</v>
      </c>
      <c r="G2384" s="11" t="s">
        <v>1471</v>
      </c>
      <c r="H2384" s="11" t="s">
        <v>1472</v>
      </c>
      <c r="I2384" s="11" t="s">
        <v>1473</v>
      </c>
    </row>
    <row r="2385" spans="1:9" ht="21" customHeight="1">
      <c r="A2385" s="17" t="s">
        <v>2158</v>
      </c>
      <c r="B2385" s="18" t="s">
        <v>2159</v>
      </c>
      <c r="C2385" s="93" t="s">
        <v>14</v>
      </c>
      <c r="D2385" s="93"/>
      <c r="E2385" s="93"/>
      <c r="F2385" s="17" t="s">
        <v>1563</v>
      </c>
      <c r="G2385" s="19">
        <v>0.1055</v>
      </c>
      <c r="H2385" s="20">
        <v>24.39</v>
      </c>
      <c r="I2385" s="20">
        <f>ROUND(ROUND(G2385,8)*H2385,2)</f>
        <v>2.57</v>
      </c>
    </row>
    <row r="2386" spans="1:9" ht="15" customHeight="1">
      <c r="A2386" s="17" t="s">
        <v>2160</v>
      </c>
      <c r="B2386" s="18" t="s">
        <v>2161</v>
      </c>
      <c r="C2386" s="93" t="s">
        <v>14</v>
      </c>
      <c r="D2386" s="93"/>
      <c r="E2386" s="93"/>
      <c r="F2386" s="17" t="s">
        <v>1563</v>
      </c>
      <c r="G2386" s="19">
        <v>0.1055</v>
      </c>
      <c r="H2386" s="20">
        <v>32.69</v>
      </c>
      <c r="I2386" s="20">
        <f>ROUND(ROUND(G2386,8)*H2386,2)</f>
        <v>3.45</v>
      </c>
    </row>
    <row r="2387" spans="1:9" ht="18" customHeight="1">
      <c r="A2387" s="2"/>
      <c r="B2387" s="2"/>
      <c r="C2387" s="2"/>
      <c r="D2387" s="2"/>
      <c r="E2387" s="2"/>
      <c r="F2387" s="2"/>
      <c r="G2387" s="87" t="s">
        <v>1564</v>
      </c>
      <c r="H2387" s="87"/>
      <c r="I2387" s="21">
        <f>SUM(I2385:I2386)</f>
        <v>6.02</v>
      </c>
    </row>
    <row r="2388" spans="1:9" ht="15" customHeight="1">
      <c r="A2388" s="88" t="s">
        <v>2388</v>
      </c>
      <c r="B2388" s="88"/>
      <c r="C2388" s="88"/>
      <c r="D2388" s="2"/>
      <c r="E2388" s="2"/>
      <c r="F2388" s="2"/>
      <c r="G2388" s="89" t="s">
        <v>1491</v>
      </c>
      <c r="H2388" s="89"/>
      <c r="I2388" s="5">
        <v>134.54</v>
      </c>
    </row>
    <row r="2389" spans="1:9" ht="9.9499999999999993" customHeight="1">
      <c r="A2389" s="2"/>
      <c r="B2389" s="2"/>
      <c r="C2389" s="2"/>
      <c r="D2389" s="2"/>
      <c r="E2389" s="2"/>
      <c r="F2389" s="2"/>
      <c r="G2389" s="90"/>
      <c r="H2389" s="90"/>
      <c r="I2389" s="90"/>
    </row>
    <row r="2390" spans="1:9" ht="20.100000000000001" customHeight="1">
      <c r="A2390" s="81" t="s">
        <v>2400</v>
      </c>
      <c r="B2390" s="81"/>
      <c r="C2390" s="81"/>
      <c r="D2390" s="81"/>
      <c r="E2390" s="81"/>
      <c r="F2390" s="81"/>
      <c r="G2390" s="81"/>
      <c r="H2390" s="81"/>
      <c r="I2390" s="81"/>
    </row>
    <row r="2391" spans="1:9" ht="15" customHeight="1">
      <c r="A2391" s="91" t="s">
        <v>1576</v>
      </c>
      <c r="B2391" s="91"/>
      <c r="C2391" s="92" t="s">
        <v>4</v>
      </c>
      <c r="D2391" s="92"/>
      <c r="E2391" s="92"/>
      <c r="F2391" s="11" t="s">
        <v>1470</v>
      </c>
      <c r="G2391" s="11" t="s">
        <v>1471</v>
      </c>
      <c r="H2391" s="11" t="s">
        <v>1472</v>
      </c>
      <c r="I2391" s="11" t="s">
        <v>1473</v>
      </c>
    </row>
    <row r="2392" spans="1:9" ht="29.1" customHeight="1">
      <c r="A2392" s="17" t="s">
        <v>2401</v>
      </c>
      <c r="B2392" s="18" t="s">
        <v>2402</v>
      </c>
      <c r="C2392" s="93" t="s">
        <v>14</v>
      </c>
      <c r="D2392" s="93"/>
      <c r="E2392" s="93"/>
      <c r="F2392" s="17" t="s">
        <v>33</v>
      </c>
      <c r="G2392" s="19">
        <v>1</v>
      </c>
      <c r="H2392" s="20">
        <v>963.34</v>
      </c>
      <c r="I2392" s="20">
        <f>ROUND(ROUND(G2392,8)*H2392,2)</f>
        <v>963.34</v>
      </c>
    </row>
    <row r="2393" spans="1:9" ht="15" customHeight="1">
      <c r="A2393" s="2"/>
      <c r="B2393" s="2"/>
      <c r="C2393" s="2"/>
      <c r="D2393" s="2"/>
      <c r="E2393" s="2"/>
      <c r="F2393" s="2"/>
      <c r="G2393" s="87" t="s">
        <v>1588</v>
      </c>
      <c r="H2393" s="87"/>
      <c r="I2393" s="21">
        <f>SUM(I2392:I2392)</f>
        <v>963.34</v>
      </c>
    </row>
    <row r="2394" spans="1:9" ht="15" customHeight="1">
      <c r="A2394" s="91" t="s">
        <v>1560</v>
      </c>
      <c r="B2394" s="91"/>
      <c r="C2394" s="92" t="s">
        <v>4</v>
      </c>
      <c r="D2394" s="92"/>
      <c r="E2394" s="92"/>
      <c r="F2394" s="11" t="s">
        <v>1470</v>
      </c>
      <c r="G2394" s="11" t="s">
        <v>1471</v>
      </c>
      <c r="H2394" s="11" t="s">
        <v>1472</v>
      </c>
      <c r="I2394" s="11" t="s">
        <v>1473</v>
      </c>
    </row>
    <row r="2395" spans="1:9" ht="21" customHeight="1">
      <c r="A2395" s="17" t="s">
        <v>2158</v>
      </c>
      <c r="B2395" s="18" t="s">
        <v>2159</v>
      </c>
      <c r="C2395" s="93" t="s">
        <v>14</v>
      </c>
      <c r="D2395" s="93"/>
      <c r="E2395" s="93"/>
      <c r="F2395" s="17" t="s">
        <v>1563</v>
      </c>
      <c r="G2395" s="19">
        <v>3.5543666699999998</v>
      </c>
      <c r="H2395" s="20">
        <v>24.39</v>
      </c>
      <c r="I2395" s="20">
        <f>ROUND(ROUND(G2395,8)*H2395,2)</f>
        <v>86.69</v>
      </c>
    </row>
    <row r="2396" spans="1:9" ht="15" customHeight="1">
      <c r="A2396" s="17" t="s">
        <v>2160</v>
      </c>
      <c r="B2396" s="18" t="s">
        <v>2161</v>
      </c>
      <c r="C2396" s="93" t="s">
        <v>14</v>
      </c>
      <c r="D2396" s="93"/>
      <c r="E2396" s="93"/>
      <c r="F2396" s="17" t="s">
        <v>1563</v>
      </c>
      <c r="G2396" s="19">
        <v>3.5543666699999998</v>
      </c>
      <c r="H2396" s="20">
        <v>32.69</v>
      </c>
      <c r="I2396" s="20">
        <f>ROUND(ROUND(G2396,8)*H2396,2)</f>
        <v>116.19</v>
      </c>
    </row>
    <row r="2397" spans="1:9" ht="18" customHeight="1">
      <c r="A2397" s="2"/>
      <c r="B2397" s="2"/>
      <c r="C2397" s="2"/>
      <c r="D2397" s="2"/>
      <c r="E2397" s="2"/>
      <c r="F2397" s="2"/>
      <c r="G2397" s="87" t="s">
        <v>1564</v>
      </c>
      <c r="H2397" s="87"/>
      <c r="I2397" s="21">
        <f>SUM(I2395:I2396)</f>
        <v>202.88</v>
      </c>
    </row>
    <row r="2398" spans="1:9" ht="15" customHeight="1">
      <c r="A2398" s="88" t="s">
        <v>2403</v>
      </c>
      <c r="B2398" s="88"/>
      <c r="C2398" s="88"/>
      <c r="D2398" s="2"/>
      <c r="E2398" s="2"/>
      <c r="F2398" s="2"/>
      <c r="G2398" s="89" t="s">
        <v>1491</v>
      </c>
      <c r="H2398" s="89"/>
      <c r="I2398" s="5">
        <v>1166.22</v>
      </c>
    </row>
    <row r="2399" spans="1:9" ht="2.1" customHeight="1">
      <c r="A2399" s="88"/>
      <c r="B2399" s="88"/>
      <c r="C2399" s="88"/>
      <c r="D2399" s="2"/>
      <c r="E2399" s="2"/>
      <c r="F2399" s="2"/>
      <c r="G2399" s="2"/>
      <c r="H2399" s="2"/>
      <c r="I2399" s="2"/>
    </row>
    <row r="2400" spans="1:9" ht="9.9499999999999993" customHeight="1">
      <c r="A2400" s="2"/>
      <c r="B2400" s="2"/>
      <c r="C2400" s="2"/>
      <c r="D2400" s="2"/>
      <c r="E2400" s="2"/>
      <c r="F2400" s="2"/>
      <c r="G2400" s="90"/>
      <c r="H2400" s="90"/>
      <c r="I2400" s="90"/>
    </row>
    <row r="2401" spans="1:9" ht="20.100000000000001" customHeight="1">
      <c r="A2401" s="81" t="s">
        <v>2404</v>
      </c>
      <c r="B2401" s="81"/>
      <c r="C2401" s="81"/>
      <c r="D2401" s="81"/>
      <c r="E2401" s="81"/>
      <c r="F2401" s="81"/>
      <c r="G2401" s="81"/>
      <c r="H2401" s="81"/>
      <c r="I2401" s="81"/>
    </row>
    <row r="2402" spans="1:9" ht="15" customHeight="1">
      <c r="A2402" s="91" t="s">
        <v>1576</v>
      </c>
      <c r="B2402" s="91"/>
      <c r="C2402" s="92" t="s">
        <v>4</v>
      </c>
      <c r="D2402" s="92"/>
      <c r="E2402" s="92"/>
      <c r="F2402" s="11" t="s">
        <v>1470</v>
      </c>
      <c r="G2402" s="11" t="s">
        <v>1471</v>
      </c>
      <c r="H2402" s="11" t="s">
        <v>1472</v>
      </c>
      <c r="I2402" s="11" t="s">
        <v>1473</v>
      </c>
    </row>
    <row r="2403" spans="1:9" ht="21" customHeight="1">
      <c r="A2403" s="17" t="s">
        <v>2405</v>
      </c>
      <c r="B2403" s="18" t="s">
        <v>2406</v>
      </c>
      <c r="C2403" s="93" t="s">
        <v>14</v>
      </c>
      <c r="D2403" s="93"/>
      <c r="E2403" s="93"/>
      <c r="F2403" s="17" t="s">
        <v>33</v>
      </c>
      <c r="G2403" s="19">
        <v>1</v>
      </c>
      <c r="H2403" s="20">
        <v>103.47</v>
      </c>
      <c r="I2403" s="20">
        <f>TRUNC(TRUNC(G2403,8)*H2403,2)</f>
        <v>103.47</v>
      </c>
    </row>
    <row r="2404" spans="1:9" ht="29.1" customHeight="1">
      <c r="A2404" s="17" t="s">
        <v>2407</v>
      </c>
      <c r="B2404" s="18" t="s">
        <v>2408</v>
      </c>
      <c r="C2404" s="93" t="s">
        <v>14</v>
      </c>
      <c r="D2404" s="93"/>
      <c r="E2404" s="93"/>
      <c r="F2404" s="17" t="s">
        <v>33</v>
      </c>
      <c r="G2404" s="19">
        <v>3</v>
      </c>
      <c r="H2404" s="20">
        <v>2.5299999999999998</v>
      </c>
      <c r="I2404" s="20">
        <f>TRUNC(TRUNC(G2404,8)*H2404,2)</f>
        <v>7.59</v>
      </c>
    </row>
    <row r="2405" spans="1:9" ht="15" customHeight="1">
      <c r="A2405" s="2"/>
      <c r="B2405" s="2"/>
      <c r="C2405" s="2"/>
      <c r="D2405" s="2"/>
      <c r="E2405" s="2"/>
      <c r="F2405" s="2"/>
      <c r="G2405" s="87" t="s">
        <v>1588</v>
      </c>
      <c r="H2405" s="87"/>
      <c r="I2405" s="21">
        <f>SUM(I2403:I2404)</f>
        <v>111.06</v>
      </c>
    </row>
    <row r="2406" spans="1:9" ht="15" customHeight="1">
      <c r="A2406" s="91" t="s">
        <v>1560</v>
      </c>
      <c r="B2406" s="91"/>
      <c r="C2406" s="92" t="s">
        <v>4</v>
      </c>
      <c r="D2406" s="92"/>
      <c r="E2406" s="92"/>
      <c r="F2406" s="11" t="s">
        <v>1470</v>
      </c>
      <c r="G2406" s="11" t="s">
        <v>1471</v>
      </c>
      <c r="H2406" s="11" t="s">
        <v>1472</v>
      </c>
      <c r="I2406" s="11" t="s">
        <v>1473</v>
      </c>
    </row>
    <row r="2407" spans="1:9" ht="21" customHeight="1">
      <c r="A2407" s="17" t="s">
        <v>2158</v>
      </c>
      <c r="B2407" s="18" t="s">
        <v>2159</v>
      </c>
      <c r="C2407" s="93" t="s">
        <v>14</v>
      </c>
      <c r="D2407" s="93"/>
      <c r="E2407" s="93"/>
      <c r="F2407" s="17" t="s">
        <v>1563</v>
      </c>
      <c r="G2407" s="19">
        <v>0.78300000000000003</v>
      </c>
      <c r="H2407" s="20">
        <v>24.39</v>
      </c>
      <c r="I2407" s="20">
        <f>TRUNC(TRUNC(G2407,8)*H2407,2)</f>
        <v>19.09</v>
      </c>
    </row>
    <row r="2408" spans="1:9" ht="15" customHeight="1">
      <c r="A2408" s="17" t="s">
        <v>2160</v>
      </c>
      <c r="B2408" s="18" t="s">
        <v>2161</v>
      </c>
      <c r="C2408" s="93" t="s">
        <v>14</v>
      </c>
      <c r="D2408" s="93"/>
      <c r="E2408" s="93"/>
      <c r="F2408" s="17" t="s">
        <v>1563</v>
      </c>
      <c r="G2408" s="19">
        <v>0.78300000000000003</v>
      </c>
      <c r="H2408" s="20">
        <v>32.69</v>
      </c>
      <c r="I2408" s="20">
        <f>TRUNC(TRUNC(G2408,8)*H2408,2)</f>
        <v>25.59</v>
      </c>
    </row>
    <row r="2409" spans="1:9" ht="18" customHeight="1">
      <c r="A2409" s="2"/>
      <c r="B2409" s="2"/>
      <c r="C2409" s="2"/>
      <c r="D2409" s="2"/>
      <c r="E2409" s="2"/>
      <c r="F2409" s="2"/>
      <c r="G2409" s="87" t="s">
        <v>1564</v>
      </c>
      <c r="H2409" s="87"/>
      <c r="I2409" s="21">
        <f>SUM(I2407:I2408)</f>
        <v>44.68</v>
      </c>
    </row>
    <row r="2410" spans="1:9" ht="15" customHeight="1">
      <c r="A2410" s="2"/>
      <c r="B2410" s="2"/>
      <c r="C2410" s="2"/>
      <c r="D2410" s="2"/>
      <c r="E2410" s="2"/>
      <c r="F2410" s="2"/>
      <c r="G2410" s="89" t="s">
        <v>1491</v>
      </c>
      <c r="H2410" s="89"/>
      <c r="I2410" s="5">
        <f>SUM(I2405,I2409)</f>
        <v>155.74</v>
      </c>
    </row>
    <row r="2411" spans="1:9" ht="9.9499999999999993" customHeight="1">
      <c r="A2411" s="2"/>
      <c r="B2411" s="2"/>
      <c r="C2411" s="2"/>
      <c r="D2411" s="2"/>
      <c r="E2411" s="2"/>
      <c r="F2411" s="2"/>
      <c r="G2411" s="90"/>
      <c r="H2411" s="90"/>
      <c r="I2411" s="90"/>
    </row>
    <row r="2412" spans="1:9" ht="20.100000000000001" customHeight="1">
      <c r="A2412" s="81" t="s">
        <v>2409</v>
      </c>
      <c r="B2412" s="81"/>
      <c r="C2412" s="81"/>
      <c r="D2412" s="81"/>
      <c r="E2412" s="81"/>
      <c r="F2412" s="81"/>
      <c r="G2412" s="81"/>
      <c r="H2412" s="81"/>
      <c r="I2412" s="81"/>
    </row>
    <row r="2413" spans="1:9" ht="15" customHeight="1">
      <c r="A2413" s="91" t="s">
        <v>1576</v>
      </c>
      <c r="B2413" s="91"/>
      <c r="C2413" s="92" t="s">
        <v>4</v>
      </c>
      <c r="D2413" s="92"/>
      <c r="E2413" s="92"/>
      <c r="F2413" s="11" t="s">
        <v>1470</v>
      </c>
      <c r="G2413" s="11" t="s">
        <v>1471</v>
      </c>
      <c r="H2413" s="11" t="s">
        <v>1472</v>
      </c>
      <c r="I2413" s="11" t="s">
        <v>1473</v>
      </c>
    </row>
    <row r="2414" spans="1:9" ht="29.1" customHeight="1">
      <c r="A2414" s="17" t="s">
        <v>2410</v>
      </c>
      <c r="B2414" s="18" t="s">
        <v>2411</v>
      </c>
      <c r="C2414" s="93" t="s">
        <v>14</v>
      </c>
      <c r="D2414" s="93"/>
      <c r="E2414" s="93"/>
      <c r="F2414" s="17" t="s">
        <v>33</v>
      </c>
      <c r="G2414" s="19">
        <v>1</v>
      </c>
      <c r="H2414" s="20">
        <v>719.33</v>
      </c>
      <c r="I2414" s="20">
        <f>ROUND(ROUND(G2414,8)*H2414,2)</f>
        <v>719.33</v>
      </c>
    </row>
    <row r="2415" spans="1:9" ht="15" customHeight="1">
      <c r="A2415" s="2"/>
      <c r="B2415" s="2"/>
      <c r="C2415" s="2"/>
      <c r="D2415" s="2"/>
      <c r="E2415" s="2"/>
      <c r="F2415" s="2"/>
      <c r="G2415" s="87" t="s">
        <v>1588</v>
      </c>
      <c r="H2415" s="87"/>
      <c r="I2415" s="21">
        <f>SUM(I2414:I2414)</f>
        <v>719.33</v>
      </c>
    </row>
    <row r="2416" spans="1:9" ht="15" customHeight="1">
      <c r="A2416" s="91" t="s">
        <v>1560</v>
      </c>
      <c r="B2416" s="91"/>
      <c r="C2416" s="92" t="s">
        <v>4</v>
      </c>
      <c r="D2416" s="92"/>
      <c r="E2416" s="92"/>
      <c r="F2416" s="11" t="s">
        <v>1470</v>
      </c>
      <c r="G2416" s="11" t="s">
        <v>1471</v>
      </c>
      <c r="H2416" s="11" t="s">
        <v>1472</v>
      </c>
      <c r="I2416" s="11" t="s">
        <v>1473</v>
      </c>
    </row>
    <row r="2417" spans="1:9" ht="21" customHeight="1">
      <c r="A2417" s="17" t="s">
        <v>2158</v>
      </c>
      <c r="B2417" s="18" t="s">
        <v>2159</v>
      </c>
      <c r="C2417" s="93" t="s">
        <v>14</v>
      </c>
      <c r="D2417" s="93"/>
      <c r="E2417" s="93"/>
      <c r="F2417" s="17" t="s">
        <v>1563</v>
      </c>
      <c r="G2417" s="19">
        <v>3.5543666699999998</v>
      </c>
      <c r="H2417" s="20">
        <v>24.39</v>
      </c>
      <c r="I2417" s="20">
        <f>ROUND(ROUND(G2417,8)*H2417,2)</f>
        <v>86.69</v>
      </c>
    </row>
    <row r="2418" spans="1:9" ht="15" customHeight="1">
      <c r="A2418" s="17" t="s">
        <v>2160</v>
      </c>
      <c r="B2418" s="18" t="s">
        <v>2161</v>
      </c>
      <c r="C2418" s="93" t="s">
        <v>14</v>
      </c>
      <c r="D2418" s="93"/>
      <c r="E2418" s="93"/>
      <c r="F2418" s="17" t="s">
        <v>1563</v>
      </c>
      <c r="G2418" s="19">
        <v>3.5543666699999998</v>
      </c>
      <c r="H2418" s="20">
        <v>32.69</v>
      </c>
      <c r="I2418" s="20">
        <f>ROUND(ROUND(G2418,8)*H2418,2)</f>
        <v>116.19</v>
      </c>
    </row>
    <row r="2419" spans="1:9" ht="18" customHeight="1">
      <c r="A2419" s="2"/>
      <c r="B2419" s="2"/>
      <c r="C2419" s="2"/>
      <c r="D2419" s="2"/>
      <c r="E2419" s="2"/>
      <c r="F2419" s="2"/>
      <c r="G2419" s="87" t="s">
        <v>1564</v>
      </c>
      <c r="H2419" s="87"/>
      <c r="I2419" s="21">
        <f>SUM(I2417:I2418)</f>
        <v>202.88</v>
      </c>
    </row>
    <row r="2420" spans="1:9" ht="15" customHeight="1">
      <c r="A2420" s="88" t="s">
        <v>2412</v>
      </c>
      <c r="B2420" s="88"/>
      <c r="C2420" s="88"/>
      <c r="D2420" s="2"/>
      <c r="E2420" s="2"/>
      <c r="F2420" s="2"/>
      <c r="G2420" s="89" t="s">
        <v>1491</v>
      </c>
      <c r="H2420" s="89"/>
      <c r="I2420" s="5">
        <v>922.21</v>
      </c>
    </row>
    <row r="2421" spans="1:9" ht="9.9499999999999993" customHeight="1">
      <c r="A2421" s="2"/>
      <c r="B2421" s="2"/>
      <c r="C2421" s="2"/>
      <c r="D2421" s="2"/>
      <c r="E2421" s="2"/>
      <c r="F2421" s="2"/>
      <c r="G2421" s="90"/>
      <c r="H2421" s="90"/>
      <c r="I2421" s="90"/>
    </row>
    <row r="2422" spans="1:9" ht="20.100000000000001" customHeight="1">
      <c r="A2422" s="81" t="s">
        <v>2413</v>
      </c>
      <c r="B2422" s="81"/>
      <c r="C2422" s="81"/>
      <c r="D2422" s="81"/>
      <c r="E2422" s="81"/>
      <c r="F2422" s="81"/>
      <c r="G2422" s="81"/>
      <c r="H2422" s="81"/>
      <c r="I2422" s="81"/>
    </row>
    <row r="2423" spans="1:9" ht="15" customHeight="1">
      <c r="A2423" s="91" t="s">
        <v>1576</v>
      </c>
      <c r="B2423" s="91"/>
      <c r="C2423" s="92" t="s">
        <v>4</v>
      </c>
      <c r="D2423" s="92"/>
      <c r="E2423" s="92"/>
      <c r="F2423" s="11" t="s">
        <v>1470</v>
      </c>
      <c r="G2423" s="11" t="s">
        <v>1471</v>
      </c>
      <c r="H2423" s="11" t="s">
        <v>1472</v>
      </c>
      <c r="I2423" s="11" t="s">
        <v>1473</v>
      </c>
    </row>
    <row r="2424" spans="1:9" ht="21" customHeight="1">
      <c r="A2424" s="17" t="s">
        <v>1826</v>
      </c>
      <c r="B2424" s="18" t="s">
        <v>1827</v>
      </c>
      <c r="C2424" s="93" t="s">
        <v>14</v>
      </c>
      <c r="D2424" s="93"/>
      <c r="E2424" s="93"/>
      <c r="F2424" s="17" t="s">
        <v>118</v>
      </c>
      <c r="G2424" s="19">
        <v>1.8E-3</v>
      </c>
      <c r="H2424" s="20">
        <v>24.95</v>
      </c>
      <c r="I2424" s="20">
        <f>TRUNC(TRUNC(G2424,8)*H2424,2)</f>
        <v>0.04</v>
      </c>
    </row>
    <row r="2425" spans="1:9" ht="21" customHeight="1">
      <c r="A2425" s="17" t="s">
        <v>2164</v>
      </c>
      <c r="B2425" s="18" t="s">
        <v>2165</v>
      </c>
      <c r="C2425" s="93" t="s">
        <v>14</v>
      </c>
      <c r="D2425" s="93"/>
      <c r="E2425" s="93"/>
      <c r="F2425" s="17" t="s">
        <v>88</v>
      </c>
      <c r="G2425" s="19">
        <v>1.0169999999999999</v>
      </c>
      <c r="H2425" s="20">
        <v>4.5199999999999996</v>
      </c>
      <c r="I2425" s="20">
        <f>TRUNC(TRUNC(G2425,8)*H2425,2)</f>
        <v>4.59</v>
      </c>
    </row>
    <row r="2426" spans="1:9" ht="15" customHeight="1">
      <c r="A2426" s="2"/>
      <c r="B2426" s="2"/>
      <c r="C2426" s="2"/>
      <c r="D2426" s="2"/>
      <c r="E2426" s="2"/>
      <c r="F2426" s="2"/>
      <c r="G2426" s="87" t="s">
        <v>1588</v>
      </c>
      <c r="H2426" s="87"/>
      <c r="I2426" s="21">
        <f>SUM(I2424:I2425)</f>
        <v>4.63</v>
      </c>
    </row>
    <row r="2427" spans="1:9" ht="15" customHeight="1">
      <c r="A2427" s="91" t="s">
        <v>1560</v>
      </c>
      <c r="B2427" s="91"/>
      <c r="C2427" s="92" t="s">
        <v>4</v>
      </c>
      <c r="D2427" s="92"/>
      <c r="E2427" s="92"/>
      <c r="F2427" s="11" t="s">
        <v>1470</v>
      </c>
      <c r="G2427" s="11" t="s">
        <v>1471</v>
      </c>
      <c r="H2427" s="11" t="s">
        <v>1472</v>
      </c>
      <c r="I2427" s="11" t="s">
        <v>1473</v>
      </c>
    </row>
    <row r="2428" spans="1:9" ht="21" customHeight="1">
      <c r="A2428" s="17" t="s">
        <v>2158</v>
      </c>
      <c r="B2428" s="18" t="s">
        <v>2159</v>
      </c>
      <c r="C2428" s="93" t="s">
        <v>14</v>
      </c>
      <c r="D2428" s="93"/>
      <c r="E2428" s="93"/>
      <c r="F2428" s="17" t="s">
        <v>1563</v>
      </c>
      <c r="G2428" s="19">
        <v>9.4E-2</v>
      </c>
      <c r="H2428" s="20">
        <v>24.39</v>
      </c>
      <c r="I2428" s="20">
        <f>TRUNC(TRUNC(G2428,8)*H2428,2)</f>
        <v>2.29</v>
      </c>
    </row>
    <row r="2429" spans="1:9" ht="15" customHeight="1">
      <c r="A2429" s="17" t="s">
        <v>2160</v>
      </c>
      <c r="B2429" s="18" t="s">
        <v>2161</v>
      </c>
      <c r="C2429" s="93" t="s">
        <v>14</v>
      </c>
      <c r="D2429" s="93"/>
      <c r="E2429" s="93"/>
      <c r="F2429" s="17" t="s">
        <v>1563</v>
      </c>
      <c r="G2429" s="19">
        <v>9.4E-2</v>
      </c>
      <c r="H2429" s="20">
        <v>32.69</v>
      </c>
      <c r="I2429" s="20">
        <f>TRUNC(TRUNC(G2429,8)*H2429,2)</f>
        <v>3.07</v>
      </c>
    </row>
    <row r="2430" spans="1:9" ht="18" customHeight="1">
      <c r="A2430" s="2"/>
      <c r="B2430" s="2"/>
      <c r="C2430" s="2"/>
      <c r="D2430" s="2"/>
      <c r="E2430" s="2"/>
      <c r="F2430" s="2"/>
      <c r="G2430" s="87" t="s">
        <v>1564</v>
      </c>
      <c r="H2430" s="87"/>
      <c r="I2430" s="21">
        <f>SUM(I2428:I2429)</f>
        <v>5.3599999999999994</v>
      </c>
    </row>
    <row r="2431" spans="1:9" ht="15" customHeight="1">
      <c r="A2431" s="2"/>
      <c r="B2431" s="2"/>
      <c r="C2431" s="2"/>
      <c r="D2431" s="2"/>
      <c r="E2431" s="2"/>
      <c r="F2431" s="2"/>
      <c r="G2431" s="89" t="s">
        <v>1491</v>
      </c>
      <c r="H2431" s="89"/>
      <c r="I2431" s="5">
        <f>SUM(I2426,I2430)</f>
        <v>9.9899999999999984</v>
      </c>
    </row>
    <row r="2432" spans="1:9" ht="9.9499999999999993" customHeight="1">
      <c r="A2432" s="2"/>
      <c r="B2432" s="2"/>
      <c r="C2432" s="2"/>
      <c r="D2432" s="2"/>
      <c r="E2432" s="2"/>
      <c r="F2432" s="2"/>
      <c r="G2432" s="90"/>
      <c r="H2432" s="90"/>
      <c r="I2432" s="90"/>
    </row>
    <row r="2433" spans="1:9" ht="20.100000000000001" customHeight="1">
      <c r="A2433" s="81" t="s">
        <v>2414</v>
      </c>
      <c r="B2433" s="81"/>
      <c r="C2433" s="81"/>
      <c r="D2433" s="81"/>
      <c r="E2433" s="81"/>
      <c r="F2433" s="81"/>
      <c r="G2433" s="81"/>
      <c r="H2433" s="81"/>
      <c r="I2433" s="81"/>
    </row>
    <row r="2434" spans="1:9" ht="15" customHeight="1">
      <c r="A2434" s="91" t="s">
        <v>1576</v>
      </c>
      <c r="B2434" s="91"/>
      <c r="C2434" s="92" t="s">
        <v>4</v>
      </c>
      <c r="D2434" s="92"/>
      <c r="E2434" s="92"/>
      <c r="F2434" s="11" t="s">
        <v>1470</v>
      </c>
      <c r="G2434" s="11" t="s">
        <v>1471</v>
      </c>
      <c r="H2434" s="11" t="s">
        <v>1472</v>
      </c>
      <c r="I2434" s="11" t="s">
        <v>1473</v>
      </c>
    </row>
    <row r="2435" spans="1:9" ht="21" customHeight="1">
      <c r="A2435" s="17" t="s">
        <v>1826</v>
      </c>
      <c r="B2435" s="18" t="s">
        <v>1827</v>
      </c>
      <c r="C2435" s="93" t="s">
        <v>14</v>
      </c>
      <c r="D2435" s="93"/>
      <c r="E2435" s="93"/>
      <c r="F2435" s="17" t="s">
        <v>118</v>
      </c>
      <c r="G2435" s="19">
        <v>2E-3</v>
      </c>
      <c r="H2435" s="20">
        <v>24.95</v>
      </c>
      <c r="I2435" s="20">
        <f>TRUNC(TRUNC(G2435,8)*H2435,2)</f>
        <v>0.04</v>
      </c>
    </row>
    <row r="2436" spans="1:9" ht="15" customHeight="1">
      <c r="A2436" s="17" t="s">
        <v>2415</v>
      </c>
      <c r="B2436" s="18" t="s">
        <v>2416</v>
      </c>
      <c r="C2436" s="93" t="s">
        <v>14</v>
      </c>
      <c r="D2436" s="93"/>
      <c r="E2436" s="93"/>
      <c r="F2436" s="17" t="s">
        <v>88</v>
      </c>
      <c r="G2436" s="19">
        <v>1.0169999999999999</v>
      </c>
      <c r="H2436" s="20">
        <v>7.06</v>
      </c>
      <c r="I2436" s="20">
        <f>TRUNC(TRUNC(G2436,8)*H2436,2)</f>
        <v>7.18</v>
      </c>
    </row>
    <row r="2437" spans="1:9" ht="15" customHeight="1">
      <c r="A2437" s="2"/>
      <c r="B2437" s="2"/>
      <c r="C2437" s="2"/>
      <c r="D2437" s="2"/>
      <c r="E2437" s="2"/>
      <c r="F2437" s="2"/>
      <c r="G2437" s="87" t="s">
        <v>1588</v>
      </c>
      <c r="H2437" s="87"/>
      <c r="I2437" s="21">
        <f>SUM(I2435:I2436)</f>
        <v>7.22</v>
      </c>
    </row>
    <row r="2438" spans="1:9" ht="15" customHeight="1">
      <c r="A2438" s="91" t="s">
        <v>1560</v>
      </c>
      <c r="B2438" s="91"/>
      <c r="C2438" s="92" t="s">
        <v>4</v>
      </c>
      <c r="D2438" s="92"/>
      <c r="E2438" s="92"/>
      <c r="F2438" s="11" t="s">
        <v>1470</v>
      </c>
      <c r="G2438" s="11" t="s">
        <v>1471</v>
      </c>
      <c r="H2438" s="11" t="s">
        <v>1472</v>
      </c>
      <c r="I2438" s="11" t="s">
        <v>1473</v>
      </c>
    </row>
    <row r="2439" spans="1:9" ht="21" customHeight="1">
      <c r="A2439" s="17" t="s">
        <v>2158</v>
      </c>
      <c r="B2439" s="18" t="s">
        <v>2159</v>
      </c>
      <c r="C2439" s="93" t="s">
        <v>14</v>
      </c>
      <c r="D2439" s="93"/>
      <c r="E2439" s="93"/>
      <c r="F2439" s="17" t="s">
        <v>1563</v>
      </c>
      <c r="G2439" s="19">
        <v>0.114</v>
      </c>
      <c r="H2439" s="20">
        <v>24.39</v>
      </c>
      <c r="I2439" s="20">
        <f>TRUNC(TRUNC(G2439,8)*H2439,2)</f>
        <v>2.78</v>
      </c>
    </row>
    <row r="2440" spans="1:9" ht="15" customHeight="1">
      <c r="A2440" s="17" t="s">
        <v>2160</v>
      </c>
      <c r="B2440" s="18" t="s">
        <v>2161</v>
      </c>
      <c r="C2440" s="93" t="s">
        <v>14</v>
      </c>
      <c r="D2440" s="93"/>
      <c r="E2440" s="93"/>
      <c r="F2440" s="17" t="s">
        <v>1563</v>
      </c>
      <c r="G2440" s="19">
        <v>0.114</v>
      </c>
      <c r="H2440" s="20">
        <v>32.69</v>
      </c>
      <c r="I2440" s="20">
        <f>TRUNC(TRUNC(G2440,8)*H2440,2)</f>
        <v>3.72</v>
      </c>
    </row>
    <row r="2441" spans="1:9" ht="18" customHeight="1">
      <c r="A2441" s="2"/>
      <c r="B2441" s="2"/>
      <c r="C2441" s="2"/>
      <c r="D2441" s="2"/>
      <c r="E2441" s="2"/>
      <c r="F2441" s="2"/>
      <c r="G2441" s="87" t="s">
        <v>1564</v>
      </c>
      <c r="H2441" s="87"/>
      <c r="I2441" s="21">
        <f>SUM(I2439:I2440)</f>
        <v>6.5</v>
      </c>
    </row>
    <row r="2442" spans="1:9" ht="15" customHeight="1">
      <c r="A2442" s="2"/>
      <c r="B2442" s="2"/>
      <c r="C2442" s="2"/>
      <c r="D2442" s="2"/>
      <c r="E2442" s="2"/>
      <c r="F2442" s="2"/>
      <c r="G2442" s="89" t="s">
        <v>1491</v>
      </c>
      <c r="H2442" s="89"/>
      <c r="I2442" s="5">
        <f>SUM(I2437,I2441)</f>
        <v>13.719999999999999</v>
      </c>
    </row>
    <row r="2443" spans="1:9" ht="9.9499999999999993" customHeight="1">
      <c r="A2443" s="2"/>
      <c r="B2443" s="2"/>
      <c r="C2443" s="2"/>
      <c r="D2443" s="2"/>
      <c r="E2443" s="2"/>
      <c r="F2443" s="2"/>
      <c r="G2443" s="90"/>
      <c r="H2443" s="90"/>
      <c r="I2443" s="90"/>
    </row>
    <row r="2444" spans="1:9" ht="20.100000000000001" customHeight="1">
      <c r="A2444" s="81" t="s">
        <v>2417</v>
      </c>
      <c r="B2444" s="81"/>
      <c r="C2444" s="81"/>
      <c r="D2444" s="81"/>
      <c r="E2444" s="81"/>
      <c r="F2444" s="81"/>
      <c r="G2444" s="81"/>
      <c r="H2444" s="81"/>
      <c r="I2444" s="81"/>
    </row>
    <row r="2445" spans="1:9" ht="15" customHeight="1">
      <c r="A2445" s="91" t="s">
        <v>1576</v>
      </c>
      <c r="B2445" s="91"/>
      <c r="C2445" s="92" t="s">
        <v>4</v>
      </c>
      <c r="D2445" s="92"/>
      <c r="E2445" s="92"/>
      <c r="F2445" s="11" t="s">
        <v>1470</v>
      </c>
      <c r="G2445" s="11" t="s">
        <v>1471</v>
      </c>
      <c r="H2445" s="11" t="s">
        <v>1472</v>
      </c>
      <c r="I2445" s="11" t="s">
        <v>1473</v>
      </c>
    </row>
    <row r="2446" spans="1:9" ht="15" customHeight="1">
      <c r="A2446" s="17" t="s">
        <v>2415</v>
      </c>
      <c r="B2446" s="18" t="s">
        <v>2416</v>
      </c>
      <c r="C2446" s="93" t="s">
        <v>14</v>
      </c>
      <c r="D2446" s="93"/>
      <c r="E2446" s="93"/>
      <c r="F2446" s="17" t="s">
        <v>88</v>
      </c>
      <c r="G2446" s="19">
        <v>1.0169999999999999</v>
      </c>
      <c r="H2446" s="20">
        <v>7.06</v>
      </c>
      <c r="I2446" s="20">
        <f>TRUNC(TRUNC(G2446,8)*H2446,2)</f>
        <v>7.18</v>
      </c>
    </row>
    <row r="2447" spans="1:9" ht="15" customHeight="1">
      <c r="A2447" s="2"/>
      <c r="B2447" s="2"/>
      <c r="C2447" s="2"/>
      <c r="D2447" s="2"/>
      <c r="E2447" s="2"/>
      <c r="F2447" s="2"/>
      <c r="G2447" s="87" t="s">
        <v>1588</v>
      </c>
      <c r="H2447" s="87"/>
      <c r="I2447" s="21">
        <f>SUM(I2446:I2446)</f>
        <v>7.18</v>
      </c>
    </row>
    <row r="2448" spans="1:9" ht="15" customHeight="1">
      <c r="A2448" s="91" t="s">
        <v>1560</v>
      </c>
      <c r="B2448" s="91"/>
      <c r="C2448" s="92" t="s">
        <v>4</v>
      </c>
      <c r="D2448" s="92"/>
      <c r="E2448" s="92"/>
      <c r="F2448" s="11" t="s">
        <v>1470</v>
      </c>
      <c r="G2448" s="11" t="s">
        <v>1471</v>
      </c>
      <c r="H2448" s="11" t="s">
        <v>1472</v>
      </c>
      <c r="I2448" s="11" t="s">
        <v>1473</v>
      </c>
    </row>
    <row r="2449" spans="1:9" ht="21" customHeight="1">
      <c r="A2449" s="17" t="s">
        <v>2158</v>
      </c>
      <c r="B2449" s="18" t="s">
        <v>2159</v>
      </c>
      <c r="C2449" s="93" t="s">
        <v>14</v>
      </c>
      <c r="D2449" s="93"/>
      <c r="E2449" s="93"/>
      <c r="F2449" s="17" t="s">
        <v>1563</v>
      </c>
      <c r="G2449" s="19">
        <v>0.19700000000000001</v>
      </c>
      <c r="H2449" s="20">
        <v>24.39</v>
      </c>
      <c r="I2449" s="20">
        <f>TRUNC(TRUNC(G2449,8)*H2449,2)</f>
        <v>4.8</v>
      </c>
    </row>
    <row r="2450" spans="1:9" ht="15" customHeight="1">
      <c r="A2450" s="17" t="s">
        <v>2160</v>
      </c>
      <c r="B2450" s="18" t="s">
        <v>2161</v>
      </c>
      <c r="C2450" s="93" t="s">
        <v>14</v>
      </c>
      <c r="D2450" s="93"/>
      <c r="E2450" s="93"/>
      <c r="F2450" s="17" t="s">
        <v>1563</v>
      </c>
      <c r="G2450" s="19">
        <v>0.19700000000000001</v>
      </c>
      <c r="H2450" s="20">
        <v>32.69</v>
      </c>
      <c r="I2450" s="20">
        <f>TRUNC(TRUNC(G2450,8)*H2450,2)</f>
        <v>6.43</v>
      </c>
    </row>
    <row r="2451" spans="1:9" ht="18" customHeight="1">
      <c r="A2451" s="2"/>
      <c r="B2451" s="2"/>
      <c r="C2451" s="2"/>
      <c r="D2451" s="2"/>
      <c r="E2451" s="2"/>
      <c r="F2451" s="2"/>
      <c r="G2451" s="87" t="s">
        <v>1564</v>
      </c>
      <c r="H2451" s="87"/>
      <c r="I2451" s="21">
        <f>SUM(I2449:I2450)</f>
        <v>11.23</v>
      </c>
    </row>
    <row r="2452" spans="1:9" ht="15" customHeight="1">
      <c r="A2452" s="2"/>
      <c r="B2452" s="2"/>
      <c r="C2452" s="2"/>
      <c r="D2452" s="2"/>
      <c r="E2452" s="2"/>
      <c r="F2452" s="2"/>
      <c r="G2452" s="89" t="s">
        <v>1491</v>
      </c>
      <c r="H2452" s="89"/>
      <c r="I2452" s="5">
        <f>SUM(I2447,I2451)</f>
        <v>18.41</v>
      </c>
    </row>
    <row r="2453" spans="1:9" ht="9.9499999999999993" customHeight="1">
      <c r="A2453" s="2"/>
      <c r="B2453" s="2"/>
      <c r="C2453" s="2"/>
      <c r="D2453" s="2"/>
      <c r="E2453" s="2"/>
      <c r="F2453" s="2"/>
      <c r="G2453" s="90"/>
      <c r="H2453" s="90"/>
      <c r="I2453" s="90"/>
    </row>
    <row r="2454" spans="1:9" ht="20.100000000000001" customHeight="1">
      <c r="A2454" s="81" t="s">
        <v>2418</v>
      </c>
      <c r="B2454" s="81"/>
      <c r="C2454" s="81"/>
      <c r="D2454" s="81"/>
      <c r="E2454" s="81"/>
      <c r="F2454" s="81"/>
      <c r="G2454" s="81"/>
      <c r="H2454" s="81"/>
      <c r="I2454" s="81"/>
    </row>
    <row r="2455" spans="1:9" ht="15" customHeight="1">
      <c r="A2455" s="91" t="s">
        <v>1576</v>
      </c>
      <c r="B2455" s="91"/>
      <c r="C2455" s="92" t="s">
        <v>4</v>
      </c>
      <c r="D2455" s="92"/>
      <c r="E2455" s="92"/>
      <c r="F2455" s="11" t="s">
        <v>1470</v>
      </c>
      <c r="G2455" s="11" t="s">
        <v>1471</v>
      </c>
      <c r="H2455" s="11" t="s">
        <v>1472</v>
      </c>
      <c r="I2455" s="11" t="s">
        <v>1473</v>
      </c>
    </row>
    <row r="2456" spans="1:9" ht="21" customHeight="1">
      <c r="A2456" s="17" t="s">
        <v>2189</v>
      </c>
      <c r="B2456" s="18" t="s">
        <v>2190</v>
      </c>
      <c r="C2456" s="93" t="s">
        <v>14</v>
      </c>
      <c r="D2456" s="93"/>
      <c r="E2456" s="93"/>
      <c r="F2456" s="17" t="s">
        <v>33</v>
      </c>
      <c r="G2456" s="19">
        <v>1</v>
      </c>
      <c r="H2456" s="20">
        <v>1.05</v>
      </c>
      <c r="I2456" s="20">
        <f>TRUNC(TRUNC(G2456,8)*H2456,2)</f>
        <v>1.05</v>
      </c>
    </row>
    <row r="2457" spans="1:9" ht="15" customHeight="1">
      <c r="A2457" s="2"/>
      <c r="B2457" s="2"/>
      <c r="C2457" s="2"/>
      <c r="D2457" s="2"/>
      <c r="E2457" s="2"/>
      <c r="F2457" s="2"/>
      <c r="G2457" s="87" t="s">
        <v>1588</v>
      </c>
      <c r="H2457" s="87"/>
      <c r="I2457" s="21">
        <f>SUM(I2456:I2456)</f>
        <v>1.05</v>
      </c>
    </row>
    <row r="2458" spans="1:9" ht="15" customHeight="1">
      <c r="A2458" s="91" t="s">
        <v>1560</v>
      </c>
      <c r="B2458" s="91"/>
      <c r="C2458" s="92" t="s">
        <v>4</v>
      </c>
      <c r="D2458" s="92"/>
      <c r="E2458" s="92"/>
      <c r="F2458" s="11" t="s">
        <v>1470</v>
      </c>
      <c r="G2458" s="11" t="s">
        <v>1471</v>
      </c>
      <c r="H2458" s="11" t="s">
        <v>1472</v>
      </c>
      <c r="I2458" s="11" t="s">
        <v>1473</v>
      </c>
    </row>
    <row r="2459" spans="1:9" ht="21" customHeight="1">
      <c r="A2459" s="17" t="s">
        <v>2158</v>
      </c>
      <c r="B2459" s="18" t="s">
        <v>2159</v>
      </c>
      <c r="C2459" s="93" t="s">
        <v>14</v>
      </c>
      <c r="D2459" s="93"/>
      <c r="E2459" s="93"/>
      <c r="F2459" s="17" t="s">
        <v>1563</v>
      </c>
      <c r="G2459" s="19">
        <v>0.13700000000000001</v>
      </c>
      <c r="H2459" s="20">
        <v>24.39</v>
      </c>
      <c r="I2459" s="20">
        <f>TRUNC(TRUNC(G2459,8)*H2459,2)</f>
        <v>3.34</v>
      </c>
    </row>
    <row r="2460" spans="1:9" ht="15" customHeight="1">
      <c r="A2460" s="17" t="s">
        <v>2160</v>
      </c>
      <c r="B2460" s="18" t="s">
        <v>2161</v>
      </c>
      <c r="C2460" s="93" t="s">
        <v>14</v>
      </c>
      <c r="D2460" s="93"/>
      <c r="E2460" s="93"/>
      <c r="F2460" s="17" t="s">
        <v>1563</v>
      </c>
      <c r="G2460" s="19">
        <v>0.13700000000000001</v>
      </c>
      <c r="H2460" s="20">
        <v>32.69</v>
      </c>
      <c r="I2460" s="20">
        <f>TRUNC(TRUNC(G2460,8)*H2460,2)</f>
        <v>4.47</v>
      </c>
    </row>
    <row r="2461" spans="1:9" ht="18" customHeight="1">
      <c r="A2461" s="2"/>
      <c r="B2461" s="2"/>
      <c r="C2461" s="2"/>
      <c r="D2461" s="2"/>
      <c r="E2461" s="2"/>
      <c r="F2461" s="2"/>
      <c r="G2461" s="87" t="s">
        <v>1564</v>
      </c>
      <c r="H2461" s="87"/>
      <c r="I2461" s="21">
        <f>SUM(I2459:I2460)</f>
        <v>7.81</v>
      </c>
    </row>
    <row r="2462" spans="1:9" ht="15" customHeight="1">
      <c r="A2462" s="2"/>
      <c r="B2462" s="2"/>
      <c r="C2462" s="2"/>
      <c r="D2462" s="2"/>
      <c r="E2462" s="2"/>
      <c r="F2462" s="2"/>
      <c r="G2462" s="89" t="s">
        <v>1491</v>
      </c>
      <c r="H2462" s="89"/>
      <c r="I2462" s="5">
        <f>SUM(I2457,I2461)</f>
        <v>8.86</v>
      </c>
    </row>
    <row r="2463" spans="1:9" ht="9.9499999999999993" customHeight="1">
      <c r="A2463" s="2"/>
      <c r="B2463" s="2"/>
      <c r="C2463" s="2"/>
      <c r="D2463" s="2"/>
      <c r="E2463" s="2"/>
      <c r="F2463" s="2"/>
      <c r="G2463" s="90"/>
      <c r="H2463" s="90"/>
      <c r="I2463" s="90"/>
    </row>
    <row r="2464" spans="1:9" ht="20.100000000000001" customHeight="1">
      <c r="A2464" s="81" t="s">
        <v>2419</v>
      </c>
      <c r="B2464" s="81"/>
      <c r="C2464" s="81"/>
      <c r="D2464" s="81"/>
      <c r="E2464" s="81"/>
      <c r="F2464" s="81"/>
      <c r="G2464" s="81"/>
      <c r="H2464" s="81"/>
      <c r="I2464" s="81"/>
    </row>
    <row r="2465" spans="1:9" ht="15" customHeight="1">
      <c r="A2465" s="91" t="s">
        <v>1576</v>
      </c>
      <c r="B2465" s="91"/>
      <c r="C2465" s="92" t="s">
        <v>4</v>
      </c>
      <c r="D2465" s="92"/>
      <c r="E2465" s="92"/>
      <c r="F2465" s="11" t="s">
        <v>1470</v>
      </c>
      <c r="G2465" s="11" t="s">
        <v>1471</v>
      </c>
      <c r="H2465" s="11" t="s">
        <v>1472</v>
      </c>
      <c r="I2465" s="11" t="s">
        <v>1473</v>
      </c>
    </row>
    <row r="2466" spans="1:9" ht="21" customHeight="1">
      <c r="A2466" s="17" t="s">
        <v>2193</v>
      </c>
      <c r="B2466" s="18" t="s">
        <v>2194</v>
      </c>
      <c r="C2466" s="93" t="s">
        <v>14</v>
      </c>
      <c r="D2466" s="93"/>
      <c r="E2466" s="93"/>
      <c r="F2466" s="17" t="s">
        <v>33</v>
      </c>
      <c r="G2466" s="19">
        <v>1</v>
      </c>
      <c r="H2466" s="20">
        <v>1.46</v>
      </c>
      <c r="I2466" s="20">
        <f>TRUNC(TRUNC(G2466,8)*H2466,2)</f>
        <v>1.46</v>
      </c>
    </row>
    <row r="2467" spans="1:9" ht="15" customHeight="1">
      <c r="A2467" s="2"/>
      <c r="B2467" s="2"/>
      <c r="C2467" s="2"/>
      <c r="D2467" s="2"/>
      <c r="E2467" s="2"/>
      <c r="F2467" s="2"/>
      <c r="G2467" s="87" t="s">
        <v>1588</v>
      </c>
      <c r="H2467" s="87"/>
      <c r="I2467" s="21">
        <f>SUM(I2466:I2466)</f>
        <v>1.46</v>
      </c>
    </row>
    <row r="2468" spans="1:9" ht="15" customHeight="1">
      <c r="A2468" s="91" t="s">
        <v>1560</v>
      </c>
      <c r="B2468" s="91"/>
      <c r="C2468" s="92" t="s">
        <v>4</v>
      </c>
      <c r="D2468" s="92"/>
      <c r="E2468" s="92"/>
      <c r="F2468" s="11" t="s">
        <v>1470</v>
      </c>
      <c r="G2468" s="11" t="s">
        <v>1471</v>
      </c>
      <c r="H2468" s="11" t="s">
        <v>1472</v>
      </c>
      <c r="I2468" s="11" t="s">
        <v>1473</v>
      </c>
    </row>
    <row r="2469" spans="1:9" ht="21" customHeight="1">
      <c r="A2469" s="17" t="s">
        <v>2158</v>
      </c>
      <c r="B2469" s="18" t="s">
        <v>2159</v>
      </c>
      <c r="C2469" s="93" t="s">
        <v>14</v>
      </c>
      <c r="D2469" s="93"/>
      <c r="E2469" s="93"/>
      <c r="F2469" s="17" t="s">
        <v>1563</v>
      </c>
      <c r="G2469" s="19">
        <v>0.16</v>
      </c>
      <c r="H2469" s="20">
        <v>24.39</v>
      </c>
      <c r="I2469" s="20">
        <f>TRUNC(TRUNC(G2469,8)*H2469,2)</f>
        <v>3.9</v>
      </c>
    </row>
    <row r="2470" spans="1:9" ht="15" customHeight="1">
      <c r="A2470" s="17" t="s">
        <v>2160</v>
      </c>
      <c r="B2470" s="18" t="s">
        <v>2161</v>
      </c>
      <c r="C2470" s="93" t="s">
        <v>14</v>
      </c>
      <c r="D2470" s="93"/>
      <c r="E2470" s="93"/>
      <c r="F2470" s="17" t="s">
        <v>1563</v>
      </c>
      <c r="G2470" s="19">
        <v>0.16</v>
      </c>
      <c r="H2470" s="20">
        <v>32.69</v>
      </c>
      <c r="I2470" s="20">
        <f>TRUNC(TRUNC(G2470,8)*H2470,2)</f>
        <v>5.23</v>
      </c>
    </row>
    <row r="2471" spans="1:9" ht="18" customHeight="1">
      <c r="A2471" s="2"/>
      <c r="B2471" s="2"/>
      <c r="C2471" s="2"/>
      <c r="D2471" s="2"/>
      <c r="E2471" s="2"/>
      <c r="F2471" s="2"/>
      <c r="G2471" s="87" t="s">
        <v>1564</v>
      </c>
      <c r="H2471" s="87"/>
      <c r="I2471" s="21">
        <f>SUM(I2469:I2470)</f>
        <v>9.1300000000000008</v>
      </c>
    </row>
    <row r="2472" spans="1:9" ht="15" customHeight="1">
      <c r="A2472" s="2"/>
      <c r="B2472" s="2"/>
      <c r="C2472" s="2"/>
      <c r="D2472" s="2"/>
      <c r="E2472" s="2"/>
      <c r="F2472" s="2"/>
      <c r="G2472" s="89" t="s">
        <v>1491</v>
      </c>
      <c r="H2472" s="89"/>
      <c r="I2472" s="5">
        <f>SUM(I2467,I2471)</f>
        <v>10.59</v>
      </c>
    </row>
    <row r="2473" spans="1:9" ht="9.9499999999999993" customHeight="1">
      <c r="A2473" s="2"/>
      <c r="B2473" s="2"/>
      <c r="C2473" s="2"/>
      <c r="D2473" s="2"/>
      <c r="E2473" s="2"/>
      <c r="F2473" s="2"/>
      <c r="G2473" s="90"/>
      <c r="H2473" s="90"/>
      <c r="I2473" s="90"/>
    </row>
    <row r="2474" spans="1:9" ht="20.100000000000001" customHeight="1">
      <c r="A2474" s="81" t="s">
        <v>2420</v>
      </c>
      <c r="B2474" s="81"/>
      <c r="C2474" s="81"/>
      <c r="D2474" s="81"/>
      <c r="E2474" s="81"/>
      <c r="F2474" s="81"/>
      <c r="G2474" s="81"/>
      <c r="H2474" s="81"/>
      <c r="I2474" s="81"/>
    </row>
    <row r="2475" spans="1:9" ht="15" customHeight="1">
      <c r="A2475" s="91" t="s">
        <v>1576</v>
      </c>
      <c r="B2475" s="91"/>
      <c r="C2475" s="92" t="s">
        <v>4</v>
      </c>
      <c r="D2475" s="92"/>
      <c r="E2475" s="92"/>
      <c r="F2475" s="11" t="s">
        <v>1470</v>
      </c>
      <c r="G2475" s="11" t="s">
        <v>1471</v>
      </c>
      <c r="H2475" s="11" t="s">
        <v>1472</v>
      </c>
      <c r="I2475" s="11" t="s">
        <v>1473</v>
      </c>
    </row>
    <row r="2476" spans="1:9" ht="21" customHeight="1">
      <c r="A2476" s="17" t="s">
        <v>2193</v>
      </c>
      <c r="B2476" s="18" t="s">
        <v>2194</v>
      </c>
      <c r="C2476" s="93" t="s">
        <v>14</v>
      </c>
      <c r="D2476" s="93"/>
      <c r="E2476" s="93"/>
      <c r="F2476" s="17" t="s">
        <v>33</v>
      </c>
      <c r="G2476" s="19">
        <v>1</v>
      </c>
      <c r="H2476" s="20">
        <v>1.46</v>
      </c>
      <c r="I2476" s="20">
        <f>TRUNC(TRUNC(G2476,8)*H2476,2)</f>
        <v>1.46</v>
      </c>
    </row>
    <row r="2477" spans="1:9" ht="15" customHeight="1">
      <c r="A2477" s="2"/>
      <c r="B2477" s="2"/>
      <c r="C2477" s="2"/>
      <c r="D2477" s="2"/>
      <c r="E2477" s="2"/>
      <c r="F2477" s="2"/>
      <c r="G2477" s="87" t="s">
        <v>1588</v>
      </c>
      <c r="H2477" s="87"/>
      <c r="I2477" s="21">
        <f>SUM(I2476:I2476)</f>
        <v>1.46</v>
      </c>
    </row>
    <row r="2478" spans="1:9" ht="15" customHeight="1">
      <c r="A2478" s="91" t="s">
        <v>1560</v>
      </c>
      <c r="B2478" s="91"/>
      <c r="C2478" s="92" t="s">
        <v>4</v>
      </c>
      <c r="D2478" s="92"/>
      <c r="E2478" s="92"/>
      <c r="F2478" s="11" t="s">
        <v>1470</v>
      </c>
      <c r="G2478" s="11" t="s">
        <v>1471</v>
      </c>
      <c r="H2478" s="11" t="s">
        <v>1472</v>
      </c>
      <c r="I2478" s="11" t="s">
        <v>1473</v>
      </c>
    </row>
    <row r="2479" spans="1:9" ht="21" customHeight="1">
      <c r="A2479" s="17" t="s">
        <v>2158</v>
      </c>
      <c r="B2479" s="18" t="s">
        <v>2159</v>
      </c>
      <c r="C2479" s="93" t="s">
        <v>14</v>
      </c>
      <c r="D2479" s="93"/>
      <c r="E2479" s="93"/>
      <c r="F2479" s="17" t="s">
        <v>1563</v>
      </c>
      <c r="G2479" s="19">
        <v>0.219</v>
      </c>
      <c r="H2479" s="20">
        <v>24.39</v>
      </c>
      <c r="I2479" s="20">
        <f>TRUNC(TRUNC(G2479,8)*H2479,2)</f>
        <v>5.34</v>
      </c>
    </row>
    <row r="2480" spans="1:9" ht="15" customHeight="1">
      <c r="A2480" s="17" t="s">
        <v>2160</v>
      </c>
      <c r="B2480" s="18" t="s">
        <v>2161</v>
      </c>
      <c r="C2480" s="93" t="s">
        <v>14</v>
      </c>
      <c r="D2480" s="93"/>
      <c r="E2480" s="93"/>
      <c r="F2480" s="17" t="s">
        <v>1563</v>
      </c>
      <c r="G2480" s="19">
        <v>0.219</v>
      </c>
      <c r="H2480" s="20">
        <v>32.69</v>
      </c>
      <c r="I2480" s="20">
        <f>TRUNC(TRUNC(G2480,8)*H2480,2)</f>
        <v>7.15</v>
      </c>
    </row>
    <row r="2481" spans="1:9" ht="18" customHeight="1">
      <c r="A2481" s="2"/>
      <c r="B2481" s="2"/>
      <c r="C2481" s="2"/>
      <c r="D2481" s="2"/>
      <c r="E2481" s="2"/>
      <c r="F2481" s="2"/>
      <c r="G2481" s="87" t="s">
        <v>1564</v>
      </c>
      <c r="H2481" s="87"/>
      <c r="I2481" s="21">
        <f>SUM(I2479:I2480)</f>
        <v>12.49</v>
      </c>
    </row>
    <row r="2482" spans="1:9" ht="15" customHeight="1">
      <c r="A2482" s="2"/>
      <c r="B2482" s="2"/>
      <c r="C2482" s="2"/>
      <c r="D2482" s="2"/>
      <c r="E2482" s="2"/>
      <c r="F2482" s="2"/>
      <c r="G2482" s="89" t="s">
        <v>1491</v>
      </c>
      <c r="H2482" s="89"/>
      <c r="I2482" s="5">
        <f>SUM(I2477,I2481)</f>
        <v>13.95</v>
      </c>
    </row>
    <row r="2483" spans="1:9" ht="9.9499999999999993" customHeight="1">
      <c r="A2483" s="2"/>
      <c r="B2483" s="2"/>
      <c r="C2483" s="2"/>
      <c r="D2483" s="2"/>
      <c r="E2483" s="2"/>
      <c r="F2483" s="2"/>
      <c r="G2483" s="90"/>
      <c r="H2483" s="90"/>
      <c r="I2483" s="90"/>
    </row>
    <row r="2484" spans="1:9" ht="20.100000000000001" customHeight="1">
      <c r="A2484" s="81" t="s">
        <v>2421</v>
      </c>
      <c r="B2484" s="81"/>
      <c r="C2484" s="81"/>
      <c r="D2484" s="81"/>
      <c r="E2484" s="81"/>
      <c r="F2484" s="81"/>
      <c r="G2484" s="81"/>
      <c r="H2484" s="81"/>
      <c r="I2484" s="81"/>
    </row>
    <row r="2485" spans="1:9" ht="15" customHeight="1">
      <c r="A2485" s="91" t="s">
        <v>1576</v>
      </c>
      <c r="B2485" s="91"/>
      <c r="C2485" s="92" t="s">
        <v>4</v>
      </c>
      <c r="D2485" s="92"/>
      <c r="E2485" s="92"/>
      <c r="F2485" s="11" t="s">
        <v>1470</v>
      </c>
      <c r="G2485" s="11" t="s">
        <v>1471</v>
      </c>
      <c r="H2485" s="11" t="s">
        <v>1472</v>
      </c>
      <c r="I2485" s="11" t="s">
        <v>1473</v>
      </c>
    </row>
    <row r="2486" spans="1:9" ht="21" customHeight="1">
      <c r="A2486" s="17" t="s">
        <v>2422</v>
      </c>
      <c r="B2486" s="18" t="s">
        <v>2423</v>
      </c>
      <c r="C2486" s="93" t="s">
        <v>14</v>
      </c>
      <c r="D2486" s="93"/>
      <c r="E2486" s="93"/>
      <c r="F2486" s="17" t="s">
        <v>33</v>
      </c>
      <c r="G2486" s="19">
        <v>1</v>
      </c>
      <c r="H2486" s="20">
        <v>3.67</v>
      </c>
      <c r="I2486" s="20">
        <f>TRUNC(TRUNC(G2486,8)*H2486,2)</f>
        <v>3.67</v>
      </c>
    </row>
    <row r="2487" spans="1:9" ht="15" customHeight="1">
      <c r="A2487" s="2"/>
      <c r="B2487" s="2"/>
      <c r="C2487" s="2"/>
      <c r="D2487" s="2"/>
      <c r="E2487" s="2"/>
      <c r="F2487" s="2"/>
      <c r="G2487" s="87" t="s">
        <v>1588</v>
      </c>
      <c r="H2487" s="87"/>
      <c r="I2487" s="21">
        <f>SUM(I2486:I2486)</f>
        <v>3.67</v>
      </c>
    </row>
    <row r="2488" spans="1:9" ht="15" customHeight="1">
      <c r="A2488" s="91" t="s">
        <v>1560</v>
      </c>
      <c r="B2488" s="91"/>
      <c r="C2488" s="92" t="s">
        <v>4</v>
      </c>
      <c r="D2488" s="92"/>
      <c r="E2488" s="92"/>
      <c r="F2488" s="11" t="s">
        <v>1470</v>
      </c>
      <c r="G2488" s="11" t="s">
        <v>1471</v>
      </c>
      <c r="H2488" s="11" t="s">
        <v>1472</v>
      </c>
      <c r="I2488" s="11" t="s">
        <v>1473</v>
      </c>
    </row>
    <row r="2489" spans="1:9" ht="21" customHeight="1">
      <c r="A2489" s="17" t="s">
        <v>2158</v>
      </c>
      <c r="B2489" s="18" t="s">
        <v>2159</v>
      </c>
      <c r="C2489" s="93" t="s">
        <v>14</v>
      </c>
      <c r="D2489" s="93"/>
      <c r="E2489" s="93"/>
      <c r="F2489" s="17" t="s">
        <v>1563</v>
      </c>
      <c r="G2489" s="19">
        <v>0.32800000000000001</v>
      </c>
      <c r="H2489" s="20">
        <v>24.39</v>
      </c>
      <c r="I2489" s="20">
        <f>TRUNC(TRUNC(G2489,8)*H2489,2)</f>
        <v>7.99</v>
      </c>
    </row>
    <row r="2490" spans="1:9" ht="15" customHeight="1">
      <c r="A2490" s="17" t="s">
        <v>2160</v>
      </c>
      <c r="B2490" s="18" t="s">
        <v>2161</v>
      </c>
      <c r="C2490" s="93" t="s">
        <v>14</v>
      </c>
      <c r="D2490" s="93"/>
      <c r="E2490" s="93"/>
      <c r="F2490" s="17" t="s">
        <v>1563</v>
      </c>
      <c r="G2490" s="19">
        <v>0.32800000000000001</v>
      </c>
      <c r="H2490" s="20">
        <v>32.69</v>
      </c>
      <c r="I2490" s="20">
        <f>TRUNC(TRUNC(G2490,8)*H2490,2)</f>
        <v>10.72</v>
      </c>
    </row>
    <row r="2491" spans="1:9" ht="18" customHeight="1">
      <c r="A2491" s="2"/>
      <c r="B2491" s="2"/>
      <c r="C2491" s="2"/>
      <c r="D2491" s="2"/>
      <c r="E2491" s="2"/>
      <c r="F2491" s="2"/>
      <c r="G2491" s="87" t="s">
        <v>1564</v>
      </c>
      <c r="H2491" s="87"/>
      <c r="I2491" s="21">
        <f>SUM(I2489:I2490)</f>
        <v>18.71</v>
      </c>
    </row>
    <row r="2492" spans="1:9" ht="15" customHeight="1">
      <c r="A2492" s="2"/>
      <c r="B2492" s="2"/>
      <c r="C2492" s="2"/>
      <c r="D2492" s="2"/>
      <c r="E2492" s="2"/>
      <c r="F2492" s="2"/>
      <c r="G2492" s="89" t="s">
        <v>1491</v>
      </c>
      <c r="H2492" s="89"/>
      <c r="I2492" s="5">
        <f>SUM(I2487,I2491)</f>
        <v>22.380000000000003</v>
      </c>
    </row>
    <row r="2493" spans="1:9" ht="9.9499999999999993" customHeight="1">
      <c r="A2493" s="2"/>
      <c r="B2493" s="2"/>
      <c r="C2493" s="2"/>
      <c r="D2493" s="2"/>
      <c r="E2493" s="2"/>
      <c r="F2493" s="2"/>
      <c r="G2493" s="90"/>
      <c r="H2493" s="90"/>
      <c r="I2493" s="90"/>
    </row>
    <row r="2494" spans="1:9" ht="20.100000000000001" customHeight="1">
      <c r="A2494" s="81" t="s">
        <v>2424</v>
      </c>
      <c r="B2494" s="81"/>
      <c r="C2494" s="81"/>
      <c r="D2494" s="81"/>
      <c r="E2494" s="81"/>
      <c r="F2494" s="81"/>
      <c r="G2494" s="81"/>
      <c r="H2494" s="81"/>
      <c r="I2494" s="81"/>
    </row>
    <row r="2495" spans="1:9" ht="15" customHeight="1">
      <c r="A2495" s="91" t="s">
        <v>1576</v>
      </c>
      <c r="B2495" s="91"/>
      <c r="C2495" s="92" t="s">
        <v>4</v>
      </c>
      <c r="D2495" s="92"/>
      <c r="E2495" s="92"/>
      <c r="F2495" s="11" t="s">
        <v>1470</v>
      </c>
      <c r="G2495" s="11" t="s">
        <v>1471</v>
      </c>
      <c r="H2495" s="11" t="s">
        <v>1472</v>
      </c>
      <c r="I2495" s="11" t="s">
        <v>1473</v>
      </c>
    </row>
    <row r="2496" spans="1:9" ht="29.1" customHeight="1">
      <c r="A2496" s="17" t="s">
        <v>2223</v>
      </c>
      <c r="B2496" s="18" t="s">
        <v>2224</v>
      </c>
      <c r="C2496" s="93" t="s">
        <v>14</v>
      </c>
      <c r="D2496" s="93"/>
      <c r="E2496" s="93"/>
      <c r="F2496" s="17" t="s">
        <v>33</v>
      </c>
      <c r="G2496" s="19">
        <v>2</v>
      </c>
      <c r="H2496" s="20">
        <v>0.2</v>
      </c>
      <c r="I2496" s="20">
        <f>TRUNC(TRUNC(G2496,8)*H2496,2)</f>
        <v>0.4</v>
      </c>
    </row>
    <row r="2497" spans="1:9" ht="15" customHeight="1">
      <c r="A2497" s="17" t="s">
        <v>2425</v>
      </c>
      <c r="B2497" s="18" t="s">
        <v>2426</v>
      </c>
      <c r="C2497" s="93" t="s">
        <v>14</v>
      </c>
      <c r="D2497" s="93"/>
      <c r="E2497" s="93"/>
      <c r="F2497" s="17" t="s">
        <v>33</v>
      </c>
      <c r="G2497" s="19">
        <v>1</v>
      </c>
      <c r="H2497" s="20">
        <v>10.8</v>
      </c>
      <c r="I2497" s="20">
        <f>TRUNC(TRUNC(G2497,8)*H2497,2)</f>
        <v>10.8</v>
      </c>
    </row>
    <row r="2498" spans="1:9" ht="15" customHeight="1">
      <c r="A2498" s="2"/>
      <c r="B2498" s="2"/>
      <c r="C2498" s="2"/>
      <c r="D2498" s="2"/>
      <c r="E2498" s="2"/>
      <c r="F2498" s="2"/>
      <c r="G2498" s="87" t="s">
        <v>1588</v>
      </c>
      <c r="H2498" s="87"/>
      <c r="I2498" s="21">
        <f>SUM(I2496:I2497)</f>
        <v>11.200000000000001</v>
      </c>
    </row>
    <row r="2499" spans="1:9" ht="15" customHeight="1">
      <c r="A2499" s="91" t="s">
        <v>1560</v>
      </c>
      <c r="B2499" s="91"/>
      <c r="C2499" s="92" t="s">
        <v>4</v>
      </c>
      <c r="D2499" s="92"/>
      <c r="E2499" s="92"/>
      <c r="F2499" s="11" t="s">
        <v>1470</v>
      </c>
      <c r="G2499" s="11" t="s">
        <v>1471</v>
      </c>
      <c r="H2499" s="11" t="s">
        <v>1472</v>
      </c>
      <c r="I2499" s="11" t="s">
        <v>1473</v>
      </c>
    </row>
    <row r="2500" spans="1:9" ht="21" customHeight="1">
      <c r="A2500" s="17" t="s">
        <v>2158</v>
      </c>
      <c r="B2500" s="18" t="s">
        <v>2159</v>
      </c>
      <c r="C2500" s="93" t="s">
        <v>14</v>
      </c>
      <c r="D2500" s="93"/>
      <c r="E2500" s="93"/>
      <c r="F2500" s="17" t="s">
        <v>1563</v>
      </c>
      <c r="G2500" s="19">
        <v>0.44900000000000001</v>
      </c>
      <c r="H2500" s="20">
        <v>24.39</v>
      </c>
      <c r="I2500" s="20">
        <f>TRUNC(TRUNC(G2500,8)*H2500,2)</f>
        <v>10.95</v>
      </c>
    </row>
    <row r="2501" spans="1:9" ht="15" customHeight="1">
      <c r="A2501" s="17" t="s">
        <v>2160</v>
      </c>
      <c r="B2501" s="18" t="s">
        <v>2161</v>
      </c>
      <c r="C2501" s="93" t="s">
        <v>14</v>
      </c>
      <c r="D2501" s="93"/>
      <c r="E2501" s="93"/>
      <c r="F2501" s="17" t="s">
        <v>1563</v>
      </c>
      <c r="G2501" s="19">
        <v>0.44900000000000001</v>
      </c>
      <c r="H2501" s="20">
        <v>32.69</v>
      </c>
      <c r="I2501" s="20">
        <f>TRUNC(TRUNC(G2501,8)*H2501,2)</f>
        <v>14.67</v>
      </c>
    </row>
    <row r="2502" spans="1:9" ht="18" customHeight="1">
      <c r="A2502" s="2"/>
      <c r="B2502" s="2"/>
      <c r="C2502" s="2"/>
      <c r="D2502" s="2"/>
      <c r="E2502" s="2"/>
      <c r="F2502" s="2"/>
      <c r="G2502" s="87" t="s">
        <v>1564</v>
      </c>
      <c r="H2502" s="87"/>
      <c r="I2502" s="21">
        <f>SUM(I2500:I2501)</f>
        <v>25.619999999999997</v>
      </c>
    </row>
    <row r="2503" spans="1:9" ht="15" customHeight="1">
      <c r="A2503" s="2"/>
      <c r="B2503" s="2"/>
      <c r="C2503" s="2"/>
      <c r="D2503" s="2"/>
      <c r="E2503" s="2"/>
      <c r="F2503" s="2"/>
      <c r="G2503" s="89" t="s">
        <v>1491</v>
      </c>
      <c r="H2503" s="89"/>
      <c r="I2503" s="5">
        <f>SUM(I2498,I2502)</f>
        <v>36.82</v>
      </c>
    </row>
    <row r="2504" spans="1:9" ht="9.9499999999999993" customHeight="1">
      <c r="A2504" s="2"/>
      <c r="B2504" s="2"/>
      <c r="C2504" s="2"/>
      <c r="D2504" s="2"/>
      <c r="E2504" s="2"/>
      <c r="F2504" s="2"/>
      <c r="G2504" s="90"/>
      <c r="H2504" s="90"/>
      <c r="I2504" s="90"/>
    </row>
    <row r="2505" spans="1:9" ht="20.100000000000001" customHeight="1">
      <c r="A2505" s="81" t="s">
        <v>2427</v>
      </c>
      <c r="B2505" s="81"/>
      <c r="C2505" s="81"/>
      <c r="D2505" s="81"/>
      <c r="E2505" s="81"/>
      <c r="F2505" s="81"/>
      <c r="G2505" s="81"/>
      <c r="H2505" s="81"/>
      <c r="I2505" s="81"/>
    </row>
    <row r="2506" spans="1:9" ht="15" customHeight="1">
      <c r="A2506" s="91" t="s">
        <v>1576</v>
      </c>
      <c r="B2506" s="91"/>
      <c r="C2506" s="92" t="s">
        <v>4</v>
      </c>
      <c r="D2506" s="92"/>
      <c r="E2506" s="92"/>
      <c r="F2506" s="11" t="s">
        <v>1470</v>
      </c>
      <c r="G2506" s="11" t="s">
        <v>1471</v>
      </c>
      <c r="H2506" s="11" t="s">
        <v>1472</v>
      </c>
      <c r="I2506" s="11" t="s">
        <v>1473</v>
      </c>
    </row>
    <row r="2507" spans="1:9" ht="21" customHeight="1">
      <c r="A2507" s="17" t="s">
        <v>2428</v>
      </c>
      <c r="B2507" s="18" t="s">
        <v>2429</v>
      </c>
      <c r="C2507" s="93" t="s">
        <v>1910</v>
      </c>
      <c r="D2507" s="93"/>
      <c r="E2507" s="93"/>
      <c r="F2507" s="17" t="s">
        <v>33</v>
      </c>
      <c r="G2507" s="19">
        <v>2</v>
      </c>
      <c r="H2507" s="20">
        <v>14.4</v>
      </c>
      <c r="I2507" s="20">
        <f>ROUND(ROUND(G2507,8)*H2507,2)</f>
        <v>28.8</v>
      </c>
    </row>
    <row r="2508" spans="1:9" ht="15" customHeight="1">
      <c r="A2508" s="2"/>
      <c r="B2508" s="2"/>
      <c r="C2508" s="2"/>
      <c r="D2508" s="2"/>
      <c r="E2508" s="2"/>
      <c r="F2508" s="2"/>
      <c r="G2508" s="87" t="s">
        <v>1588</v>
      </c>
      <c r="H2508" s="87"/>
      <c r="I2508" s="21">
        <f>SUM(I2507:I2507)</f>
        <v>28.8</v>
      </c>
    </row>
    <row r="2509" spans="1:9" ht="15" customHeight="1">
      <c r="A2509" s="91" t="s">
        <v>1487</v>
      </c>
      <c r="B2509" s="91"/>
      <c r="C2509" s="92" t="s">
        <v>4</v>
      </c>
      <c r="D2509" s="92"/>
      <c r="E2509" s="92"/>
      <c r="F2509" s="11" t="s">
        <v>1470</v>
      </c>
      <c r="G2509" s="11" t="s">
        <v>1471</v>
      </c>
      <c r="H2509" s="11" t="s">
        <v>1472</v>
      </c>
      <c r="I2509" s="11" t="s">
        <v>1473</v>
      </c>
    </row>
    <row r="2510" spans="1:9" ht="29.1" customHeight="1">
      <c r="A2510" s="17" t="s">
        <v>555</v>
      </c>
      <c r="B2510" s="18" t="s">
        <v>556</v>
      </c>
      <c r="C2510" s="93" t="s">
        <v>14</v>
      </c>
      <c r="D2510" s="93"/>
      <c r="E2510" s="93"/>
      <c r="F2510" s="17" t="s">
        <v>33</v>
      </c>
      <c r="G2510" s="19">
        <v>1</v>
      </c>
      <c r="H2510" s="20">
        <v>12.07</v>
      </c>
      <c r="I2510" s="20">
        <f>ROUND(ROUND(G2510,8)*H2510,2)</f>
        <v>12.07</v>
      </c>
    </row>
    <row r="2511" spans="1:9" ht="29.1" customHeight="1">
      <c r="A2511" s="17" t="s">
        <v>2280</v>
      </c>
      <c r="B2511" s="18" t="s">
        <v>2281</v>
      </c>
      <c r="C2511" s="93" t="s">
        <v>14</v>
      </c>
      <c r="D2511" s="93"/>
      <c r="E2511" s="93"/>
      <c r="F2511" s="17" t="s">
        <v>33</v>
      </c>
      <c r="G2511" s="19">
        <v>1</v>
      </c>
      <c r="H2511" s="20">
        <v>10.4</v>
      </c>
      <c r="I2511" s="20">
        <f>ROUND(ROUND(G2511,8)*H2511,2)</f>
        <v>10.4</v>
      </c>
    </row>
    <row r="2512" spans="1:9" ht="15" customHeight="1">
      <c r="A2512" s="2"/>
      <c r="B2512" s="2"/>
      <c r="C2512" s="2"/>
      <c r="D2512" s="2"/>
      <c r="E2512" s="2"/>
      <c r="F2512" s="2"/>
      <c r="G2512" s="87" t="s">
        <v>1490</v>
      </c>
      <c r="H2512" s="87"/>
      <c r="I2512" s="21">
        <f>SUM(I2510:I2511)</f>
        <v>22.47</v>
      </c>
    </row>
    <row r="2513" spans="1:9" ht="15" customHeight="1">
      <c r="A2513" s="88" t="s">
        <v>2430</v>
      </c>
      <c r="B2513" s="88"/>
      <c r="C2513" s="88"/>
      <c r="D2513" s="2"/>
      <c r="E2513" s="2"/>
      <c r="F2513" s="2"/>
      <c r="G2513" s="89" t="s">
        <v>1491</v>
      </c>
      <c r="H2513" s="89"/>
      <c r="I2513" s="5">
        <v>51.27</v>
      </c>
    </row>
    <row r="2514" spans="1:9" ht="9.9499999999999993" customHeight="1">
      <c r="A2514" s="2"/>
      <c r="B2514" s="2"/>
      <c r="C2514" s="2"/>
      <c r="D2514" s="2"/>
      <c r="E2514" s="2"/>
      <c r="F2514" s="2"/>
      <c r="G2514" s="90"/>
      <c r="H2514" s="90"/>
      <c r="I2514" s="90"/>
    </row>
    <row r="2515" spans="1:9" ht="20.100000000000001" customHeight="1">
      <c r="A2515" s="81" t="s">
        <v>2431</v>
      </c>
      <c r="B2515" s="81"/>
      <c r="C2515" s="81"/>
      <c r="D2515" s="81"/>
      <c r="E2515" s="81"/>
      <c r="F2515" s="81"/>
      <c r="G2515" s="81"/>
      <c r="H2515" s="81"/>
      <c r="I2515" s="81"/>
    </row>
    <row r="2516" spans="1:9" ht="15" customHeight="1">
      <c r="A2516" s="91" t="s">
        <v>1576</v>
      </c>
      <c r="B2516" s="91"/>
      <c r="C2516" s="92" t="s">
        <v>4</v>
      </c>
      <c r="D2516" s="92"/>
      <c r="E2516" s="92"/>
      <c r="F2516" s="11" t="s">
        <v>1470</v>
      </c>
      <c r="G2516" s="11" t="s">
        <v>1471</v>
      </c>
      <c r="H2516" s="11" t="s">
        <v>1472</v>
      </c>
      <c r="I2516" s="11" t="s">
        <v>1473</v>
      </c>
    </row>
    <row r="2517" spans="1:9" ht="21" customHeight="1">
      <c r="A2517" s="17" t="s">
        <v>2428</v>
      </c>
      <c r="B2517" s="18" t="s">
        <v>2429</v>
      </c>
      <c r="C2517" s="93" t="s">
        <v>1910</v>
      </c>
      <c r="D2517" s="93"/>
      <c r="E2517" s="93"/>
      <c r="F2517" s="17" t="s">
        <v>33</v>
      </c>
      <c r="G2517" s="19">
        <v>1</v>
      </c>
      <c r="H2517" s="20">
        <v>14.4</v>
      </c>
      <c r="I2517" s="20">
        <f>ROUND(ROUND(G2517,8)*H2517,2)</f>
        <v>14.4</v>
      </c>
    </row>
    <row r="2518" spans="1:9" ht="15" customHeight="1">
      <c r="A2518" s="2"/>
      <c r="B2518" s="2"/>
      <c r="C2518" s="2"/>
      <c r="D2518" s="2"/>
      <c r="E2518" s="2"/>
      <c r="F2518" s="2"/>
      <c r="G2518" s="87" t="s">
        <v>1588</v>
      </c>
      <c r="H2518" s="87"/>
      <c r="I2518" s="21">
        <f>SUM(I2517:I2517)</f>
        <v>14.4</v>
      </c>
    </row>
    <row r="2519" spans="1:9" ht="15" customHeight="1">
      <c r="A2519" s="91" t="s">
        <v>1487</v>
      </c>
      <c r="B2519" s="91"/>
      <c r="C2519" s="92" t="s">
        <v>4</v>
      </c>
      <c r="D2519" s="92"/>
      <c r="E2519" s="92"/>
      <c r="F2519" s="11" t="s">
        <v>1470</v>
      </c>
      <c r="G2519" s="11" t="s">
        <v>1471</v>
      </c>
      <c r="H2519" s="11" t="s">
        <v>1472</v>
      </c>
      <c r="I2519" s="11" t="s">
        <v>1473</v>
      </c>
    </row>
    <row r="2520" spans="1:9" ht="29.1" customHeight="1">
      <c r="A2520" s="17" t="s">
        <v>555</v>
      </c>
      <c r="B2520" s="18" t="s">
        <v>556</v>
      </c>
      <c r="C2520" s="93" t="s">
        <v>14</v>
      </c>
      <c r="D2520" s="93"/>
      <c r="E2520" s="93"/>
      <c r="F2520" s="17" t="s">
        <v>33</v>
      </c>
      <c r="G2520" s="19">
        <v>1</v>
      </c>
      <c r="H2520" s="20">
        <v>12.07</v>
      </c>
      <c r="I2520" s="20">
        <f>ROUND(ROUND(G2520,8)*H2520,2)</f>
        <v>12.07</v>
      </c>
    </row>
    <row r="2521" spans="1:9" ht="29.1" customHeight="1">
      <c r="A2521" s="17" t="s">
        <v>2280</v>
      </c>
      <c r="B2521" s="18" t="s">
        <v>2281</v>
      </c>
      <c r="C2521" s="93" t="s">
        <v>14</v>
      </c>
      <c r="D2521" s="93"/>
      <c r="E2521" s="93"/>
      <c r="F2521" s="17" t="s">
        <v>33</v>
      </c>
      <c r="G2521" s="19">
        <v>1</v>
      </c>
      <c r="H2521" s="20">
        <v>10.4</v>
      </c>
      <c r="I2521" s="20">
        <f>ROUND(ROUND(G2521,8)*H2521,2)</f>
        <v>10.4</v>
      </c>
    </row>
    <row r="2522" spans="1:9" ht="15" customHeight="1">
      <c r="A2522" s="2"/>
      <c r="B2522" s="2"/>
      <c r="C2522" s="2"/>
      <c r="D2522" s="2"/>
      <c r="E2522" s="2"/>
      <c r="F2522" s="2"/>
      <c r="G2522" s="87" t="s">
        <v>1490</v>
      </c>
      <c r="H2522" s="87"/>
      <c r="I2522" s="21">
        <f>SUM(I2520:I2521)</f>
        <v>22.47</v>
      </c>
    </row>
    <row r="2523" spans="1:9" ht="15" customHeight="1">
      <c r="A2523" s="88" t="s">
        <v>2430</v>
      </c>
      <c r="B2523" s="88"/>
      <c r="C2523" s="88"/>
      <c r="D2523" s="2"/>
      <c r="E2523" s="2"/>
      <c r="F2523" s="2"/>
      <c r="G2523" s="89" t="s">
        <v>1491</v>
      </c>
      <c r="H2523" s="89"/>
      <c r="I2523" s="5">
        <v>36.869999999999997</v>
      </c>
    </row>
    <row r="2524" spans="1:9" ht="9.9499999999999993" customHeight="1">
      <c r="A2524" s="2"/>
      <c r="B2524" s="2"/>
      <c r="C2524" s="2"/>
      <c r="D2524" s="2"/>
      <c r="E2524" s="2"/>
      <c r="F2524" s="2"/>
      <c r="G2524" s="90"/>
      <c r="H2524" s="90"/>
      <c r="I2524" s="90"/>
    </row>
    <row r="2525" spans="1:9" ht="20.100000000000001" customHeight="1">
      <c r="A2525" s="81" t="s">
        <v>2432</v>
      </c>
      <c r="B2525" s="81"/>
      <c r="C2525" s="81"/>
      <c r="D2525" s="81"/>
      <c r="E2525" s="81"/>
      <c r="F2525" s="81"/>
      <c r="G2525" s="81"/>
      <c r="H2525" s="81"/>
      <c r="I2525" s="81"/>
    </row>
    <row r="2526" spans="1:9" ht="15" customHeight="1">
      <c r="A2526" s="91" t="s">
        <v>1576</v>
      </c>
      <c r="B2526" s="91"/>
      <c r="C2526" s="92" t="s">
        <v>4</v>
      </c>
      <c r="D2526" s="92"/>
      <c r="E2526" s="92"/>
      <c r="F2526" s="11" t="s">
        <v>1470</v>
      </c>
      <c r="G2526" s="11" t="s">
        <v>1471</v>
      </c>
      <c r="H2526" s="11" t="s">
        <v>1472</v>
      </c>
      <c r="I2526" s="11" t="s">
        <v>1473</v>
      </c>
    </row>
    <row r="2527" spans="1:9" ht="21" customHeight="1">
      <c r="A2527" s="17" t="s">
        <v>2433</v>
      </c>
      <c r="B2527" s="18" t="s">
        <v>2434</v>
      </c>
      <c r="C2527" s="93" t="s">
        <v>14</v>
      </c>
      <c r="D2527" s="93"/>
      <c r="E2527" s="93"/>
      <c r="F2527" s="17" t="s">
        <v>88</v>
      </c>
      <c r="G2527" s="19">
        <v>1.05</v>
      </c>
      <c r="H2527" s="20">
        <v>7.84</v>
      </c>
      <c r="I2527" s="20">
        <f>TRUNC(TRUNC(G2527,8)*H2527,2)</f>
        <v>8.23</v>
      </c>
    </row>
    <row r="2528" spans="1:9" ht="15" customHeight="1">
      <c r="A2528" s="2"/>
      <c r="B2528" s="2"/>
      <c r="C2528" s="2"/>
      <c r="D2528" s="2"/>
      <c r="E2528" s="2"/>
      <c r="F2528" s="2"/>
      <c r="G2528" s="87" t="s">
        <v>1588</v>
      </c>
      <c r="H2528" s="87"/>
      <c r="I2528" s="21">
        <f>SUM(I2527:I2527)</f>
        <v>8.23</v>
      </c>
    </row>
    <row r="2529" spans="1:9" ht="15" customHeight="1">
      <c r="A2529" s="91" t="s">
        <v>1560</v>
      </c>
      <c r="B2529" s="91"/>
      <c r="C2529" s="92" t="s">
        <v>4</v>
      </c>
      <c r="D2529" s="92"/>
      <c r="E2529" s="92"/>
      <c r="F2529" s="11" t="s">
        <v>1470</v>
      </c>
      <c r="G2529" s="11" t="s">
        <v>1471</v>
      </c>
      <c r="H2529" s="11" t="s">
        <v>1472</v>
      </c>
      <c r="I2529" s="11" t="s">
        <v>1473</v>
      </c>
    </row>
    <row r="2530" spans="1:9" ht="21" customHeight="1">
      <c r="A2530" s="17" t="s">
        <v>2158</v>
      </c>
      <c r="B2530" s="18" t="s">
        <v>2159</v>
      </c>
      <c r="C2530" s="93" t="s">
        <v>14</v>
      </c>
      <c r="D2530" s="93"/>
      <c r="E2530" s="93"/>
      <c r="F2530" s="17" t="s">
        <v>1563</v>
      </c>
      <c r="G2530" s="19">
        <v>4.4999999999999997E-3</v>
      </c>
      <c r="H2530" s="20">
        <v>24.39</v>
      </c>
      <c r="I2530" s="20">
        <f>TRUNC(TRUNC(G2530,8)*H2530,2)</f>
        <v>0.1</v>
      </c>
    </row>
    <row r="2531" spans="1:9" ht="15" customHeight="1">
      <c r="A2531" s="17" t="s">
        <v>2160</v>
      </c>
      <c r="B2531" s="18" t="s">
        <v>2161</v>
      </c>
      <c r="C2531" s="93" t="s">
        <v>14</v>
      </c>
      <c r="D2531" s="93"/>
      <c r="E2531" s="93"/>
      <c r="F2531" s="17" t="s">
        <v>1563</v>
      </c>
      <c r="G2531" s="19">
        <v>4.4999999999999997E-3</v>
      </c>
      <c r="H2531" s="20">
        <v>32.69</v>
      </c>
      <c r="I2531" s="20">
        <f>TRUNC(TRUNC(G2531,8)*H2531,2)</f>
        <v>0.14000000000000001</v>
      </c>
    </row>
    <row r="2532" spans="1:9" ht="18" customHeight="1">
      <c r="A2532" s="2"/>
      <c r="B2532" s="2"/>
      <c r="C2532" s="2"/>
      <c r="D2532" s="2"/>
      <c r="E2532" s="2"/>
      <c r="F2532" s="2"/>
      <c r="G2532" s="87" t="s">
        <v>1564</v>
      </c>
      <c r="H2532" s="87"/>
      <c r="I2532" s="21">
        <f>SUM(I2530:I2531)</f>
        <v>0.24000000000000002</v>
      </c>
    </row>
    <row r="2533" spans="1:9" ht="15" customHeight="1">
      <c r="A2533" s="2"/>
      <c r="B2533" s="2"/>
      <c r="C2533" s="2"/>
      <c r="D2533" s="2"/>
      <c r="E2533" s="2"/>
      <c r="F2533" s="2"/>
      <c r="G2533" s="89" t="s">
        <v>1491</v>
      </c>
      <c r="H2533" s="89"/>
      <c r="I2533" s="5">
        <f>SUM(I2528,I2532)</f>
        <v>8.4700000000000006</v>
      </c>
    </row>
    <row r="2534" spans="1:9" ht="9.9499999999999993" customHeight="1">
      <c r="A2534" s="2"/>
      <c r="B2534" s="2"/>
      <c r="C2534" s="2"/>
      <c r="D2534" s="2"/>
      <c r="E2534" s="2"/>
      <c r="F2534" s="2"/>
      <c r="G2534" s="90"/>
      <c r="H2534" s="90"/>
      <c r="I2534" s="90"/>
    </row>
    <row r="2535" spans="1:9" ht="20.100000000000001" customHeight="1">
      <c r="A2535" s="81" t="s">
        <v>2435</v>
      </c>
      <c r="B2535" s="81"/>
      <c r="C2535" s="81"/>
      <c r="D2535" s="81"/>
      <c r="E2535" s="81"/>
      <c r="F2535" s="81"/>
      <c r="G2535" s="81"/>
      <c r="H2535" s="81"/>
      <c r="I2535" s="81"/>
    </row>
    <row r="2536" spans="1:9" ht="15" customHeight="1">
      <c r="A2536" s="91" t="s">
        <v>1576</v>
      </c>
      <c r="B2536" s="91"/>
      <c r="C2536" s="92" t="s">
        <v>4</v>
      </c>
      <c r="D2536" s="92"/>
      <c r="E2536" s="92"/>
      <c r="F2536" s="11" t="s">
        <v>1470</v>
      </c>
      <c r="G2536" s="11" t="s">
        <v>1471</v>
      </c>
      <c r="H2536" s="11" t="s">
        <v>1472</v>
      </c>
      <c r="I2536" s="11" t="s">
        <v>1473</v>
      </c>
    </row>
    <row r="2537" spans="1:9" ht="21" customHeight="1">
      <c r="A2537" s="17" t="s">
        <v>2436</v>
      </c>
      <c r="B2537" s="18" t="s">
        <v>682</v>
      </c>
      <c r="C2537" s="93" t="s">
        <v>1910</v>
      </c>
      <c r="D2537" s="93"/>
      <c r="E2537" s="93"/>
      <c r="F2537" s="17" t="s">
        <v>88</v>
      </c>
      <c r="G2537" s="19">
        <v>1</v>
      </c>
      <c r="H2537" s="20">
        <v>21.67</v>
      </c>
      <c r="I2537" s="20">
        <f>ROUND(ROUND(G2537,8)*H2537,2)</f>
        <v>21.67</v>
      </c>
    </row>
    <row r="2538" spans="1:9" ht="15" customHeight="1">
      <c r="A2538" s="2"/>
      <c r="B2538" s="2"/>
      <c r="C2538" s="2"/>
      <c r="D2538" s="2"/>
      <c r="E2538" s="2"/>
      <c r="F2538" s="2"/>
      <c r="G2538" s="87" t="s">
        <v>1588</v>
      </c>
      <c r="H2538" s="87"/>
      <c r="I2538" s="21">
        <f>SUM(I2537:I2537)</f>
        <v>21.67</v>
      </c>
    </row>
    <row r="2539" spans="1:9" ht="15" customHeight="1">
      <c r="A2539" s="91" t="s">
        <v>1560</v>
      </c>
      <c r="B2539" s="91"/>
      <c r="C2539" s="92" t="s">
        <v>4</v>
      </c>
      <c r="D2539" s="92"/>
      <c r="E2539" s="92"/>
      <c r="F2539" s="11" t="s">
        <v>1470</v>
      </c>
      <c r="G2539" s="11" t="s">
        <v>1471</v>
      </c>
      <c r="H2539" s="11" t="s">
        <v>1472</v>
      </c>
      <c r="I2539" s="11" t="s">
        <v>1473</v>
      </c>
    </row>
    <row r="2540" spans="1:9" ht="21" customHeight="1">
      <c r="A2540" s="17" t="s">
        <v>2158</v>
      </c>
      <c r="B2540" s="18" t="s">
        <v>2159</v>
      </c>
      <c r="C2540" s="93" t="s">
        <v>14</v>
      </c>
      <c r="D2540" s="93"/>
      <c r="E2540" s="93"/>
      <c r="F2540" s="17" t="s">
        <v>1563</v>
      </c>
      <c r="G2540" s="19">
        <v>4.4999999999999997E-3</v>
      </c>
      <c r="H2540" s="20">
        <v>24.39</v>
      </c>
      <c r="I2540" s="20">
        <f>ROUND(ROUND(G2540,8)*H2540,2)</f>
        <v>0.11</v>
      </c>
    </row>
    <row r="2541" spans="1:9" ht="15" customHeight="1">
      <c r="A2541" s="17" t="s">
        <v>2160</v>
      </c>
      <c r="B2541" s="18" t="s">
        <v>2161</v>
      </c>
      <c r="C2541" s="93" t="s">
        <v>14</v>
      </c>
      <c r="D2541" s="93"/>
      <c r="E2541" s="93"/>
      <c r="F2541" s="17" t="s">
        <v>1563</v>
      </c>
      <c r="G2541" s="19">
        <v>4.4999999999999997E-3</v>
      </c>
      <c r="H2541" s="20">
        <v>32.69</v>
      </c>
      <c r="I2541" s="20">
        <f>ROUND(ROUND(G2541,8)*H2541,2)</f>
        <v>0.15</v>
      </c>
    </row>
    <row r="2542" spans="1:9" ht="18" customHeight="1">
      <c r="A2542" s="2"/>
      <c r="B2542" s="2"/>
      <c r="C2542" s="2"/>
      <c r="D2542" s="2"/>
      <c r="E2542" s="2"/>
      <c r="F2542" s="2"/>
      <c r="G2542" s="87" t="s">
        <v>1564</v>
      </c>
      <c r="H2542" s="87"/>
      <c r="I2542" s="21">
        <f>SUM(I2540:I2541)</f>
        <v>0.26</v>
      </c>
    </row>
    <row r="2543" spans="1:9" ht="15" customHeight="1">
      <c r="A2543" s="88" t="s">
        <v>2437</v>
      </c>
      <c r="B2543" s="88"/>
      <c r="C2543" s="88"/>
      <c r="D2543" s="2"/>
      <c r="E2543" s="2"/>
      <c r="F2543" s="2"/>
      <c r="G2543" s="89" t="s">
        <v>1491</v>
      </c>
      <c r="H2543" s="89"/>
      <c r="I2543" s="5">
        <v>21.93</v>
      </c>
    </row>
    <row r="2544" spans="1:9" ht="2.1" customHeight="1">
      <c r="A2544" s="88"/>
      <c r="B2544" s="88"/>
      <c r="C2544" s="88"/>
      <c r="D2544" s="2"/>
      <c r="E2544" s="2"/>
      <c r="F2544" s="2"/>
      <c r="G2544" s="2"/>
      <c r="H2544" s="2"/>
      <c r="I2544" s="2"/>
    </row>
    <row r="2545" spans="1:9" ht="9.9499999999999993" customHeight="1">
      <c r="A2545" s="2"/>
      <c r="B2545" s="2"/>
      <c r="C2545" s="2"/>
      <c r="D2545" s="2"/>
      <c r="E2545" s="2"/>
      <c r="F2545" s="2"/>
      <c r="G2545" s="90"/>
      <c r="H2545" s="90"/>
      <c r="I2545" s="90"/>
    </row>
    <row r="2546" spans="1:9" ht="20.100000000000001" customHeight="1">
      <c r="A2546" s="81" t="s">
        <v>2438</v>
      </c>
      <c r="B2546" s="81"/>
      <c r="C2546" s="81"/>
      <c r="D2546" s="81"/>
      <c r="E2546" s="81"/>
      <c r="F2546" s="81"/>
      <c r="G2546" s="81"/>
      <c r="H2546" s="81"/>
      <c r="I2546" s="81"/>
    </row>
    <row r="2547" spans="1:9" ht="15" customHeight="1">
      <c r="A2547" s="91" t="s">
        <v>1552</v>
      </c>
      <c r="B2547" s="91"/>
      <c r="C2547" s="92" t="s">
        <v>4</v>
      </c>
      <c r="D2547" s="92"/>
      <c r="E2547" s="92"/>
      <c r="F2547" s="11" t="s">
        <v>1470</v>
      </c>
      <c r="G2547" s="11" t="s">
        <v>1471</v>
      </c>
      <c r="H2547" s="11" t="s">
        <v>1472</v>
      </c>
      <c r="I2547" s="11" t="s">
        <v>1473</v>
      </c>
    </row>
    <row r="2548" spans="1:9" ht="45.95" customHeight="1">
      <c r="A2548" s="17" t="s">
        <v>2439</v>
      </c>
      <c r="B2548" s="18" t="s">
        <v>2440</v>
      </c>
      <c r="C2548" s="93" t="s">
        <v>14</v>
      </c>
      <c r="D2548" s="93"/>
      <c r="E2548" s="93"/>
      <c r="F2548" s="17" t="s">
        <v>1555</v>
      </c>
      <c r="G2548" s="19">
        <v>7.5300000000000006E-2</v>
      </c>
      <c r="H2548" s="20">
        <v>76.23</v>
      </c>
      <c r="I2548" s="20">
        <f>TRUNC(TRUNC(G2548,8)*H2548,2)</f>
        <v>5.74</v>
      </c>
    </row>
    <row r="2549" spans="1:9" ht="45.95" customHeight="1">
      <c r="A2549" s="17" t="s">
        <v>2441</v>
      </c>
      <c r="B2549" s="18" t="s">
        <v>2442</v>
      </c>
      <c r="C2549" s="93" t="s">
        <v>14</v>
      </c>
      <c r="D2549" s="93"/>
      <c r="E2549" s="93"/>
      <c r="F2549" s="17" t="s">
        <v>1558</v>
      </c>
      <c r="G2549" s="19">
        <v>3.6900000000000002E-2</v>
      </c>
      <c r="H2549" s="20">
        <v>160.58000000000001</v>
      </c>
      <c r="I2549" s="20">
        <f>TRUNC(TRUNC(G2549,8)*H2549,2)</f>
        <v>5.92</v>
      </c>
    </row>
    <row r="2550" spans="1:9" ht="18" customHeight="1">
      <c r="A2550" s="2"/>
      <c r="B2550" s="2"/>
      <c r="C2550" s="2"/>
      <c r="D2550" s="2"/>
      <c r="E2550" s="2"/>
      <c r="F2550" s="2"/>
      <c r="G2550" s="87" t="s">
        <v>1559</v>
      </c>
      <c r="H2550" s="87"/>
      <c r="I2550" s="21">
        <f>SUM(I2548:I2549)</f>
        <v>11.66</v>
      </c>
    </row>
    <row r="2551" spans="1:9" ht="15" customHeight="1">
      <c r="A2551" s="91" t="s">
        <v>1576</v>
      </c>
      <c r="B2551" s="91"/>
      <c r="C2551" s="92" t="s">
        <v>4</v>
      </c>
      <c r="D2551" s="92"/>
      <c r="E2551" s="92"/>
      <c r="F2551" s="11" t="s">
        <v>1470</v>
      </c>
      <c r="G2551" s="11" t="s">
        <v>1471</v>
      </c>
      <c r="H2551" s="11" t="s">
        <v>1472</v>
      </c>
      <c r="I2551" s="11" t="s">
        <v>1473</v>
      </c>
    </row>
    <row r="2552" spans="1:9" ht="21" customHeight="1">
      <c r="A2552" s="17" t="s">
        <v>2443</v>
      </c>
      <c r="B2552" s="18" t="s">
        <v>2444</v>
      </c>
      <c r="C2552" s="93" t="s">
        <v>14</v>
      </c>
      <c r="D2552" s="93"/>
      <c r="E2552" s="93"/>
      <c r="F2552" s="17" t="s">
        <v>33</v>
      </c>
      <c r="G2552" s="19">
        <v>14.058999999999999</v>
      </c>
      <c r="H2552" s="20">
        <v>4.37</v>
      </c>
      <c r="I2552" s="20">
        <f t="shared" ref="I2552:I2558" si="20">TRUNC(TRUNC(G2552,8)*H2552,2)</f>
        <v>61.43</v>
      </c>
    </row>
    <row r="2553" spans="1:9" ht="21" customHeight="1">
      <c r="A2553" s="17" t="s">
        <v>2445</v>
      </c>
      <c r="B2553" s="18" t="s">
        <v>2446</v>
      </c>
      <c r="C2553" s="93" t="s">
        <v>14</v>
      </c>
      <c r="D2553" s="93"/>
      <c r="E2553" s="93"/>
      <c r="F2553" s="17" t="s">
        <v>33</v>
      </c>
      <c r="G2553" s="19">
        <v>14.175000000000001</v>
      </c>
      <c r="H2553" s="20">
        <v>2.71</v>
      </c>
      <c r="I2553" s="20">
        <f t="shared" si="20"/>
        <v>38.409999999999997</v>
      </c>
    </row>
    <row r="2554" spans="1:9" ht="21" customHeight="1">
      <c r="A2554" s="17" t="s">
        <v>1803</v>
      </c>
      <c r="B2554" s="18" t="s">
        <v>1804</v>
      </c>
      <c r="C2554" s="93" t="s">
        <v>14</v>
      </c>
      <c r="D2554" s="93"/>
      <c r="E2554" s="93"/>
      <c r="F2554" s="17" t="s">
        <v>1790</v>
      </c>
      <c r="G2554" s="19">
        <v>6.0000000000000001E-3</v>
      </c>
      <c r="H2554" s="20">
        <v>6.39</v>
      </c>
      <c r="I2554" s="20">
        <f t="shared" si="20"/>
        <v>0.03</v>
      </c>
    </row>
    <row r="2555" spans="1:9" ht="21" customHeight="1">
      <c r="A2555" s="17" t="s">
        <v>1754</v>
      </c>
      <c r="B2555" s="18" t="s">
        <v>1755</v>
      </c>
      <c r="C2555" s="93" t="s">
        <v>14</v>
      </c>
      <c r="D2555" s="93"/>
      <c r="E2555" s="93"/>
      <c r="F2555" s="17" t="s">
        <v>88</v>
      </c>
      <c r="G2555" s="19">
        <v>0.1295</v>
      </c>
      <c r="H2555" s="20">
        <v>9.5</v>
      </c>
      <c r="I2555" s="20">
        <f t="shared" si="20"/>
        <v>1.23</v>
      </c>
    </row>
    <row r="2556" spans="1:9" ht="15" customHeight="1">
      <c r="A2556" s="17" t="s">
        <v>1771</v>
      </c>
      <c r="B2556" s="18" t="s">
        <v>1772</v>
      </c>
      <c r="C2556" s="93" t="s">
        <v>14</v>
      </c>
      <c r="D2556" s="93"/>
      <c r="E2556" s="93"/>
      <c r="F2556" s="17" t="s">
        <v>118</v>
      </c>
      <c r="G2556" s="19">
        <v>1.37E-2</v>
      </c>
      <c r="H2556" s="20">
        <v>18.100000000000001</v>
      </c>
      <c r="I2556" s="20">
        <f t="shared" si="20"/>
        <v>0.24</v>
      </c>
    </row>
    <row r="2557" spans="1:9" ht="21" customHeight="1">
      <c r="A2557" s="17" t="s">
        <v>1811</v>
      </c>
      <c r="B2557" s="18" t="s">
        <v>1812</v>
      </c>
      <c r="C2557" s="93" t="s">
        <v>14</v>
      </c>
      <c r="D2557" s="93"/>
      <c r="E2557" s="93"/>
      <c r="F2557" s="17" t="s">
        <v>88</v>
      </c>
      <c r="G2557" s="19">
        <v>0.154</v>
      </c>
      <c r="H2557" s="20">
        <v>3.32</v>
      </c>
      <c r="I2557" s="20">
        <f t="shared" si="20"/>
        <v>0.51</v>
      </c>
    </row>
    <row r="2558" spans="1:9" ht="29.1" customHeight="1">
      <c r="A2558" s="17" t="s">
        <v>1677</v>
      </c>
      <c r="B2558" s="18" t="s">
        <v>1678</v>
      </c>
      <c r="C2558" s="93" t="s">
        <v>14</v>
      </c>
      <c r="D2558" s="93"/>
      <c r="E2558" s="93"/>
      <c r="F2558" s="17" t="s">
        <v>88</v>
      </c>
      <c r="G2558" s="19">
        <v>0.48299999999999998</v>
      </c>
      <c r="H2558" s="20">
        <v>18.75</v>
      </c>
      <c r="I2558" s="20">
        <f t="shared" si="20"/>
        <v>9.0500000000000007</v>
      </c>
    </row>
    <row r="2559" spans="1:9" ht="15" customHeight="1">
      <c r="A2559" s="2"/>
      <c r="B2559" s="2"/>
      <c r="C2559" s="2"/>
      <c r="D2559" s="2"/>
      <c r="E2559" s="2"/>
      <c r="F2559" s="2"/>
      <c r="G2559" s="87" t="s">
        <v>1588</v>
      </c>
      <c r="H2559" s="87"/>
      <c r="I2559" s="21">
        <f>SUM(I2552:I2558)</f>
        <v>110.9</v>
      </c>
    </row>
    <row r="2560" spans="1:9" ht="15" customHeight="1">
      <c r="A2560" s="91" t="s">
        <v>1560</v>
      </c>
      <c r="B2560" s="91"/>
      <c r="C2560" s="92" t="s">
        <v>4</v>
      </c>
      <c r="D2560" s="92"/>
      <c r="E2560" s="92"/>
      <c r="F2560" s="11" t="s">
        <v>1470</v>
      </c>
      <c r="G2560" s="11" t="s">
        <v>1471</v>
      </c>
      <c r="H2560" s="11" t="s">
        <v>1472</v>
      </c>
      <c r="I2560" s="11" t="s">
        <v>1473</v>
      </c>
    </row>
    <row r="2561" spans="1:9" ht="15" customHeight="1">
      <c r="A2561" s="17" t="s">
        <v>1792</v>
      </c>
      <c r="B2561" s="18" t="s">
        <v>1793</v>
      </c>
      <c r="C2561" s="93" t="s">
        <v>14</v>
      </c>
      <c r="D2561" s="93"/>
      <c r="E2561" s="93"/>
      <c r="F2561" s="17" t="s">
        <v>1563</v>
      </c>
      <c r="G2561" s="19">
        <v>3.4971999999999999</v>
      </c>
      <c r="H2561" s="20">
        <v>32.270000000000003</v>
      </c>
      <c r="I2561" s="20">
        <f>TRUNC(TRUNC(G2561,8)*H2561,2)</f>
        <v>112.85</v>
      </c>
    </row>
    <row r="2562" spans="1:9" ht="15" customHeight="1">
      <c r="A2562" s="17" t="s">
        <v>1775</v>
      </c>
      <c r="B2562" s="18" t="s">
        <v>1776</v>
      </c>
      <c r="C2562" s="93" t="s">
        <v>14</v>
      </c>
      <c r="D2562" s="93"/>
      <c r="E2562" s="93"/>
      <c r="F2562" s="17" t="s">
        <v>1563</v>
      </c>
      <c r="G2562" s="19">
        <v>2.7477999999999998</v>
      </c>
      <c r="H2562" s="20">
        <v>23.23</v>
      </c>
      <c r="I2562" s="20">
        <f>TRUNC(TRUNC(G2562,8)*H2562,2)</f>
        <v>63.83</v>
      </c>
    </row>
    <row r="2563" spans="1:9" ht="18" customHeight="1">
      <c r="A2563" s="2"/>
      <c r="B2563" s="2"/>
      <c r="C2563" s="2"/>
      <c r="D2563" s="2"/>
      <c r="E2563" s="2"/>
      <c r="F2563" s="2"/>
      <c r="G2563" s="87" t="s">
        <v>1564</v>
      </c>
      <c r="H2563" s="87"/>
      <c r="I2563" s="21">
        <f>SUM(I2561:I2562)</f>
        <v>176.68</v>
      </c>
    </row>
    <row r="2564" spans="1:9" ht="15" customHeight="1">
      <c r="A2564" s="91" t="s">
        <v>1487</v>
      </c>
      <c r="B2564" s="91"/>
      <c r="C2564" s="92" t="s">
        <v>4</v>
      </c>
      <c r="D2564" s="92"/>
      <c r="E2564" s="92"/>
      <c r="F2564" s="11" t="s">
        <v>1470</v>
      </c>
      <c r="G2564" s="11" t="s">
        <v>1471</v>
      </c>
      <c r="H2564" s="11" t="s">
        <v>1472</v>
      </c>
      <c r="I2564" s="11" t="s">
        <v>1473</v>
      </c>
    </row>
    <row r="2565" spans="1:9" ht="29.1" customHeight="1">
      <c r="A2565" s="17" t="s">
        <v>2447</v>
      </c>
      <c r="B2565" s="18" t="s">
        <v>2448</v>
      </c>
      <c r="C2565" s="93" t="s">
        <v>14</v>
      </c>
      <c r="D2565" s="93"/>
      <c r="E2565" s="93"/>
      <c r="F2565" s="17" t="s">
        <v>43</v>
      </c>
      <c r="G2565" s="19">
        <v>7.9799999999999996E-2</v>
      </c>
      <c r="H2565" s="20">
        <v>648.66999999999996</v>
      </c>
      <c r="I2565" s="20">
        <f t="shared" ref="I2565:I2571" si="21">TRUNC(TRUNC(G2565,8)*H2565,2)</f>
        <v>51.76</v>
      </c>
    </row>
    <row r="2566" spans="1:9" ht="29.1" customHeight="1">
      <c r="A2566" s="17" t="s">
        <v>2339</v>
      </c>
      <c r="B2566" s="18" t="s">
        <v>2340</v>
      </c>
      <c r="C2566" s="93" t="s">
        <v>14</v>
      </c>
      <c r="D2566" s="93"/>
      <c r="E2566" s="93"/>
      <c r="F2566" s="17" t="s">
        <v>43</v>
      </c>
      <c r="G2566" s="19">
        <v>1.44E-2</v>
      </c>
      <c r="H2566" s="20">
        <v>580.72</v>
      </c>
      <c r="I2566" s="20">
        <f t="shared" si="21"/>
        <v>8.36</v>
      </c>
    </row>
    <row r="2567" spans="1:9" ht="21" customHeight="1">
      <c r="A2567" s="17" t="s">
        <v>2449</v>
      </c>
      <c r="B2567" s="18" t="s">
        <v>2450</v>
      </c>
      <c r="C2567" s="93" t="s">
        <v>14</v>
      </c>
      <c r="D2567" s="93"/>
      <c r="E2567" s="93"/>
      <c r="F2567" s="17" t="s">
        <v>118</v>
      </c>
      <c r="G2567" s="19">
        <v>1.6658999999999999</v>
      </c>
      <c r="H2567" s="20">
        <v>10.8</v>
      </c>
      <c r="I2567" s="20">
        <f t="shared" si="21"/>
        <v>17.989999999999998</v>
      </c>
    </row>
    <row r="2568" spans="1:9" ht="29.1" customHeight="1">
      <c r="A2568" s="17" t="s">
        <v>2451</v>
      </c>
      <c r="B2568" s="18" t="s">
        <v>2452</v>
      </c>
      <c r="C2568" s="93" t="s">
        <v>14</v>
      </c>
      <c r="D2568" s="93"/>
      <c r="E2568" s="93"/>
      <c r="F2568" s="17" t="s">
        <v>43</v>
      </c>
      <c r="G2568" s="19">
        <v>8.72E-2</v>
      </c>
      <c r="H2568" s="20">
        <v>517.07000000000005</v>
      </c>
      <c r="I2568" s="20">
        <f t="shared" si="21"/>
        <v>45.08</v>
      </c>
    </row>
    <row r="2569" spans="1:9" ht="21" customHeight="1">
      <c r="A2569" s="17" t="s">
        <v>2453</v>
      </c>
      <c r="B2569" s="18" t="s">
        <v>2454</v>
      </c>
      <c r="C2569" s="93" t="s">
        <v>14</v>
      </c>
      <c r="D2569" s="93"/>
      <c r="E2569" s="93"/>
      <c r="F2569" s="17" t="s">
        <v>43</v>
      </c>
      <c r="G2569" s="19">
        <v>4.1500000000000002E-2</v>
      </c>
      <c r="H2569" s="20">
        <v>1117.1600000000001</v>
      </c>
      <c r="I2569" s="20">
        <f t="shared" si="21"/>
        <v>46.36</v>
      </c>
    </row>
    <row r="2570" spans="1:9" ht="29.1" customHeight="1">
      <c r="A2570" s="17" t="s">
        <v>2455</v>
      </c>
      <c r="B2570" s="18" t="s">
        <v>2456</v>
      </c>
      <c r="C2570" s="93" t="s">
        <v>14</v>
      </c>
      <c r="D2570" s="93"/>
      <c r="E2570" s="93"/>
      <c r="F2570" s="17" t="s">
        <v>43</v>
      </c>
      <c r="G2570" s="19">
        <v>5.0999999999999997E-2</v>
      </c>
      <c r="H2570" s="20">
        <v>2654.18</v>
      </c>
      <c r="I2570" s="20">
        <f t="shared" si="21"/>
        <v>135.36000000000001</v>
      </c>
    </row>
    <row r="2571" spans="1:9" ht="21" customHeight="1">
      <c r="A2571" s="17" t="s">
        <v>2457</v>
      </c>
      <c r="B2571" s="18" t="s">
        <v>2458</v>
      </c>
      <c r="C2571" s="93" t="s">
        <v>14</v>
      </c>
      <c r="D2571" s="93"/>
      <c r="E2571" s="93"/>
      <c r="F2571" s="17" t="s">
        <v>39</v>
      </c>
      <c r="G2571" s="19">
        <v>0.58499999999999996</v>
      </c>
      <c r="H2571" s="20">
        <v>7.15</v>
      </c>
      <c r="I2571" s="20">
        <f t="shared" si="21"/>
        <v>4.18</v>
      </c>
    </row>
    <row r="2572" spans="1:9" ht="15" customHeight="1">
      <c r="A2572" s="2"/>
      <c r="B2572" s="2"/>
      <c r="C2572" s="2"/>
      <c r="D2572" s="2"/>
      <c r="E2572" s="2"/>
      <c r="F2572" s="2"/>
      <c r="G2572" s="87" t="s">
        <v>1490</v>
      </c>
      <c r="H2572" s="87"/>
      <c r="I2572" s="21">
        <f>SUM(I2565:I2571)</f>
        <v>309.09000000000003</v>
      </c>
    </row>
    <row r="2573" spans="1:9" ht="15" customHeight="1">
      <c r="A2573" s="2"/>
      <c r="B2573" s="2"/>
      <c r="C2573" s="2"/>
      <c r="D2573" s="2"/>
      <c r="E2573" s="2"/>
      <c r="F2573" s="2"/>
      <c r="G2573" s="89" t="s">
        <v>1491</v>
      </c>
      <c r="H2573" s="89"/>
      <c r="I2573" s="5">
        <f>SUM(I2550,I2559,I2563,I2572)</f>
        <v>608.33000000000004</v>
      </c>
    </row>
    <row r="2574" spans="1:9" ht="9.9499999999999993" customHeight="1">
      <c r="A2574" s="2"/>
      <c r="B2574" s="2"/>
      <c r="C2574" s="2"/>
      <c r="D2574" s="2"/>
      <c r="E2574" s="2"/>
      <c r="F2574" s="2"/>
      <c r="G2574" s="90"/>
      <c r="H2574" s="90"/>
      <c r="I2574" s="90"/>
    </row>
    <row r="2575" spans="1:9" ht="20.100000000000001" customHeight="1">
      <c r="A2575" s="81" t="s">
        <v>2459</v>
      </c>
      <c r="B2575" s="81"/>
      <c r="C2575" s="81"/>
      <c r="D2575" s="81"/>
      <c r="E2575" s="81"/>
      <c r="F2575" s="81"/>
      <c r="G2575" s="81"/>
      <c r="H2575" s="81"/>
      <c r="I2575" s="81"/>
    </row>
    <row r="2576" spans="1:9" ht="15" customHeight="1">
      <c r="A2576" s="91" t="s">
        <v>1576</v>
      </c>
      <c r="B2576" s="91"/>
      <c r="C2576" s="92" t="s">
        <v>4</v>
      </c>
      <c r="D2576" s="92"/>
      <c r="E2576" s="92"/>
      <c r="F2576" s="11" t="s">
        <v>1470</v>
      </c>
      <c r="G2576" s="11" t="s">
        <v>1471</v>
      </c>
      <c r="H2576" s="11" t="s">
        <v>1472</v>
      </c>
      <c r="I2576" s="11" t="s">
        <v>1473</v>
      </c>
    </row>
    <row r="2577" spans="1:9" ht="29.1" customHeight="1">
      <c r="A2577" s="17" t="s">
        <v>2460</v>
      </c>
      <c r="B2577" s="18" t="s">
        <v>2461</v>
      </c>
      <c r="C2577" s="93" t="s">
        <v>14</v>
      </c>
      <c r="D2577" s="93"/>
      <c r="E2577" s="93"/>
      <c r="F2577" s="17" t="s">
        <v>33</v>
      </c>
      <c r="G2577" s="19">
        <v>1</v>
      </c>
      <c r="H2577" s="20">
        <v>352.65</v>
      </c>
      <c r="I2577" s="20">
        <f>TRUNC(TRUNC(G2577,8)*H2577,2)</f>
        <v>352.65</v>
      </c>
    </row>
    <row r="2578" spans="1:9" ht="15" customHeight="1">
      <c r="A2578" s="2"/>
      <c r="B2578" s="2"/>
      <c r="C2578" s="2"/>
      <c r="D2578" s="2"/>
      <c r="E2578" s="2"/>
      <c r="F2578" s="2"/>
      <c r="G2578" s="87" t="s">
        <v>1588</v>
      </c>
      <c r="H2578" s="87"/>
      <c r="I2578" s="21">
        <f>SUM(I2577:I2577)</f>
        <v>352.65</v>
      </c>
    </row>
    <row r="2579" spans="1:9" ht="15" customHeight="1">
      <c r="A2579" s="91" t="s">
        <v>1560</v>
      </c>
      <c r="B2579" s="91"/>
      <c r="C2579" s="92" t="s">
        <v>4</v>
      </c>
      <c r="D2579" s="92"/>
      <c r="E2579" s="92"/>
      <c r="F2579" s="11" t="s">
        <v>1470</v>
      </c>
      <c r="G2579" s="11" t="s">
        <v>1471</v>
      </c>
      <c r="H2579" s="11" t="s">
        <v>1472</v>
      </c>
      <c r="I2579" s="11" t="s">
        <v>1473</v>
      </c>
    </row>
    <row r="2580" spans="1:9" ht="15" customHeight="1">
      <c r="A2580" s="17" t="s">
        <v>1792</v>
      </c>
      <c r="B2580" s="18" t="s">
        <v>1793</v>
      </c>
      <c r="C2580" s="93" t="s">
        <v>14</v>
      </c>
      <c r="D2580" s="93"/>
      <c r="E2580" s="93"/>
      <c r="F2580" s="17" t="s">
        <v>1563</v>
      </c>
      <c r="G2580" s="19">
        <v>1.0088999999999999</v>
      </c>
      <c r="H2580" s="20">
        <v>32.270000000000003</v>
      </c>
      <c r="I2580" s="20">
        <f>TRUNC(TRUNC(G2580,8)*H2580,2)</f>
        <v>32.549999999999997</v>
      </c>
    </row>
    <row r="2581" spans="1:9" ht="15" customHeight="1">
      <c r="A2581" s="17" t="s">
        <v>1775</v>
      </c>
      <c r="B2581" s="18" t="s">
        <v>1776</v>
      </c>
      <c r="C2581" s="93" t="s">
        <v>14</v>
      </c>
      <c r="D2581" s="93"/>
      <c r="E2581" s="93"/>
      <c r="F2581" s="17" t="s">
        <v>1563</v>
      </c>
      <c r="G2581" s="19">
        <v>0.79269999999999996</v>
      </c>
      <c r="H2581" s="20">
        <v>23.23</v>
      </c>
      <c r="I2581" s="20">
        <f>TRUNC(TRUNC(G2581,8)*H2581,2)</f>
        <v>18.41</v>
      </c>
    </row>
    <row r="2582" spans="1:9" ht="18" customHeight="1">
      <c r="A2582" s="2"/>
      <c r="B2582" s="2"/>
      <c r="C2582" s="2"/>
      <c r="D2582" s="2"/>
      <c r="E2582" s="2"/>
      <c r="F2582" s="2"/>
      <c r="G2582" s="87" t="s">
        <v>1564</v>
      </c>
      <c r="H2582" s="87"/>
      <c r="I2582" s="21">
        <f>SUM(I2580:I2581)</f>
        <v>50.959999999999994</v>
      </c>
    </row>
    <row r="2583" spans="1:9" ht="15" customHeight="1">
      <c r="A2583" s="91" t="s">
        <v>1487</v>
      </c>
      <c r="B2583" s="91"/>
      <c r="C2583" s="92" t="s">
        <v>4</v>
      </c>
      <c r="D2583" s="92"/>
      <c r="E2583" s="92"/>
      <c r="F2583" s="11" t="s">
        <v>1470</v>
      </c>
      <c r="G2583" s="11" t="s">
        <v>1471</v>
      </c>
      <c r="H2583" s="11" t="s">
        <v>1472</v>
      </c>
      <c r="I2583" s="11" t="s">
        <v>1473</v>
      </c>
    </row>
    <row r="2584" spans="1:9" ht="29.1" customHeight="1">
      <c r="A2584" s="17" t="s">
        <v>2447</v>
      </c>
      <c r="B2584" s="18" t="s">
        <v>2448</v>
      </c>
      <c r="C2584" s="93" t="s">
        <v>14</v>
      </c>
      <c r="D2584" s="93"/>
      <c r="E2584" s="93"/>
      <c r="F2584" s="17" t="s">
        <v>43</v>
      </c>
      <c r="G2584" s="19">
        <v>4.4000000000000003E-3</v>
      </c>
      <c r="H2584" s="20">
        <v>648.66999999999996</v>
      </c>
      <c r="I2584" s="20">
        <f>TRUNC(TRUNC(G2584,8)*H2584,2)</f>
        <v>2.85</v>
      </c>
    </row>
    <row r="2585" spans="1:9" ht="15" customHeight="1">
      <c r="A2585" s="2"/>
      <c r="B2585" s="2"/>
      <c r="C2585" s="2"/>
      <c r="D2585" s="2"/>
      <c r="E2585" s="2"/>
      <c r="F2585" s="2"/>
      <c r="G2585" s="87" t="s">
        <v>1490</v>
      </c>
      <c r="H2585" s="87"/>
      <c r="I2585" s="21">
        <f>SUM(I2584:I2584)</f>
        <v>2.85</v>
      </c>
    </row>
    <row r="2586" spans="1:9" ht="15" customHeight="1">
      <c r="A2586" s="2"/>
      <c r="B2586" s="2"/>
      <c r="C2586" s="2"/>
      <c r="D2586" s="2"/>
      <c r="E2586" s="2"/>
      <c r="F2586" s="2"/>
      <c r="G2586" s="89" t="s">
        <v>1491</v>
      </c>
      <c r="H2586" s="89"/>
      <c r="I2586" s="5">
        <f>SUM(I2578,I2582,I2585)</f>
        <v>406.46</v>
      </c>
    </row>
    <row r="2587" spans="1:9" ht="9.9499999999999993" customHeight="1">
      <c r="A2587" s="2"/>
      <c r="B2587" s="2"/>
      <c r="C2587" s="2"/>
      <c r="D2587" s="2"/>
      <c r="E2587" s="2"/>
      <c r="F2587" s="2"/>
      <c r="G2587" s="90"/>
      <c r="H2587" s="90"/>
      <c r="I2587" s="90"/>
    </row>
    <row r="2588" spans="1:9" ht="20.100000000000001" customHeight="1">
      <c r="A2588" s="81" t="s">
        <v>2462</v>
      </c>
      <c r="B2588" s="81"/>
      <c r="C2588" s="81"/>
      <c r="D2588" s="81"/>
      <c r="E2588" s="81"/>
      <c r="F2588" s="81"/>
      <c r="G2588" s="81"/>
      <c r="H2588" s="81"/>
      <c r="I2588" s="81"/>
    </row>
    <row r="2589" spans="1:9" ht="15" customHeight="1">
      <c r="A2589" s="91" t="s">
        <v>1576</v>
      </c>
      <c r="B2589" s="91"/>
      <c r="C2589" s="92" t="s">
        <v>4</v>
      </c>
      <c r="D2589" s="92"/>
      <c r="E2589" s="92"/>
      <c r="F2589" s="11" t="s">
        <v>1470</v>
      </c>
      <c r="G2589" s="11" t="s">
        <v>1471</v>
      </c>
      <c r="H2589" s="11" t="s">
        <v>1472</v>
      </c>
      <c r="I2589" s="11" t="s">
        <v>1473</v>
      </c>
    </row>
    <row r="2590" spans="1:9" ht="21" customHeight="1">
      <c r="A2590" s="17" t="s">
        <v>2463</v>
      </c>
      <c r="B2590" s="18" t="s">
        <v>2464</v>
      </c>
      <c r="C2590" s="93" t="s">
        <v>14</v>
      </c>
      <c r="D2590" s="93"/>
      <c r="E2590" s="93"/>
      <c r="F2590" s="17" t="s">
        <v>33</v>
      </c>
      <c r="G2590" s="19">
        <v>1</v>
      </c>
      <c r="H2590" s="20">
        <v>4.1500000000000004</v>
      </c>
      <c r="I2590" s="20">
        <f>TRUNC(TRUNC(G2590,8)*H2590,2)</f>
        <v>4.1500000000000004</v>
      </c>
    </row>
    <row r="2591" spans="1:9" ht="15" customHeight="1">
      <c r="A2591" s="2"/>
      <c r="B2591" s="2"/>
      <c r="C2591" s="2"/>
      <c r="D2591" s="2"/>
      <c r="E2591" s="2"/>
      <c r="F2591" s="2"/>
      <c r="G2591" s="87" t="s">
        <v>1588</v>
      </c>
      <c r="H2591" s="87"/>
      <c r="I2591" s="21">
        <f>SUM(I2590:I2590)</f>
        <v>4.1500000000000004</v>
      </c>
    </row>
    <row r="2592" spans="1:9" ht="15" customHeight="1">
      <c r="A2592" s="91" t="s">
        <v>1560</v>
      </c>
      <c r="B2592" s="91"/>
      <c r="C2592" s="92" t="s">
        <v>4</v>
      </c>
      <c r="D2592" s="92"/>
      <c r="E2592" s="92"/>
      <c r="F2592" s="11" t="s">
        <v>1470</v>
      </c>
      <c r="G2592" s="11" t="s">
        <v>1471</v>
      </c>
      <c r="H2592" s="11" t="s">
        <v>1472</v>
      </c>
      <c r="I2592" s="11" t="s">
        <v>1473</v>
      </c>
    </row>
    <row r="2593" spans="1:9" ht="21" customHeight="1">
      <c r="A2593" s="17" t="s">
        <v>2158</v>
      </c>
      <c r="B2593" s="18" t="s">
        <v>2159</v>
      </c>
      <c r="C2593" s="93" t="s">
        <v>14</v>
      </c>
      <c r="D2593" s="93"/>
      <c r="E2593" s="93"/>
      <c r="F2593" s="17" t="s">
        <v>1563</v>
      </c>
      <c r="G2593" s="19">
        <v>0.16900000000000001</v>
      </c>
      <c r="H2593" s="20">
        <v>24.39</v>
      </c>
      <c r="I2593" s="20">
        <f>TRUNC(TRUNC(G2593,8)*H2593,2)</f>
        <v>4.12</v>
      </c>
    </row>
    <row r="2594" spans="1:9" ht="15" customHeight="1">
      <c r="A2594" s="17" t="s">
        <v>2160</v>
      </c>
      <c r="B2594" s="18" t="s">
        <v>2161</v>
      </c>
      <c r="C2594" s="93" t="s">
        <v>14</v>
      </c>
      <c r="D2594" s="93"/>
      <c r="E2594" s="93"/>
      <c r="F2594" s="17" t="s">
        <v>1563</v>
      </c>
      <c r="G2594" s="19">
        <v>0.16900000000000001</v>
      </c>
      <c r="H2594" s="20">
        <v>32.69</v>
      </c>
      <c r="I2594" s="20">
        <f>TRUNC(TRUNC(G2594,8)*H2594,2)</f>
        <v>5.52</v>
      </c>
    </row>
    <row r="2595" spans="1:9" ht="18" customHeight="1">
      <c r="A2595" s="2"/>
      <c r="B2595" s="2"/>
      <c r="C2595" s="2"/>
      <c r="D2595" s="2"/>
      <c r="E2595" s="2"/>
      <c r="F2595" s="2"/>
      <c r="G2595" s="87" t="s">
        <v>1564</v>
      </c>
      <c r="H2595" s="87"/>
      <c r="I2595" s="21">
        <f>SUM(I2593:I2594)</f>
        <v>9.64</v>
      </c>
    </row>
    <row r="2596" spans="1:9" ht="15" customHeight="1">
      <c r="A2596" s="91" t="s">
        <v>1487</v>
      </c>
      <c r="B2596" s="91"/>
      <c r="C2596" s="92" t="s">
        <v>4</v>
      </c>
      <c r="D2596" s="92"/>
      <c r="E2596" s="92"/>
      <c r="F2596" s="11" t="s">
        <v>1470</v>
      </c>
      <c r="G2596" s="11" t="s">
        <v>1471</v>
      </c>
      <c r="H2596" s="11" t="s">
        <v>1472</v>
      </c>
      <c r="I2596" s="11" t="s">
        <v>1473</v>
      </c>
    </row>
    <row r="2597" spans="1:9" ht="21" customHeight="1">
      <c r="A2597" s="17" t="s">
        <v>2332</v>
      </c>
      <c r="B2597" s="18" t="s">
        <v>2333</v>
      </c>
      <c r="C2597" s="93" t="s">
        <v>14</v>
      </c>
      <c r="D2597" s="93"/>
      <c r="E2597" s="93"/>
      <c r="F2597" s="17" t="s">
        <v>43</v>
      </c>
      <c r="G2597" s="19">
        <v>1.1999999999999999E-3</v>
      </c>
      <c r="H2597" s="20">
        <v>711.11</v>
      </c>
      <c r="I2597" s="20">
        <f>TRUNC(TRUNC(G2597,8)*H2597,2)</f>
        <v>0.85</v>
      </c>
    </row>
    <row r="2598" spans="1:9" ht="15" customHeight="1">
      <c r="A2598" s="2"/>
      <c r="B2598" s="2"/>
      <c r="C2598" s="2"/>
      <c r="D2598" s="2"/>
      <c r="E2598" s="2"/>
      <c r="F2598" s="2"/>
      <c r="G2598" s="87" t="s">
        <v>1490</v>
      </c>
      <c r="H2598" s="87"/>
      <c r="I2598" s="21">
        <f>SUM(I2597:I2597)</f>
        <v>0.85</v>
      </c>
    </row>
    <row r="2599" spans="1:9" ht="15" customHeight="1">
      <c r="A2599" s="2"/>
      <c r="B2599" s="2"/>
      <c r="C2599" s="2"/>
      <c r="D2599" s="2"/>
      <c r="E2599" s="2"/>
      <c r="F2599" s="2"/>
      <c r="G2599" s="89" t="s">
        <v>1491</v>
      </c>
      <c r="H2599" s="89"/>
      <c r="I2599" s="5">
        <f>SUM(I2591,I2595,I2598)</f>
        <v>14.64</v>
      </c>
    </row>
    <row r="2600" spans="1:9" ht="9.9499999999999993" customHeight="1">
      <c r="A2600" s="2"/>
      <c r="B2600" s="2"/>
      <c r="C2600" s="2"/>
      <c r="D2600" s="2"/>
      <c r="E2600" s="2"/>
      <c r="F2600" s="2"/>
      <c r="G2600" s="90"/>
      <c r="H2600" s="90"/>
      <c r="I2600" s="90"/>
    </row>
    <row r="2601" spans="1:9" ht="20.100000000000001" customHeight="1">
      <c r="A2601" s="81" t="s">
        <v>2465</v>
      </c>
      <c r="B2601" s="81"/>
      <c r="C2601" s="81"/>
      <c r="D2601" s="81"/>
      <c r="E2601" s="81"/>
      <c r="F2601" s="81"/>
      <c r="G2601" s="81"/>
      <c r="H2601" s="81"/>
      <c r="I2601" s="81"/>
    </row>
    <row r="2602" spans="1:9" ht="15" customHeight="1">
      <c r="A2602" s="91" t="s">
        <v>1576</v>
      </c>
      <c r="B2602" s="91"/>
      <c r="C2602" s="92" t="s">
        <v>4</v>
      </c>
      <c r="D2602" s="92"/>
      <c r="E2602" s="92"/>
      <c r="F2602" s="11" t="s">
        <v>1470</v>
      </c>
      <c r="G2602" s="11" t="s">
        <v>1471</v>
      </c>
      <c r="H2602" s="11" t="s">
        <v>1472</v>
      </c>
      <c r="I2602" s="11" t="s">
        <v>1473</v>
      </c>
    </row>
    <row r="2603" spans="1:9" ht="21" customHeight="1">
      <c r="A2603" s="17" t="s">
        <v>2466</v>
      </c>
      <c r="B2603" s="18" t="s">
        <v>698</v>
      </c>
      <c r="C2603" s="93" t="s">
        <v>1910</v>
      </c>
      <c r="D2603" s="93"/>
      <c r="E2603" s="93"/>
      <c r="F2603" s="17" t="s">
        <v>33</v>
      </c>
      <c r="G2603" s="19">
        <v>1</v>
      </c>
      <c r="H2603" s="20">
        <v>92.5</v>
      </c>
      <c r="I2603" s="20">
        <f>ROUND(ROUND(G2603,8)*H2603,2)</f>
        <v>92.5</v>
      </c>
    </row>
    <row r="2604" spans="1:9" ht="15" customHeight="1">
      <c r="A2604" s="2"/>
      <c r="B2604" s="2"/>
      <c r="C2604" s="2"/>
      <c r="D2604" s="2"/>
      <c r="E2604" s="2"/>
      <c r="F2604" s="2"/>
      <c r="G2604" s="87" t="s">
        <v>1588</v>
      </c>
      <c r="H2604" s="87"/>
      <c r="I2604" s="21">
        <f>SUM(I2603:I2603)</f>
        <v>92.5</v>
      </c>
    </row>
    <row r="2605" spans="1:9" ht="15" customHeight="1">
      <c r="A2605" s="91" t="s">
        <v>1560</v>
      </c>
      <c r="B2605" s="91"/>
      <c r="C2605" s="92" t="s">
        <v>4</v>
      </c>
      <c r="D2605" s="92"/>
      <c r="E2605" s="92"/>
      <c r="F2605" s="11" t="s">
        <v>1470</v>
      </c>
      <c r="G2605" s="11" t="s">
        <v>1471</v>
      </c>
      <c r="H2605" s="11" t="s">
        <v>1472</v>
      </c>
      <c r="I2605" s="11" t="s">
        <v>1473</v>
      </c>
    </row>
    <row r="2606" spans="1:9" ht="21" customHeight="1">
      <c r="A2606" s="17" t="s">
        <v>2158</v>
      </c>
      <c r="B2606" s="18" t="s">
        <v>2159</v>
      </c>
      <c r="C2606" s="93" t="s">
        <v>14</v>
      </c>
      <c r="D2606" s="93"/>
      <c r="E2606" s="93"/>
      <c r="F2606" s="17" t="s">
        <v>1563</v>
      </c>
      <c r="G2606" s="19">
        <v>1.53</v>
      </c>
      <c r="H2606" s="20">
        <v>24.39</v>
      </c>
      <c r="I2606" s="20">
        <f>ROUND(ROUND(G2606,8)*H2606,2)</f>
        <v>37.32</v>
      </c>
    </row>
    <row r="2607" spans="1:9" ht="15" customHeight="1">
      <c r="A2607" s="17" t="s">
        <v>2160</v>
      </c>
      <c r="B2607" s="18" t="s">
        <v>2161</v>
      </c>
      <c r="C2607" s="93" t="s">
        <v>14</v>
      </c>
      <c r="D2607" s="93"/>
      <c r="E2607" s="93"/>
      <c r="F2607" s="17" t="s">
        <v>1563</v>
      </c>
      <c r="G2607" s="19">
        <v>1.53</v>
      </c>
      <c r="H2607" s="20">
        <v>32.69</v>
      </c>
      <c r="I2607" s="20">
        <f>ROUND(ROUND(G2607,8)*H2607,2)</f>
        <v>50.02</v>
      </c>
    </row>
    <row r="2608" spans="1:9" ht="18" customHeight="1">
      <c r="A2608" s="2"/>
      <c r="B2608" s="2"/>
      <c r="C2608" s="2"/>
      <c r="D2608" s="2"/>
      <c r="E2608" s="2"/>
      <c r="F2608" s="2"/>
      <c r="G2608" s="87" t="s">
        <v>1564</v>
      </c>
      <c r="H2608" s="87"/>
      <c r="I2608" s="21">
        <f>SUM(I2606:I2607)</f>
        <v>87.34</v>
      </c>
    </row>
    <row r="2609" spans="1:9" ht="15" customHeight="1">
      <c r="A2609" s="88" t="s">
        <v>2467</v>
      </c>
      <c r="B2609" s="88"/>
      <c r="C2609" s="88"/>
      <c r="D2609" s="2"/>
      <c r="E2609" s="2"/>
      <c r="F2609" s="2"/>
      <c r="G2609" s="89" t="s">
        <v>1491</v>
      </c>
      <c r="H2609" s="89"/>
      <c r="I2609" s="5">
        <v>179.84</v>
      </c>
    </row>
    <row r="2610" spans="1:9" ht="2.1" customHeight="1">
      <c r="A2610" s="88"/>
      <c r="B2610" s="88"/>
      <c r="C2610" s="88"/>
      <c r="D2610" s="2"/>
      <c r="E2610" s="2"/>
      <c r="F2610" s="2"/>
      <c r="G2610" s="2"/>
      <c r="H2610" s="2"/>
      <c r="I2610" s="2"/>
    </row>
    <row r="2611" spans="1:9" ht="9.9499999999999993" customHeight="1">
      <c r="A2611" s="2"/>
      <c r="B2611" s="2"/>
      <c r="C2611" s="2"/>
      <c r="D2611" s="2"/>
      <c r="E2611" s="2"/>
      <c r="F2611" s="2"/>
      <c r="G2611" s="90"/>
      <c r="H2611" s="90"/>
      <c r="I2611" s="90"/>
    </row>
    <row r="2612" spans="1:9" ht="20.100000000000001" customHeight="1">
      <c r="A2612" s="81" t="s">
        <v>2468</v>
      </c>
      <c r="B2612" s="81"/>
      <c r="C2612" s="81"/>
      <c r="D2612" s="81"/>
      <c r="E2612" s="81"/>
      <c r="F2612" s="81"/>
      <c r="G2612" s="81"/>
      <c r="H2612" s="81"/>
      <c r="I2612" s="81"/>
    </row>
    <row r="2613" spans="1:9" ht="15" customHeight="1">
      <c r="A2613" s="91" t="s">
        <v>1576</v>
      </c>
      <c r="B2613" s="91"/>
      <c r="C2613" s="92" t="s">
        <v>4</v>
      </c>
      <c r="D2613" s="92"/>
      <c r="E2613" s="92"/>
      <c r="F2613" s="11" t="s">
        <v>1470</v>
      </c>
      <c r="G2613" s="11" t="s">
        <v>1471</v>
      </c>
      <c r="H2613" s="11" t="s">
        <v>1472</v>
      </c>
      <c r="I2613" s="11" t="s">
        <v>1473</v>
      </c>
    </row>
    <row r="2614" spans="1:9" ht="21" customHeight="1">
      <c r="A2614" s="17" t="s">
        <v>2469</v>
      </c>
      <c r="B2614" s="18" t="s">
        <v>2470</v>
      </c>
      <c r="C2614" s="93" t="s">
        <v>14</v>
      </c>
      <c r="D2614" s="93"/>
      <c r="E2614" s="93"/>
      <c r="F2614" s="17" t="s">
        <v>33</v>
      </c>
      <c r="G2614" s="19">
        <v>1</v>
      </c>
      <c r="H2614" s="20">
        <v>993.3</v>
      </c>
      <c r="I2614" s="20">
        <f>TRUNC(TRUNC(G2614,8)*H2614,2)</f>
        <v>993.3</v>
      </c>
    </row>
    <row r="2615" spans="1:9" ht="15" customHeight="1">
      <c r="A2615" s="2"/>
      <c r="B2615" s="2"/>
      <c r="C2615" s="2"/>
      <c r="D2615" s="2"/>
      <c r="E2615" s="2"/>
      <c r="F2615" s="2"/>
      <c r="G2615" s="87" t="s">
        <v>1588</v>
      </c>
      <c r="H2615" s="87"/>
      <c r="I2615" s="21">
        <f>SUM(I2614:I2614)</f>
        <v>993.3</v>
      </c>
    </row>
    <row r="2616" spans="1:9" ht="15" customHeight="1">
      <c r="A2616" s="91" t="s">
        <v>1560</v>
      </c>
      <c r="B2616" s="91"/>
      <c r="C2616" s="92" t="s">
        <v>4</v>
      </c>
      <c r="D2616" s="92"/>
      <c r="E2616" s="92"/>
      <c r="F2616" s="11" t="s">
        <v>1470</v>
      </c>
      <c r="G2616" s="11" t="s">
        <v>1471</v>
      </c>
      <c r="H2616" s="11" t="s">
        <v>1472</v>
      </c>
      <c r="I2616" s="11" t="s">
        <v>1473</v>
      </c>
    </row>
    <row r="2617" spans="1:9" ht="21" customHeight="1">
      <c r="A2617" s="17" t="s">
        <v>2158</v>
      </c>
      <c r="B2617" s="18" t="s">
        <v>2159</v>
      </c>
      <c r="C2617" s="93" t="s">
        <v>14</v>
      </c>
      <c r="D2617" s="93"/>
      <c r="E2617" s="93"/>
      <c r="F2617" s="17" t="s">
        <v>1563</v>
      </c>
      <c r="G2617" s="19">
        <v>6.2007000000000003</v>
      </c>
      <c r="H2617" s="20">
        <v>24.39</v>
      </c>
      <c r="I2617" s="20">
        <f>TRUNC(TRUNC(G2617,8)*H2617,2)</f>
        <v>151.22999999999999</v>
      </c>
    </row>
    <row r="2618" spans="1:9" ht="15" customHeight="1">
      <c r="A2618" s="17" t="s">
        <v>2160</v>
      </c>
      <c r="B2618" s="18" t="s">
        <v>2161</v>
      </c>
      <c r="C2618" s="93" t="s">
        <v>14</v>
      </c>
      <c r="D2618" s="93"/>
      <c r="E2618" s="93"/>
      <c r="F2618" s="17" t="s">
        <v>1563</v>
      </c>
      <c r="G2618" s="19">
        <v>6.2007000000000003</v>
      </c>
      <c r="H2618" s="20">
        <v>32.69</v>
      </c>
      <c r="I2618" s="20">
        <f>TRUNC(TRUNC(G2618,8)*H2618,2)</f>
        <v>202.7</v>
      </c>
    </row>
    <row r="2619" spans="1:9" ht="18" customHeight="1">
      <c r="A2619" s="2"/>
      <c r="B2619" s="2"/>
      <c r="C2619" s="2"/>
      <c r="D2619" s="2"/>
      <c r="E2619" s="2"/>
      <c r="F2619" s="2"/>
      <c r="G2619" s="87" t="s">
        <v>1564</v>
      </c>
      <c r="H2619" s="87"/>
      <c r="I2619" s="21">
        <f>SUM(I2617:I2618)</f>
        <v>353.92999999999995</v>
      </c>
    </row>
    <row r="2620" spans="1:9" ht="15" customHeight="1">
      <c r="A2620" s="2"/>
      <c r="B2620" s="2"/>
      <c r="C2620" s="2"/>
      <c r="D2620" s="2"/>
      <c r="E2620" s="2"/>
      <c r="F2620" s="2"/>
      <c r="G2620" s="89" t="s">
        <v>1491</v>
      </c>
      <c r="H2620" s="89"/>
      <c r="I2620" s="5">
        <f>SUM(I2615,I2619)</f>
        <v>1347.23</v>
      </c>
    </row>
    <row r="2621" spans="1:9" ht="9.9499999999999993" customHeight="1">
      <c r="A2621" s="2"/>
      <c r="B2621" s="2"/>
      <c r="C2621" s="2"/>
      <c r="D2621" s="2"/>
      <c r="E2621" s="2"/>
      <c r="F2621" s="2"/>
      <c r="G2621" s="90"/>
      <c r="H2621" s="90"/>
      <c r="I2621" s="90"/>
    </row>
    <row r="2622" spans="1:9" ht="20.100000000000001" customHeight="1">
      <c r="A2622" s="81" t="s">
        <v>2471</v>
      </c>
      <c r="B2622" s="81"/>
      <c r="C2622" s="81"/>
      <c r="D2622" s="81"/>
      <c r="E2622" s="81"/>
      <c r="F2622" s="81"/>
      <c r="G2622" s="81"/>
      <c r="H2622" s="81"/>
      <c r="I2622" s="81"/>
    </row>
    <row r="2623" spans="1:9" ht="15" customHeight="1">
      <c r="A2623" s="91" t="s">
        <v>1576</v>
      </c>
      <c r="B2623" s="91"/>
      <c r="C2623" s="92" t="s">
        <v>4</v>
      </c>
      <c r="D2623" s="92"/>
      <c r="E2623" s="92"/>
      <c r="F2623" s="11" t="s">
        <v>1470</v>
      </c>
      <c r="G2623" s="11" t="s">
        <v>1471</v>
      </c>
      <c r="H2623" s="11" t="s">
        <v>1472</v>
      </c>
      <c r="I2623" s="11" t="s">
        <v>1473</v>
      </c>
    </row>
    <row r="2624" spans="1:9" ht="21" customHeight="1">
      <c r="A2624" s="17" t="s">
        <v>2472</v>
      </c>
      <c r="B2624" s="18" t="s">
        <v>704</v>
      </c>
      <c r="C2624" s="93" t="s">
        <v>1910</v>
      </c>
      <c r="D2624" s="93"/>
      <c r="E2624" s="93"/>
      <c r="F2624" s="17" t="s">
        <v>33</v>
      </c>
      <c r="G2624" s="19">
        <v>1</v>
      </c>
      <c r="H2624" s="20">
        <v>66.75</v>
      </c>
      <c r="I2624" s="20">
        <f>ROUND(ROUND(G2624,8)*H2624,2)</f>
        <v>66.75</v>
      </c>
    </row>
    <row r="2625" spans="1:9" ht="15" customHeight="1">
      <c r="A2625" s="2"/>
      <c r="B2625" s="2"/>
      <c r="C2625" s="2"/>
      <c r="D2625" s="2"/>
      <c r="E2625" s="2"/>
      <c r="F2625" s="2"/>
      <c r="G2625" s="87" t="s">
        <v>1588</v>
      </c>
      <c r="H2625" s="87"/>
      <c r="I2625" s="21">
        <f>SUM(I2624:I2624)</f>
        <v>66.75</v>
      </c>
    </row>
    <row r="2626" spans="1:9" ht="15" customHeight="1">
      <c r="A2626" s="91" t="s">
        <v>1560</v>
      </c>
      <c r="B2626" s="91"/>
      <c r="C2626" s="92" t="s">
        <v>4</v>
      </c>
      <c r="D2626" s="92"/>
      <c r="E2626" s="92"/>
      <c r="F2626" s="11" t="s">
        <v>1470</v>
      </c>
      <c r="G2626" s="11" t="s">
        <v>1471</v>
      </c>
      <c r="H2626" s="11" t="s">
        <v>1472</v>
      </c>
      <c r="I2626" s="11" t="s">
        <v>1473</v>
      </c>
    </row>
    <row r="2627" spans="1:9" ht="21" customHeight="1">
      <c r="A2627" s="17" t="s">
        <v>2158</v>
      </c>
      <c r="B2627" s="18" t="s">
        <v>2159</v>
      </c>
      <c r="C2627" s="93" t="s">
        <v>14</v>
      </c>
      <c r="D2627" s="93"/>
      <c r="E2627" s="93"/>
      <c r="F2627" s="17" t="s">
        <v>1563</v>
      </c>
      <c r="G2627" s="19">
        <v>0.2</v>
      </c>
      <c r="H2627" s="20">
        <v>24.39</v>
      </c>
      <c r="I2627" s="20">
        <f>ROUND(ROUND(G2627,8)*H2627,2)</f>
        <v>4.88</v>
      </c>
    </row>
    <row r="2628" spans="1:9" ht="15" customHeight="1">
      <c r="A2628" s="17" t="s">
        <v>2160</v>
      </c>
      <c r="B2628" s="18" t="s">
        <v>2161</v>
      </c>
      <c r="C2628" s="93" t="s">
        <v>14</v>
      </c>
      <c r="D2628" s="93"/>
      <c r="E2628" s="93"/>
      <c r="F2628" s="17" t="s">
        <v>1563</v>
      </c>
      <c r="G2628" s="19">
        <v>0.2</v>
      </c>
      <c r="H2628" s="20">
        <v>32.69</v>
      </c>
      <c r="I2628" s="20">
        <f>ROUND(ROUND(G2628,8)*H2628,2)</f>
        <v>6.54</v>
      </c>
    </row>
    <row r="2629" spans="1:9" ht="18" customHeight="1">
      <c r="A2629" s="2"/>
      <c r="B2629" s="2"/>
      <c r="C2629" s="2"/>
      <c r="D2629" s="2"/>
      <c r="E2629" s="2"/>
      <c r="F2629" s="2"/>
      <c r="G2629" s="87" t="s">
        <v>1564</v>
      </c>
      <c r="H2629" s="87"/>
      <c r="I2629" s="21">
        <f>SUM(I2627:I2628)</f>
        <v>11.42</v>
      </c>
    </row>
    <row r="2630" spans="1:9" ht="15" customHeight="1">
      <c r="A2630" s="88" t="s">
        <v>2473</v>
      </c>
      <c r="B2630" s="88"/>
      <c r="C2630" s="88"/>
      <c r="D2630" s="2"/>
      <c r="E2630" s="2"/>
      <c r="F2630" s="2"/>
      <c r="G2630" s="89" t="s">
        <v>1491</v>
      </c>
      <c r="H2630" s="89"/>
      <c r="I2630" s="5">
        <v>78.17</v>
      </c>
    </row>
    <row r="2631" spans="1:9" ht="2.1" customHeight="1">
      <c r="A2631" s="88"/>
      <c r="B2631" s="88"/>
      <c r="C2631" s="88"/>
      <c r="D2631" s="2"/>
      <c r="E2631" s="2"/>
      <c r="F2631" s="2"/>
      <c r="G2631" s="2"/>
      <c r="H2631" s="2"/>
      <c r="I2631" s="2"/>
    </row>
    <row r="2632" spans="1:9" ht="9.9499999999999993" customHeight="1">
      <c r="A2632" s="2"/>
      <c r="B2632" s="2"/>
      <c r="C2632" s="2"/>
      <c r="D2632" s="2"/>
      <c r="E2632" s="2"/>
      <c r="F2632" s="2"/>
      <c r="G2632" s="90"/>
      <c r="H2632" s="90"/>
      <c r="I2632" s="90"/>
    </row>
    <row r="2633" spans="1:9" ht="20.100000000000001" customHeight="1">
      <c r="A2633" s="81" t="s">
        <v>2474</v>
      </c>
      <c r="B2633" s="81"/>
      <c r="C2633" s="81"/>
      <c r="D2633" s="81"/>
      <c r="E2633" s="81"/>
      <c r="F2633" s="81"/>
      <c r="G2633" s="81"/>
      <c r="H2633" s="81"/>
      <c r="I2633" s="81"/>
    </row>
    <row r="2634" spans="1:9" ht="15" customHeight="1">
      <c r="A2634" s="91" t="s">
        <v>1576</v>
      </c>
      <c r="B2634" s="91"/>
      <c r="C2634" s="92" t="s">
        <v>4</v>
      </c>
      <c r="D2634" s="92"/>
      <c r="E2634" s="92"/>
      <c r="F2634" s="11" t="s">
        <v>1470</v>
      </c>
      <c r="G2634" s="11" t="s">
        <v>1471</v>
      </c>
      <c r="H2634" s="11" t="s">
        <v>1472</v>
      </c>
      <c r="I2634" s="11" t="s">
        <v>1473</v>
      </c>
    </row>
    <row r="2635" spans="1:9" ht="21" customHeight="1">
      <c r="A2635" s="17" t="s">
        <v>2475</v>
      </c>
      <c r="B2635" s="18" t="s">
        <v>2476</v>
      </c>
      <c r="C2635" s="93" t="s">
        <v>1910</v>
      </c>
      <c r="D2635" s="93"/>
      <c r="E2635" s="93"/>
      <c r="F2635" s="17" t="s">
        <v>33</v>
      </c>
      <c r="G2635" s="19">
        <v>1</v>
      </c>
      <c r="H2635" s="20">
        <v>215.19</v>
      </c>
      <c r="I2635" s="20">
        <f>ROUND(ROUND(G2635,8)*H2635,2)</f>
        <v>215.19</v>
      </c>
    </row>
    <row r="2636" spans="1:9" ht="15" customHeight="1">
      <c r="A2636" s="2"/>
      <c r="B2636" s="2"/>
      <c r="C2636" s="2"/>
      <c r="D2636" s="2"/>
      <c r="E2636" s="2"/>
      <c r="F2636" s="2"/>
      <c r="G2636" s="87" t="s">
        <v>1588</v>
      </c>
      <c r="H2636" s="87"/>
      <c r="I2636" s="21">
        <f>SUM(I2635:I2635)</f>
        <v>215.19</v>
      </c>
    </row>
    <row r="2637" spans="1:9" ht="15" customHeight="1">
      <c r="A2637" s="91" t="s">
        <v>1560</v>
      </c>
      <c r="B2637" s="91"/>
      <c r="C2637" s="92" t="s">
        <v>4</v>
      </c>
      <c r="D2637" s="92"/>
      <c r="E2637" s="92"/>
      <c r="F2637" s="11" t="s">
        <v>1470</v>
      </c>
      <c r="G2637" s="11" t="s">
        <v>1471</v>
      </c>
      <c r="H2637" s="11" t="s">
        <v>1472</v>
      </c>
      <c r="I2637" s="11" t="s">
        <v>1473</v>
      </c>
    </row>
    <row r="2638" spans="1:9" ht="21" customHeight="1">
      <c r="A2638" s="17" t="s">
        <v>2158</v>
      </c>
      <c r="B2638" s="18" t="s">
        <v>2159</v>
      </c>
      <c r="C2638" s="93" t="s">
        <v>14</v>
      </c>
      <c r="D2638" s="93"/>
      <c r="E2638" s="93"/>
      <c r="F2638" s="17" t="s">
        <v>1563</v>
      </c>
      <c r="G2638" s="19">
        <v>0.2</v>
      </c>
      <c r="H2638" s="20">
        <v>24.39</v>
      </c>
      <c r="I2638" s="20">
        <f>ROUND(ROUND(G2638,8)*H2638,2)</f>
        <v>4.88</v>
      </c>
    </row>
    <row r="2639" spans="1:9" ht="15" customHeight="1">
      <c r="A2639" s="17" t="s">
        <v>2160</v>
      </c>
      <c r="B2639" s="18" t="s">
        <v>2161</v>
      </c>
      <c r="C2639" s="93" t="s">
        <v>14</v>
      </c>
      <c r="D2639" s="93"/>
      <c r="E2639" s="93"/>
      <c r="F2639" s="17" t="s">
        <v>1563</v>
      </c>
      <c r="G2639" s="19">
        <v>0.2</v>
      </c>
      <c r="H2639" s="20">
        <v>32.69</v>
      </c>
      <c r="I2639" s="20">
        <f>ROUND(ROUND(G2639,8)*H2639,2)</f>
        <v>6.54</v>
      </c>
    </row>
    <row r="2640" spans="1:9" ht="18" customHeight="1">
      <c r="A2640" s="2"/>
      <c r="B2640" s="2"/>
      <c r="C2640" s="2"/>
      <c r="D2640" s="2"/>
      <c r="E2640" s="2"/>
      <c r="F2640" s="2"/>
      <c r="G2640" s="87" t="s">
        <v>1564</v>
      </c>
      <c r="H2640" s="87"/>
      <c r="I2640" s="21">
        <f>SUM(I2638:I2639)</f>
        <v>11.42</v>
      </c>
    </row>
    <row r="2641" spans="1:9" ht="15" customHeight="1">
      <c r="A2641" s="88" t="s">
        <v>2477</v>
      </c>
      <c r="B2641" s="88"/>
      <c r="C2641" s="88"/>
      <c r="D2641" s="2"/>
      <c r="E2641" s="2"/>
      <c r="F2641" s="2"/>
      <c r="G2641" s="89" t="s">
        <v>1491</v>
      </c>
      <c r="H2641" s="89"/>
      <c r="I2641" s="5">
        <v>226.61</v>
      </c>
    </row>
    <row r="2642" spans="1:9" ht="2.1" customHeight="1">
      <c r="A2642" s="88"/>
      <c r="B2642" s="88"/>
      <c r="C2642" s="88"/>
      <c r="D2642" s="2"/>
      <c r="E2642" s="2"/>
      <c r="F2642" s="2"/>
      <c r="G2642" s="2"/>
      <c r="H2642" s="2"/>
      <c r="I2642" s="2"/>
    </row>
    <row r="2643" spans="1:9" ht="9.9499999999999993" customHeight="1">
      <c r="A2643" s="2"/>
      <c r="B2643" s="2"/>
      <c r="C2643" s="2"/>
      <c r="D2643" s="2"/>
      <c r="E2643" s="2"/>
      <c r="F2643" s="2"/>
      <c r="G2643" s="90"/>
      <c r="H2643" s="90"/>
      <c r="I2643" s="90"/>
    </row>
    <row r="2644" spans="1:9" ht="20.100000000000001" customHeight="1">
      <c r="A2644" s="81" t="s">
        <v>2478</v>
      </c>
      <c r="B2644" s="81"/>
      <c r="C2644" s="81"/>
      <c r="D2644" s="81"/>
      <c r="E2644" s="81"/>
      <c r="F2644" s="81"/>
      <c r="G2644" s="81"/>
      <c r="H2644" s="81"/>
      <c r="I2644" s="81"/>
    </row>
    <row r="2645" spans="1:9" ht="15" customHeight="1">
      <c r="A2645" s="91" t="s">
        <v>1576</v>
      </c>
      <c r="B2645" s="91"/>
      <c r="C2645" s="92" t="s">
        <v>4</v>
      </c>
      <c r="D2645" s="92"/>
      <c r="E2645" s="92"/>
      <c r="F2645" s="11" t="s">
        <v>1470</v>
      </c>
      <c r="G2645" s="11" t="s">
        <v>1471</v>
      </c>
      <c r="H2645" s="11" t="s">
        <v>1472</v>
      </c>
      <c r="I2645" s="11" t="s">
        <v>1473</v>
      </c>
    </row>
    <row r="2646" spans="1:9" ht="21" customHeight="1">
      <c r="A2646" s="17" t="s">
        <v>2479</v>
      </c>
      <c r="B2646" s="18" t="s">
        <v>2480</v>
      </c>
      <c r="C2646" s="93" t="s">
        <v>14</v>
      </c>
      <c r="D2646" s="93"/>
      <c r="E2646" s="93"/>
      <c r="F2646" s="17" t="s">
        <v>33</v>
      </c>
      <c r="G2646" s="19">
        <v>1</v>
      </c>
      <c r="H2646" s="20">
        <v>24.78</v>
      </c>
      <c r="I2646" s="20">
        <f>ROUND(ROUND(G2646,8)*H2646,2)</f>
        <v>24.78</v>
      </c>
    </row>
    <row r="2647" spans="1:9" ht="15" customHeight="1">
      <c r="A2647" s="2"/>
      <c r="B2647" s="2"/>
      <c r="C2647" s="2"/>
      <c r="D2647" s="2"/>
      <c r="E2647" s="2"/>
      <c r="F2647" s="2"/>
      <c r="G2647" s="87" t="s">
        <v>1588</v>
      </c>
      <c r="H2647" s="87"/>
      <c r="I2647" s="21">
        <f>SUM(I2646:I2646)</f>
        <v>24.78</v>
      </c>
    </row>
    <row r="2648" spans="1:9" ht="15" customHeight="1">
      <c r="A2648" s="91" t="s">
        <v>1560</v>
      </c>
      <c r="B2648" s="91"/>
      <c r="C2648" s="92" t="s">
        <v>4</v>
      </c>
      <c r="D2648" s="92"/>
      <c r="E2648" s="92"/>
      <c r="F2648" s="11" t="s">
        <v>1470</v>
      </c>
      <c r="G2648" s="11" t="s">
        <v>1471</v>
      </c>
      <c r="H2648" s="11" t="s">
        <v>1472</v>
      </c>
      <c r="I2648" s="11" t="s">
        <v>1473</v>
      </c>
    </row>
    <row r="2649" spans="1:9" ht="21" customHeight="1">
      <c r="A2649" s="17" t="s">
        <v>2158</v>
      </c>
      <c r="B2649" s="18" t="s">
        <v>2159</v>
      </c>
      <c r="C2649" s="93" t="s">
        <v>14</v>
      </c>
      <c r="D2649" s="93"/>
      <c r="E2649" s="93"/>
      <c r="F2649" s="17" t="s">
        <v>1563</v>
      </c>
      <c r="G2649" s="19">
        <v>4.4999999999999997E-3</v>
      </c>
      <c r="H2649" s="20">
        <v>24.39</v>
      </c>
      <c r="I2649" s="20">
        <f>ROUND(ROUND(G2649,8)*H2649,2)</f>
        <v>0.11</v>
      </c>
    </row>
    <row r="2650" spans="1:9" ht="15" customHeight="1">
      <c r="A2650" s="17" t="s">
        <v>2160</v>
      </c>
      <c r="B2650" s="18" t="s">
        <v>2161</v>
      </c>
      <c r="C2650" s="93" t="s">
        <v>14</v>
      </c>
      <c r="D2650" s="93"/>
      <c r="E2650" s="93"/>
      <c r="F2650" s="17" t="s">
        <v>1563</v>
      </c>
      <c r="G2650" s="19">
        <v>4.4999999999999997E-3</v>
      </c>
      <c r="H2650" s="20">
        <v>32.69</v>
      </c>
      <c r="I2650" s="20">
        <f>ROUND(ROUND(G2650,8)*H2650,2)</f>
        <v>0.15</v>
      </c>
    </row>
    <row r="2651" spans="1:9" ht="18" customHeight="1">
      <c r="A2651" s="2"/>
      <c r="B2651" s="2"/>
      <c r="C2651" s="2"/>
      <c r="D2651" s="2"/>
      <c r="E2651" s="2"/>
      <c r="F2651" s="2"/>
      <c r="G2651" s="87" t="s">
        <v>1564</v>
      </c>
      <c r="H2651" s="87"/>
      <c r="I2651" s="21">
        <f>SUM(I2649:I2650)</f>
        <v>0.26</v>
      </c>
    </row>
    <row r="2652" spans="1:9" ht="15" customHeight="1">
      <c r="A2652" s="88" t="s">
        <v>2481</v>
      </c>
      <c r="B2652" s="88"/>
      <c r="C2652" s="88"/>
      <c r="D2652" s="2"/>
      <c r="E2652" s="2"/>
      <c r="F2652" s="2"/>
      <c r="G2652" s="89" t="s">
        <v>1491</v>
      </c>
      <c r="H2652" s="89"/>
      <c r="I2652" s="5">
        <v>25.04</v>
      </c>
    </row>
    <row r="2653" spans="1:9" ht="2.1" customHeight="1">
      <c r="A2653" s="88"/>
      <c r="B2653" s="88"/>
      <c r="C2653" s="88"/>
      <c r="D2653" s="2"/>
      <c r="E2653" s="2"/>
      <c r="F2653" s="2"/>
      <c r="G2653" s="2"/>
      <c r="H2653" s="2"/>
      <c r="I2653" s="2"/>
    </row>
    <row r="2654" spans="1:9" ht="9.9499999999999993" customHeight="1">
      <c r="A2654" s="2"/>
      <c r="B2654" s="2"/>
      <c r="C2654" s="2"/>
      <c r="D2654" s="2"/>
      <c r="E2654" s="2"/>
      <c r="F2654" s="2"/>
      <c r="G2654" s="90"/>
      <c r="H2654" s="90"/>
      <c r="I2654" s="90"/>
    </row>
    <row r="2655" spans="1:9" ht="20.100000000000001" customHeight="1">
      <c r="A2655" s="81" t="s">
        <v>2482</v>
      </c>
      <c r="B2655" s="81"/>
      <c r="C2655" s="81"/>
      <c r="D2655" s="81"/>
      <c r="E2655" s="81"/>
      <c r="F2655" s="81"/>
      <c r="G2655" s="81"/>
      <c r="H2655" s="81"/>
      <c r="I2655" s="81"/>
    </row>
    <row r="2656" spans="1:9" ht="15" customHeight="1">
      <c r="A2656" s="91" t="s">
        <v>1576</v>
      </c>
      <c r="B2656" s="91"/>
      <c r="C2656" s="92" t="s">
        <v>4</v>
      </c>
      <c r="D2656" s="92"/>
      <c r="E2656" s="92"/>
      <c r="F2656" s="11" t="s">
        <v>1470</v>
      </c>
      <c r="G2656" s="11" t="s">
        <v>1471</v>
      </c>
      <c r="H2656" s="11" t="s">
        <v>1472</v>
      </c>
      <c r="I2656" s="11" t="s">
        <v>1473</v>
      </c>
    </row>
    <row r="2657" spans="1:9" ht="21" customHeight="1">
      <c r="A2657" s="17" t="s">
        <v>2483</v>
      </c>
      <c r="B2657" s="18" t="s">
        <v>2484</v>
      </c>
      <c r="C2657" s="93" t="s">
        <v>14</v>
      </c>
      <c r="D2657" s="93"/>
      <c r="E2657" s="93"/>
      <c r="F2657" s="17" t="s">
        <v>33</v>
      </c>
      <c r="G2657" s="19">
        <v>1</v>
      </c>
      <c r="H2657" s="20">
        <v>33.53</v>
      </c>
      <c r="I2657" s="20">
        <f>ROUND(ROUND(G2657,8)*H2657,2)</f>
        <v>33.53</v>
      </c>
    </row>
    <row r="2658" spans="1:9" ht="15" customHeight="1">
      <c r="A2658" s="2"/>
      <c r="B2658" s="2"/>
      <c r="C2658" s="2"/>
      <c r="D2658" s="2"/>
      <c r="E2658" s="2"/>
      <c r="F2658" s="2"/>
      <c r="G2658" s="87" t="s">
        <v>1588</v>
      </c>
      <c r="H2658" s="87"/>
      <c r="I2658" s="21">
        <f>SUM(I2657:I2657)</f>
        <v>33.53</v>
      </c>
    </row>
    <row r="2659" spans="1:9" ht="15" customHeight="1">
      <c r="A2659" s="91" t="s">
        <v>1560</v>
      </c>
      <c r="B2659" s="91"/>
      <c r="C2659" s="92" t="s">
        <v>4</v>
      </c>
      <c r="D2659" s="92"/>
      <c r="E2659" s="92"/>
      <c r="F2659" s="11" t="s">
        <v>1470</v>
      </c>
      <c r="G2659" s="11" t="s">
        <v>1471</v>
      </c>
      <c r="H2659" s="11" t="s">
        <v>1472</v>
      </c>
      <c r="I2659" s="11" t="s">
        <v>1473</v>
      </c>
    </row>
    <row r="2660" spans="1:9" ht="21" customHeight="1">
      <c r="A2660" s="17" t="s">
        <v>2158</v>
      </c>
      <c r="B2660" s="18" t="s">
        <v>2159</v>
      </c>
      <c r="C2660" s="93" t="s">
        <v>14</v>
      </c>
      <c r="D2660" s="93"/>
      <c r="E2660" s="93"/>
      <c r="F2660" s="17" t="s">
        <v>1563</v>
      </c>
      <c r="G2660" s="19">
        <v>4.4999999999999997E-3</v>
      </c>
      <c r="H2660" s="20">
        <v>24.39</v>
      </c>
      <c r="I2660" s="20">
        <f>ROUND(ROUND(G2660,8)*H2660,2)</f>
        <v>0.11</v>
      </c>
    </row>
    <row r="2661" spans="1:9" ht="15" customHeight="1">
      <c r="A2661" s="17" t="s">
        <v>2160</v>
      </c>
      <c r="B2661" s="18" t="s">
        <v>2161</v>
      </c>
      <c r="C2661" s="93" t="s">
        <v>14</v>
      </c>
      <c r="D2661" s="93"/>
      <c r="E2661" s="93"/>
      <c r="F2661" s="17" t="s">
        <v>1563</v>
      </c>
      <c r="G2661" s="19">
        <v>4.4999999999999997E-3</v>
      </c>
      <c r="H2661" s="20">
        <v>32.69</v>
      </c>
      <c r="I2661" s="20">
        <f>ROUND(ROUND(G2661,8)*H2661,2)</f>
        <v>0.15</v>
      </c>
    </row>
    <row r="2662" spans="1:9" ht="18" customHeight="1">
      <c r="A2662" s="2"/>
      <c r="B2662" s="2"/>
      <c r="C2662" s="2"/>
      <c r="D2662" s="2"/>
      <c r="E2662" s="2"/>
      <c r="F2662" s="2"/>
      <c r="G2662" s="87" t="s">
        <v>1564</v>
      </c>
      <c r="H2662" s="87"/>
      <c r="I2662" s="21">
        <f>SUM(I2660:I2661)</f>
        <v>0.26</v>
      </c>
    </row>
    <row r="2663" spans="1:9" ht="15" customHeight="1">
      <c r="A2663" s="88" t="s">
        <v>2485</v>
      </c>
      <c r="B2663" s="88"/>
      <c r="C2663" s="88"/>
      <c r="D2663" s="2"/>
      <c r="E2663" s="2"/>
      <c r="F2663" s="2"/>
      <c r="G2663" s="89" t="s">
        <v>1491</v>
      </c>
      <c r="H2663" s="89"/>
      <c r="I2663" s="5">
        <v>33.79</v>
      </c>
    </row>
    <row r="2664" spans="1:9" ht="9.9499999999999993" customHeight="1">
      <c r="A2664" s="2"/>
      <c r="B2664" s="2"/>
      <c r="C2664" s="2"/>
      <c r="D2664" s="2"/>
      <c r="E2664" s="2"/>
      <c r="F2664" s="2"/>
      <c r="G2664" s="90"/>
      <c r="H2664" s="90"/>
      <c r="I2664" s="90"/>
    </row>
    <row r="2665" spans="1:9" ht="20.100000000000001" customHeight="1">
      <c r="A2665" s="81" t="s">
        <v>2486</v>
      </c>
      <c r="B2665" s="81"/>
      <c r="C2665" s="81"/>
      <c r="D2665" s="81"/>
      <c r="E2665" s="81"/>
      <c r="F2665" s="81"/>
      <c r="G2665" s="81"/>
      <c r="H2665" s="81"/>
      <c r="I2665" s="81"/>
    </row>
    <row r="2666" spans="1:9" ht="15" customHeight="1">
      <c r="A2666" s="91" t="s">
        <v>1560</v>
      </c>
      <c r="B2666" s="91"/>
      <c r="C2666" s="92" t="s">
        <v>4</v>
      </c>
      <c r="D2666" s="92"/>
      <c r="E2666" s="92"/>
      <c r="F2666" s="11" t="s">
        <v>1470</v>
      </c>
      <c r="G2666" s="11" t="s">
        <v>1471</v>
      </c>
      <c r="H2666" s="11" t="s">
        <v>1472</v>
      </c>
      <c r="I2666" s="11" t="s">
        <v>1473</v>
      </c>
    </row>
    <row r="2667" spans="1:9" ht="21" customHeight="1">
      <c r="A2667" s="17" t="s">
        <v>2158</v>
      </c>
      <c r="B2667" s="18" t="s">
        <v>2159</v>
      </c>
      <c r="C2667" s="93" t="s">
        <v>14</v>
      </c>
      <c r="D2667" s="93"/>
      <c r="E2667" s="93"/>
      <c r="F2667" s="17" t="s">
        <v>1563</v>
      </c>
      <c r="G2667" s="19">
        <v>4.4999999999999997E-3</v>
      </c>
      <c r="H2667" s="20">
        <v>24.39</v>
      </c>
      <c r="I2667" s="20">
        <f>ROUND(ROUND(G2667,8)*H2667,2)</f>
        <v>0.11</v>
      </c>
    </row>
    <row r="2668" spans="1:9" ht="15" customHeight="1">
      <c r="A2668" s="17" t="s">
        <v>2160</v>
      </c>
      <c r="B2668" s="18" t="s">
        <v>2161</v>
      </c>
      <c r="C2668" s="93" t="s">
        <v>14</v>
      </c>
      <c r="D2668" s="93"/>
      <c r="E2668" s="93"/>
      <c r="F2668" s="17" t="s">
        <v>1563</v>
      </c>
      <c r="G2668" s="19">
        <v>4.4999999999999997E-3</v>
      </c>
      <c r="H2668" s="20">
        <v>32.69</v>
      </c>
      <c r="I2668" s="20">
        <f>ROUND(ROUND(G2668,8)*H2668,2)</f>
        <v>0.15</v>
      </c>
    </row>
    <row r="2669" spans="1:9" ht="18" customHeight="1">
      <c r="A2669" s="2"/>
      <c r="B2669" s="2"/>
      <c r="C2669" s="2"/>
      <c r="D2669" s="2"/>
      <c r="E2669" s="2"/>
      <c r="F2669" s="2"/>
      <c r="G2669" s="87" t="s">
        <v>1564</v>
      </c>
      <c r="H2669" s="87"/>
      <c r="I2669" s="21">
        <f>SUM(I2667:I2668)</f>
        <v>0.26</v>
      </c>
    </row>
    <row r="2670" spans="1:9" ht="15" customHeight="1">
      <c r="A2670" s="91" t="s">
        <v>1487</v>
      </c>
      <c r="B2670" s="91"/>
      <c r="C2670" s="92" t="s">
        <v>4</v>
      </c>
      <c r="D2670" s="92"/>
      <c r="E2670" s="92"/>
      <c r="F2670" s="11" t="s">
        <v>1470</v>
      </c>
      <c r="G2670" s="11" t="s">
        <v>1471</v>
      </c>
      <c r="H2670" s="11" t="s">
        <v>1472</v>
      </c>
      <c r="I2670" s="11" t="s">
        <v>1473</v>
      </c>
    </row>
    <row r="2671" spans="1:9" ht="21" customHeight="1">
      <c r="A2671" s="17" t="s">
        <v>2487</v>
      </c>
      <c r="B2671" s="18" t="s">
        <v>2488</v>
      </c>
      <c r="C2671" s="93" t="s">
        <v>399</v>
      </c>
      <c r="D2671" s="93"/>
      <c r="E2671" s="93"/>
      <c r="F2671" s="17" t="s">
        <v>400</v>
      </c>
      <c r="G2671" s="19">
        <v>1</v>
      </c>
      <c r="H2671" s="20">
        <v>23.68</v>
      </c>
      <c r="I2671" s="20">
        <f>ROUND(ROUND(G2671,8)*H2671,2)</f>
        <v>23.68</v>
      </c>
    </row>
    <row r="2672" spans="1:9" ht="15" customHeight="1">
      <c r="A2672" s="2"/>
      <c r="B2672" s="2"/>
      <c r="C2672" s="2"/>
      <c r="D2672" s="2"/>
      <c r="E2672" s="2"/>
      <c r="F2672" s="2"/>
      <c r="G2672" s="87" t="s">
        <v>1490</v>
      </c>
      <c r="H2672" s="87"/>
      <c r="I2672" s="21">
        <f>SUM(I2671:I2671)</f>
        <v>23.68</v>
      </c>
    </row>
    <row r="2673" spans="1:9" ht="15" customHeight="1">
      <c r="A2673" s="88" t="s">
        <v>2489</v>
      </c>
      <c r="B2673" s="88"/>
      <c r="C2673" s="88"/>
      <c r="D2673" s="2"/>
      <c r="E2673" s="2"/>
      <c r="F2673" s="2"/>
      <c r="G2673" s="89" t="s">
        <v>1491</v>
      </c>
      <c r="H2673" s="89"/>
      <c r="I2673" s="5">
        <v>23.94</v>
      </c>
    </row>
    <row r="2674" spans="1:9" ht="2.1" customHeight="1">
      <c r="A2674" s="88"/>
      <c r="B2674" s="88"/>
      <c r="C2674" s="88"/>
      <c r="D2674" s="2"/>
      <c r="E2674" s="2"/>
      <c r="F2674" s="2"/>
      <c r="G2674" s="2"/>
      <c r="H2674" s="2"/>
      <c r="I2674" s="2"/>
    </row>
    <row r="2675" spans="1:9" ht="9.9499999999999993" customHeight="1">
      <c r="A2675" s="2"/>
      <c r="B2675" s="2"/>
      <c r="C2675" s="2"/>
      <c r="D2675" s="2"/>
      <c r="E2675" s="2"/>
      <c r="F2675" s="2"/>
      <c r="G2675" s="90"/>
      <c r="H2675" s="90"/>
      <c r="I2675" s="90"/>
    </row>
    <row r="2676" spans="1:9" ht="20.100000000000001" customHeight="1">
      <c r="A2676" s="81" t="s">
        <v>2490</v>
      </c>
      <c r="B2676" s="81"/>
      <c r="C2676" s="81"/>
      <c r="D2676" s="81"/>
      <c r="E2676" s="81"/>
      <c r="F2676" s="81"/>
      <c r="G2676" s="81"/>
      <c r="H2676" s="81"/>
      <c r="I2676" s="81"/>
    </row>
    <row r="2677" spans="1:9" ht="15" customHeight="1">
      <c r="A2677" s="91" t="s">
        <v>1576</v>
      </c>
      <c r="B2677" s="91"/>
      <c r="C2677" s="92" t="s">
        <v>4</v>
      </c>
      <c r="D2677" s="92"/>
      <c r="E2677" s="92"/>
      <c r="F2677" s="11" t="s">
        <v>1470</v>
      </c>
      <c r="G2677" s="11" t="s">
        <v>1471</v>
      </c>
      <c r="H2677" s="11" t="s">
        <v>1472</v>
      </c>
      <c r="I2677" s="11" t="s">
        <v>1473</v>
      </c>
    </row>
    <row r="2678" spans="1:9" ht="21" customHeight="1">
      <c r="A2678" s="17" t="s">
        <v>2491</v>
      </c>
      <c r="B2678" s="18" t="s">
        <v>719</v>
      </c>
      <c r="C2678" s="93" t="s">
        <v>1910</v>
      </c>
      <c r="D2678" s="93"/>
      <c r="E2678" s="93"/>
      <c r="F2678" s="17" t="s">
        <v>33</v>
      </c>
      <c r="G2678" s="19">
        <v>1</v>
      </c>
      <c r="H2678" s="20">
        <v>393.6</v>
      </c>
      <c r="I2678" s="20">
        <f>ROUND(ROUND(G2678,8)*H2678,2)</f>
        <v>393.6</v>
      </c>
    </row>
    <row r="2679" spans="1:9" ht="15" customHeight="1">
      <c r="A2679" s="2"/>
      <c r="B2679" s="2"/>
      <c r="C2679" s="2"/>
      <c r="D2679" s="2"/>
      <c r="E2679" s="2"/>
      <c r="F2679" s="2"/>
      <c r="G2679" s="87" t="s">
        <v>1588</v>
      </c>
      <c r="H2679" s="87"/>
      <c r="I2679" s="21">
        <f>SUM(I2678:I2678)</f>
        <v>393.6</v>
      </c>
    </row>
    <row r="2680" spans="1:9" ht="15" customHeight="1">
      <c r="A2680" s="91" t="s">
        <v>1560</v>
      </c>
      <c r="B2680" s="91"/>
      <c r="C2680" s="92" t="s">
        <v>4</v>
      </c>
      <c r="D2680" s="92"/>
      <c r="E2680" s="92"/>
      <c r="F2680" s="11" t="s">
        <v>1470</v>
      </c>
      <c r="G2680" s="11" t="s">
        <v>1471</v>
      </c>
      <c r="H2680" s="11" t="s">
        <v>1472</v>
      </c>
      <c r="I2680" s="11" t="s">
        <v>1473</v>
      </c>
    </row>
    <row r="2681" spans="1:9" ht="21" customHeight="1">
      <c r="A2681" s="17" t="s">
        <v>2158</v>
      </c>
      <c r="B2681" s="18" t="s">
        <v>2159</v>
      </c>
      <c r="C2681" s="93" t="s">
        <v>14</v>
      </c>
      <c r="D2681" s="93"/>
      <c r="E2681" s="93"/>
      <c r="F2681" s="17" t="s">
        <v>1563</v>
      </c>
      <c r="G2681" s="19">
        <v>6.2007000000000003</v>
      </c>
      <c r="H2681" s="20">
        <v>24.39</v>
      </c>
      <c r="I2681" s="20">
        <f>ROUND(ROUND(G2681,8)*H2681,2)</f>
        <v>151.24</v>
      </c>
    </row>
    <row r="2682" spans="1:9" ht="15" customHeight="1">
      <c r="A2682" s="17" t="s">
        <v>2160</v>
      </c>
      <c r="B2682" s="18" t="s">
        <v>2161</v>
      </c>
      <c r="C2682" s="93" t="s">
        <v>14</v>
      </c>
      <c r="D2682" s="93"/>
      <c r="E2682" s="93"/>
      <c r="F2682" s="17" t="s">
        <v>1563</v>
      </c>
      <c r="G2682" s="19">
        <v>6.2007000000000003</v>
      </c>
      <c r="H2682" s="20">
        <v>32.69</v>
      </c>
      <c r="I2682" s="20">
        <f>ROUND(ROUND(G2682,8)*H2682,2)</f>
        <v>202.7</v>
      </c>
    </row>
    <row r="2683" spans="1:9" ht="18" customHeight="1">
      <c r="A2683" s="2"/>
      <c r="B2683" s="2"/>
      <c r="C2683" s="2"/>
      <c r="D2683" s="2"/>
      <c r="E2683" s="2"/>
      <c r="F2683" s="2"/>
      <c r="G2683" s="87" t="s">
        <v>1564</v>
      </c>
      <c r="H2683" s="87"/>
      <c r="I2683" s="21">
        <f>SUM(I2681:I2682)</f>
        <v>353.94</v>
      </c>
    </row>
    <row r="2684" spans="1:9" ht="15" customHeight="1">
      <c r="A2684" s="88" t="s">
        <v>2492</v>
      </c>
      <c r="B2684" s="88"/>
      <c r="C2684" s="88"/>
      <c r="D2684" s="2"/>
      <c r="E2684" s="2"/>
      <c r="F2684" s="2"/>
      <c r="G2684" s="89" t="s">
        <v>1491</v>
      </c>
      <c r="H2684" s="89"/>
      <c r="I2684" s="5">
        <v>747.54</v>
      </c>
    </row>
    <row r="2685" spans="1:9" ht="2.1" customHeight="1">
      <c r="A2685" s="88"/>
      <c r="B2685" s="88"/>
      <c r="C2685" s="88"/>
      <c r="D2685" s="2"/>
      <c r="E2685" s="2"/>
      <c r="F2685" s="2"/>
      <c r="G2685" s="2"/>
      <c r="H2685" s="2"/>
      <c r="I2685" s="2"/>
    </row>
    <row r="2686" spans="1:9" ht="9.9499999999999993" customHeight="1">
      <c r="A2686" s="2"/>
      <c r="B2686" s="2"/>
      <c r="C2686" s="2"/>
      <c r="D2686" s="2"/>
      <c r="E2686" s="2"/>
      <c r="F2686" s="2"/>
      <c r="G2686" s="90"/>
      <c r="H2686" s="90"/>
      <c r="I2686" s="90"/>
    </row>
    <row r="2687" spans="1:9" ht="20.100000000000001" customHeight="1">
      <c r="A2687" s="81" t="s">
        <v>2493</v>
      </c>
      <c r="B2687" s="81"/>
      <c r="C2687" s="81"/>
      <c r="D2687" s="81"/>
      <c r="E2687" s="81"/>
      <c r="F2687" s="81"/>
      <c r="G2687" s="81"/>
      <c r="H2687" s="81"/>
      <c r="I2687" s="81"/>
    </row>
    <row r="2688" spans="1:9" ht="15" customHeight="1">
      <c r="A2688" s="91" t="s">
        <v>1576</v>
      </c>
      <c r="B2688" s="91"/>
      <c r="C2688" s="92" t="s">
        <v>4</v>
      </c>
      <c r="D2688" s="92"/>
      <c r="E2688" s="92"/>
      <c r="F2688" s="11" t="s">
        <v>1470</v>
      </c>
      <c r="G2688" s="11" t="s">
        <v>1471</v>
      </c>
      <c r="H2688" s="11" t="s">
        <v>1472</v>
      </c>
      <c r="I2688" s="11" t="s">
        <v>1473</v>
      </c>
    </row>
    <row r="2689" spans="1:9" ht="21" customHeight="1">
      <c r="A2689" s="17" t="s">
        <v>2494</v>
      </c>
      <c r="B2689" s="18" t="s">
        <v>722</v>
      </c>
      <c r="C2689" s="93" t="s">
        <v>1910</v>
      </c>
      <c r="D2689" s="93"/>
      <c r="E2689" s="93"/>
      <c r="F2689" s="17" t="s">
        <v>33</v>
      </c>
      <c r="G2689" s="19">
        <v>1</v>
      </c>
      <c r="H2689" s="20">
        <v>1632.2</v>
      </c>
      <c r="I2689" s="20">
        <f>ROUND(ROUND(G2689,8)*H2689,2)</f>
        <v>1632.2</v>
      </c>
    </row>
    <row r="2690" spans="1:9" ht="15" customHeight="1">
      <c r="A2690" s="2"/>
      <c r="B2690" s="2"/>
      <c r="C2690" s="2"/>
      <c r="D2690" s="2"/>
      <c r="E2690" s="2"/>
      <c r="F2690" s="2"/>
      <c r="G2690" s="87" t="s">
        <v>1588</v>
      </c>
      <c r="H2690" s="87"/>
      <c r="I2690" s="21">
        <f>SUM(I2689:I2689)</f>
        <v>1632.2</v>
      </c>
    </row>
    <row r="2691" spans="1:9" ht="15" customHeight="1">
      <c r="A2691" s="91" t="s">
        <v>1560</v>
      </c>
      <c r="B2691" s="91"/>
      <c r="C2691" s="92" t="s">
        <v>4</v>
      </c>
      <c r="D2691" s="92"/>
      <c r="E2691" s="92"/>
      <c r="F2691" s="11" t="s">
        <v>1470</v>
      </c>
      <c r="G2691" s="11" t="s">
        <v>1471</v>
      </c>
      <c r="H2691" s="11" t="s">
        <v>1472</v>
      </c>
      <c r="I2691" s="11" t="s">
        <v>1473</v>
      </c>
    </row>
    <row r="2692" spans="1:9" ht="21" customHeight="1">
      <c r="A2692" s="17" t="s">
        <v>2158</v>
      </c>
      <c r="B2692" s="18" t="s">
        <v>2159</v>
      </c>
      <c r="C2692" s="93" t="s">
        <v>14</v>
      </c>
      <c r="D2692" s="93"/>
      <c r="E2692" s="93"/>
      <c r="F2692" s="17" t="s">
        <v>1563</v>
      </c>
      <c r="G2692" s="19">
        <v>6.2007000000000003</v>
      </c>
      <c r="H2692" s="20">
        <v>24.39</v>
      </c>
      <c r="I2692" s="20">
        <f>ROUND(ROUND(G2692,8)*H2692,2)</f>
        <v>151.24</v>
      </c>
    </row>
    <row r="2693" spans="1:9" ht="15" customHeight="1">
      <c r="A2693" s="17" t="s">
        <v>2160</v>
      </c>
      <c r="B2693" s="18" t="s">
        <v>2161</v>
      </c>
      <c r="C2693" s="93" t="s">
        <v>14</v>
      </c>
      <c r="D2693" s="93"/>
      <c r="E2693" s="93"/>
      <c r="F2693" s="17" t="s">
        <v>1563</v>
      </c>
      <c r="G2693" s="19">
        <v>6.2007000000000003</v>
      </c>
      <c r="H2693" s="20">
        <v>32.69</v>
      </c>
      <c r="I2693" s="20">
        <f>ROUND(ROUND(G2693,8)*H2693,2)</f>
        <v>202.7</v>
      </c>
    </row>
    <row r="2694" spans="1:9" ht="18" customHeight="1">
      <c r="A2694" s="2"/>
      <c r="B2694" s="2"/>
      <c r="C2694" s="2"/>
      <c r="D2694" s="2"/>
      <c r="E2694" s="2"/>
      <c r="F2694" s="2"/>
      <c r="G2694" s="87" t="s">
        <v>1564</v>
      </c>
      <c r="H2694" s="87"/>
      <c r="I2694" s="21">
        <f>SUM(I2692:I2693)</f>
        <v>353.94</v>
      </c>
    </row>
    <row r="2695" spans="1:9" ht="15" customHeight="1">
      <c r="A2695" s="88" t="s">
        <v>2495</v>
      </c>
      <c r="B2695" s="88"/>
      <c r="C2695" s="88"/>
      <c r="D2695" s="2"/>
      <c r="E2695" s="2"/>
      <c r="F2695" s="2"/>
      <c r="G2695" s="89" t="s">
        <v>1491</v>
      </c>
      <c r="H2695" s="89"/>
      <c r="I2695" s="5">
        <v>1986.14</v>
      </c>
    </row>
    <row r="2696" spans="1:9" ht="2.1" customHeight="1">
      <c r="A2696" s="88"/>
      <c r="B2696" s="88"/>
      <c r="C2696" s="88"/>
      <c r="D2696" s="2"/>
      <c r="E2696" s="2"/>
      <c r="F2696" s="2"/>
      <c r="G2696" s="2"/>
      <c r="H2696" s="2"/>
      <c r="I2696" s="2"/>
    </row>
    <row r="2697" spans="1:9" ht="9.9499999999999993" customHeight="1">
      <c r="A2697" s="2"/>
      <c r="B2697" s="2"/>
      <c r="C2697" s="2"/>
      <c r="D2697" s="2"/>
      <c r="E2697" s="2"/>
      <c r="F2697" s="2"/>
      <c r="G2697" s="90"/>
      <c r="H2697" s="90"/>
      <c r="I2697" s="90"/>
    </row>
    <row r="2698" spans="1:9" ht="20.100000000000001" customHeight="1">
      <c r="A2698" s="81" t="s">
        <v>2496</v>
      </c>
      <c r="B2698" s="81"/>
      <c r="C2698" s="81"/>
      <c r="D2698" s="81"/>
      <c r="E2698" s="81"/>
      <c r="F2698" s="81"/>
      <c r="G2698" s="81"/>
      <c r="H2698" s="81"/>
      <c r="I2698" s="81"/>
    </row>
    <row r="2699" spans="1:9" ht="15" customHeight="1">
      <c r="A2699" s="91" t="s">
        <v>1576</v>
      </c>
      <c r="B2699" s="91"/>
      <c r="C2699" s="92" t="s">
        <v>4</v>
      </c>
      <c r="D2699" s="92"/>
      <c r="E2699" s="92"/>
      <c r="F2699" s="11" t="s">
        <v>1470</v>
      </c>
      <c r="G2699" s="11" t="s">
        <v>1471</v>
      </c>
      <c r="H2699" s="11" t="s">
        <v>1472</v>
      </c>
      <c r="I2699" s="11" t="s">
        <v>1473</v>
      </c>
    </row>
    <row r="2700" spans="1:9" ht="21" customHeight="1">
      <c r="A2700" s="17" t="s">
        <v>2497</v>
      </c>
      <c r="B2700" s="18" t="s">
        <v>2498</v>
      </c>
      <c r="C2700" s="93" t="s">
        <v>1910</v>
      </c>
      <c r="D2700" s="93"/>
      <c r="E2700" s="93"/>
      <c r="F2700" s="17" t="s">
        <v>33</v>
      </c>
      <c r="G2700" s="19">
        <v>1</v>
      </c>
      <c r="H2700" s="20">
        <v>798.75</v>
      </c>
      <c r="I2700" s="20">
        <f>ROUND(ROUND(G2700,8)*H2700,2)</f>
        <v>798.75</v>
      </c>
    </row>
    <row r="2701" spans="1:9" ht="15" customHeight="1">
      <c r="A2701" s="2"/>
      <c r="B2701" s="2"/>
      <c r="C2701" s="2"/>
      <c r="D2701" s="2"/>
      <c r="E2701" s="2"/>
      <c r="F2701" s="2"/>
      <c r="G2701" s="87" t="s">
        <v>1588</v>
      </c>
      <c r="H2701" s="87"/>
      <c r="I2701" s="21">
        <f>SUM(I2700:I2700)</f>
        <v>798.75</v>
      </c>
    </row>
    <row r="2702" spans="1:9" ht="15" customHeight="1">
      <c r="A2702" s="91" t="s">
        <v>1560</v>
      </c>
      <c r="B2702" s="91"/>
      <c r="C2702" s="92" t="s">
        <v>4</v>
      </c>
      <c r="D2702" s="92"/>
      <c r="E2702" s="92"/>
      <c r="F2702" s="11" t="s">
        <v>1470</v>
      </c>
      <c r="G2702" s="11" t="s">
        <v>1471</v>
      </c>
      <c r="H2702" s="11" t="s">
        <v>1472</v>
      </c>
      <c r="I2702" s="11" t="s">
        <v>1473</v>
      </c>
    </row>
    <row r="2703" spans="1:9" ht="21" customHeight="1">
      <c r="A2703" s="17" t="s">
        <v>2158</v>
      </c>
      <c r="B2703" s="18" t="s">
        <v>2159</v>
      </c>
      <c r="C2703" s="93" t="s">
        <v>14</v>
      </c>
      <c r="D2703" s="93"/>
      <c r="E2703" s="93"/>
      <c r="F2703" s="17" t="s">
        <v>1563</v>
      </c>
      <c r="G2703" s="19">
        <v>6.2007000000000003</v>
      </c>
      <c r="H2703" s="20">
        <v>24.39</v>
      </c>
      <c r="I2703" s="20">
        <f>ROUND(ROUND(G2703,8)*H2703,2)</f>
        <v>151.24</v>
      </c>
    </row>
    <row r="2704" spans="1:9" ht="15" customHeight="1">
      <c r="A2704" s="17" t="s">
        <v>2160</v>
      </c>
      <c r="B2704" s="18" t="s">
        <v>2161</v>
      </c>
      <c r="C2704" s="93" t="s">
        <v>14</v>
      </c>
      <c r="D2704" s="93"/>
      <c r="E2704" s="93"/>
      <c r="F2704" s="17" t="s">
        <v>1563</v>
      </c>
      <c r="G2704" s="19">
        <v>6.2007000000000003</v>
      </c>
      <c r="H2704" s="20">
        <v>32.69</v>
      </c>
      <c r="I2704" s="20">
        <f>ROUND(ROUND(G2704,8)*H2704,2)</f>
        <v>202.7</v>
      </c>
    </row>
    <row r="2705" spans="1:9" ht="18" customHeight="1">
      <c r="A2705" s="2"/>
      <c r="B2705" s="2"/>
      <c r="C2705" s="2"/>
      <c r="D2705" s="2"/>
      <c r="E2705" s="2"/>
      <c r="F2705" s="2"/>
      <c r="G2705" s="87" t="s">
        <v>1564</v>
      </c>
      <c r="H2705" s="87"/>
      <c r="I2705" s="21">
        <f>SUM(I2703:I2704)</f>
        <v>353.94</v>
      </c>
    </row>
    <row r="2706" spans="1:9" ht="15" customHeight="1">
      <c r="A2706" s="88" t="s">
        <v>2388</v>
      </c>
      <c r="B2706" s="88"/>
      <c r="C2706" s="88"/>
      <c r="D2706" s="2"/>
      <c r="E2706" s="2"/>
      <c r="F2706" s="2"/>
      <c r="G2706" s="89" t="s">
        <v>1491</v>
      </c>
      <c r="H2706" s="89"/>
      <c r="I2706" s="5">
        <v>1152.69</v>
      </c>
    </row>
    <row r="2707" spans="1:9" ht="9.9499999999999993" customHeight="1">
      <c r="A2707" s="2"/>
      <c r="B2707" s="2"/>
      <c r="C2707" s="2"/>
      <c r="D2707" s="2"/>
      <c r="E2707" s="2"/>
      <c r="F2707" s="2"/>
      <c r="G2707" s="90"/>
      <c r="H2707" s="90"/>
      <c r="I2707" s="90"/>
    </row>
    <row r="2708" spans="1:9" ht="20.100000000000001" customHeight="1">
      <c r="A2708" s="81" t="s">
        <v>2499</v>
      </c>
      <c r="B2708" s="81"/>
      <c r="C2708" s="81"/>
      <c r="D2708" s="81"/>
      <c r="E2708" s="81"/>
      <c r="F2708" s="81"/>
      <c r="G2708" s="81"/>
      <c r="H2708" s="81"/>
      <c r="I2708" s="81"/>
    </row>
    <row r="2709" spans="1:9" ht="15" customHeight="1">
      <c r="A2709" s="91" t="s">
        <v>1576</v>
      </c>
      <c r="B2709" s="91"/>
      <c r="C2709" s="92" t="s">
        <v>4</v>
      </c>
      <c r="D2709" s="92"/>
      <c r="E2709" s="92"/>
      <c r="F2709" s="11" t="s">
        <v>1470</v>
      </c>
      <c r="G2709" s="11" t="s">
        <v>1471</v>
      </c>
      <c r="H2709" s="11" t="s">
        <v>1472</v>
      </c>
      <c r="I2709" s="11" t="s">
        <v>1473</v>
      </c>
    </row>
    <row r="2710" spans="1:9" ht="21" customHeight="1">
      <c r="A2710" s="17" t="s">
        <v>2500</v>
      </c>
      <c r="B2710" s="18" t="s">
        <v>728</v>
      </c>
      <c r="C2710" s="93" t="s">
        <v>1910</v>
      </c>
      <c r="D2710" s="93"/>
      <c r="E2710" s="93"/>
      <c r="F2710" s="17" t="s">
        <v>33</v>
      </c>
      <c r="G2710" s="19">
        <v>1</v>
      </c>
      <c r="H2710" s="20">
        <v>2191.0100000000002</v>
      </c>
      <c r="I2710" s="20">
        <f>ROUND(ROUND(G2710,8)*H2710,2)</f>
        <v>2191.0100000000002</v>
      </c>
    </row>
    <row r="2711" spans="1:9" ht="15" customHeight="1">
      <c r="A2711" s="2"/>
      <c r="B2711" s="2"/>
      <c r="C2711" s="2"/>
      <c r="D2711" s="2"/>
      <c r="E2711" s="2"/>
      <c r="F2711" s="2"/>
      <c r="G2711" s="87" t="s">
        <v>1588</v>
      </c>
      <c r="H2711" s="87"/>
      <c r="I2711" s="21">
        <f>SUM(I2710:I2710)</f>
        <v>2191.0100000000002</v>
      </c>
    </row>
    <row r="2712" spans="1:9" ht="15" customHeight="1">
      <c r="A2712" s="91" t="s">
        <v>1560</v>
      </c>
      <c r="B2712" s="91"/>
      <c r="C2712" s="92" t="s">
        <v>4</v>
      </c>
      <c r="D2712" s="92"/>
      <c r="E2712" s="92"/>
      <c r="F2712" s="11" t="s">
        <v>1470</v>
      </c>
      <c r="G2712" s="11" t="s">
        <v>1471</v>
      </c>
      <c r="H2712" s="11" t="s">
        <v>1472</v>
      </c>
      <c r="I2712" s="11" t="s">
        <v>1473</v>
      </c>
    </row>
    <row r="2713" spans="1:9" ht="21" customHeight="1">
      <c r="A2713" s="17" t="s">
        <v>2158</v>
      </c>
      <c r="B2713" s="18" t="s">
        <v>2159</v>
      </c>
      <c r="C2713" s="93" t="s">
        <v>14</v>
      </c>
      <c r="D2713" s="93"/>
      <c r="E2713" s="93"/>
      <c r="F2713" s="17" t="s">
        <v>1563</v>
      </c>
      <c r="G2713" s="19">
        <v>6.2007000000000003</v>
      </c>
      <c r="H2713" s="20">
        <v>24.39</v>
      </c>
      <c r="I2713" s="20">
        <f>ROUND(ROUND(G2713,8)*H2713,2)</f>
        <v>151.24</v>
      </c>
    </row>
    <row r="2714" spans="1:9" ht="15" customHeight="1">
      <c r="A2714" s="17" t="s">
        <v>2160</v>
      </c>
      <c r="B2714" s="18" t="s">
        <v>2161</v>
      </c>
      <c r="C2714" s="93" t="s">
        <v>14</v>
      </c>
      <c r="D2714" s="93"/>
      <c r="E2714" s="93"/>
      <c r="F2714" s="17" t="s">
        <v>1563</v>
      </c>
      <c r="G2714" s="19">
        <v>6.2007000000000003</v>
      </c>
      <c r="H2714" s="20">
        <v>32.69</v>
      </c>
      <c r="I2714" s="20">
        <f>ROUND(ROUND(G2714,8)*H2714,2)</f>
        <v>202.7</v>
      </c>
    </row>
    <row r="2715" spans="1:9" ht="18" customHeight="1">
      <c r="A2715" s="2"/>
      <c r="B2715" s="2"/>
      <c r="C2715" s="2"/>
      <c r="D2715" s="2"/>
      <c r="E2715" s="2"/>
      <c r="F2715" s="2"/>
      <c r="G2715" s="87" t="s">
        <v>1564</v>
      </c>
      <c r="H2715" s="87"/>
      <c r="I2715" s="21">
        <f>SUM(I2713:I2714)</f>
        <v>353.94</v>
      </c>
    </row>
    <row r="2716" spans="1:9" ht="15" customHeight="1">
      <c r="A2716" s="88" t="s">
        <v>2388</v>
      </c>
      <c r="B2716" s="88"/>
      <c r="C2716" s="88"/>
      <c r="D2716" s="2"/>
      <c r="E2716" s="2"/>
      <c r="F2716" s="2"/>
      <c r="G2716" s="89" t="s">
        <v>1491</v>
      </c>
      <c r="H2716" s="89"/>
      <c r="I2716" s="5">
        <v>2544.9499999999998</v>
      </c>
    </row>
    <row r="2717" spans="1:9" ht="9.9499999999999993" customHeight="1">
      <c r="A2717" s="2"/>
      <c r="B2717" s="2"/>
      <c r="C2717" s="2"/>
      <c r="D2717" s="2"/>
      <c r="E2717" s="2"/>
      <c r="F2717" s="2"/>
      <c r="G2717" s="90"/>
      <c r="H2717" s="90"/>
      <c r="I2717" s="90"/>
    </row>
    <row r="2718" spans="1:9" ht="20.100000000000001" customHeight="1">
      <c r="A2718" s="81" t="s">
        <v>2501</v>
      </c>
      <c r="B2718" s="81"/>
      <c r="C2718" s="81"/>
      <c r="D2718" s="81"/>
      <c r="E2718" s="81"/>
      <c r="F2718" s="81"/>
      <c r="G2718" s="81"/>
      <c r="H2718" s="81"/>
      <c r="I2718" s="81"/>
    </row>
    <row r="2719" spans="1:9" ht="15" customHeight="1">
      <c r="A2719" s="91" t="s">
        <v>1576</v>
      </c>
      <c r="B2719" s="91"/>
      <c r="C2719" s="92" t="s">
        <v>4</v>
      </c>
      <c r="D2719" s="92"/>
      <c r="E2719" s="92"/>
      <c r="F2719" s="11" t="s">
        <v>1470</v>
      </c>
      <c r="G2719" s="11" t="s">
        <v>1471</v>
      </c>
      <c r="H2719" s="11" t="s">
        <v>1472</v>
      </c>
      <c r="I2719" s="11" t="s">
        <v>1473</v>
      </c>
    </row>
    <row r="2720" spans="1:9" ht="21" customHeight="1">
      <c r="A2720" s="17" t="s">
        <v>2502</v>
      </c>
      <c r="B2720" s="18" t="s">
        <v>731</v>
      </c>
      <c r="C2720" s="93" t="s">
        <v>1910</v>
      </c>
      <c r="D2720" s="93"/>
      <c r="E2720" s="93"/>
      <c r="F2720" s="17" t="s">
        <v>33</v>
      </c>
      <c r="G2720" s="19">
        <v>1</v>
      </c>
      <c r="H2720" s="20">
        <v>69.400000000000006</v>
      </c>
      <c r="I2720" s="20">
        <f>ROUND(ROUND(G2720,8)*H2720,2)</f>
        <v>69.400000000000006</v>
      </c>
    </row>
    <row r="2721" spans="1:9" ht="15" customHeight="1">
      <c r="A2721" s="2"/>
      <c r="B2721" s="2"/>
      <c r="C2721" s="2"/>
      <c r="D2721" s="2"/>
      <c r="E2721" s="2"/>
      <c r="F2721" s="2"/>
      <c r="G2721" s="87" t="s">
        <v>1588</v>
      </c>
      <c r="H2721" s="87"/>
      <c r="I2721" s="21">
        <f>SUM(I2720:I2720)</f>
        <v>69.400000000000006</v>
      </c>
    </row>
    <row r="2722" spans="1:9" ht="15" customHeight="1">
      <c r="A2722" s="91" t="s">
        <v>1560</v>
      </c>
      <c r="B2722" s="91"/>
      <c r="C2722" s="92" t="s">
        <v>4</v>
      </c>
      <c r="D2722" s="92"/>
      <c r="E2722" s="92"/>
      <c r="F2722" s="11" t="s">
        <v>1470</v>
      </c>
      <c r="G2722" s="11" t="s">
        <v>1471</v>
      </c>
      <c r="H2722" s="11" t="s">
        <v>1472</v>
      </c>
      <c r="I2722" s="11" t="s">
        <v>1473</v>
      </c>
    </row>
    <row r="2723" spans="1:9" ht="21" customHeight="1">
      <c r="A2723" s="17" t="s">
        <v>2158</v>
      </c>
      <c r="B2723" s="18" t="s">
        <v>2159</v>
      </c>
      <c r="C2723" s="93" t="s">
        <v>14</v>
      </c>
      <c r="D2723" s="93"/>
      <c r="E2723" s="93"/>
      <c r="F2723" s="17" t="s">
        <v>1563</v>
      </c>
      <c r="G2723" s="19">
        <v>0.2</v>
      </c>
      <c r="H2723" s="20">
        <v>24.39</v>
      </c>
      <c r="I2723" s="20">
        <f>ROUND(ROUND(G2723,8)*H2723,2)</f>
        <v>4.88</v>
      </c>
    </row>
    <row r="2724" spans="1:9" ht="15" customHeight="1">
      <c r="A2724" s="17" t="s">
        <v>2160</v>
      </c>
      <c r="B2724" s="18" t="s">
        <v>2161</v>
      </c>
      <c r="C2724" s="93" t="s">
        <v>14</v>
      </c>
      <c r="D2724" s="93"/>
      <c r="E2724" s="93"/>
      <c r="F2724" s="17" t="s">
        <v>1563</v>
      </c>
      <c r="G2724" s="19">
        <v>0.2</v>
      </c>
      <c r="H2724" s="20">
        <v>32.69</v>
      </c>
      <c r="I2724" s="20">
        <f>ROUND(ROUND(G2724,8)*H2724,2)</f>
        <v>6.54</v>
      </c>
    </row>
    <row r="2725" spans="1:9" ht="18" customHeight="1">
      <c r="A2725" s="2"/>
      <c r="B2725" s="2"/>
      <c r="C2725" s="2"/>
      <c r="D2725" s="2"/>
      <c r="E2725" s="2"/>
      <c r="F2725" s="2"/>
      <c r="G2725" s="87" t="s">
        <v>1564</v>
      </c>
      <c r="H2725" s="87"/>
      <c r="I2725" s="21">
        <f>SUM(I2723:I2724)</f>
        <v>11.42</v>
      </c>
    </row>
    <row r="2726" spans="1:9" ht="15" customHeight="1">
      <c r="A2726" s="88" t="s">
        <v>2503</v>
      </c>
      <c r="B2726" s="88"/>
      <c r="C2726" s="88"/>
      <c r="D2726" s="2"/>
      <c r="E2726" s="2"/>
      <c r="F2726" s="2"/>
      <c r="G2726" s="89" t="s">
        <v>1491</v>
      </c>
      <c r="H2726" s="89"/>
      <c r="I2726" s="5">
        <v>80.819999999999993</v>
      </c>
    </row>
    <row r="2727" spans="1:9" ht="9.9499999999999993" customHeight="1">
      <c r="A2727" s="2"/>
      <c r="B2727" s="2"/>
      <c r="C2727" s="2"/>
      <c r="D2727" s="2"/>
      <c r="E2727" s="2"/>
      <c r="F2727" s="2"/>
      <c r="G2727" s="90"/>
      <c r="H2727" s="90"/>
      <c r="I2727" s="90"/>
    </row>
    <row r="2728" spans="1:9" ht="20.100000000000001" customHeight="1">
      <c r="A2728" s="81" t="s">
        <v>2504</v>
      </c>
      <c r="B2728" s="81"/>
      <c r="C2728" s="81"/>
      <c r="D2728" s="81"/>
      <c r="E2728" s="81"/>
      <c r="F2728" s="81"/>
      <c r="G2728" s="81"/>
      <c r="H2728" s="81"/>
      <c r="I2728" s="81"/>
    </row>
    <row r="2729" spans="1:9" ht="15" customHeight="1">
      <c r="A2729" s="91" t="s">
        <v>1576</v>
      </c>
      <c r="B2729" s="91"/>
      <c r="C2729" s="92" t="s">
        <v>4</v>
      </c>
      <c r="D2729" s="92"/>
      <c r="E2729" s="92"/>
      <c r="F2729" s="11" t="s">
        <v>1470</v>
      </c>
      <c r="G2729" s="11" t="s">
        <v>1471</v>
      </c>
      <c r="H2729" s="11" t="s">
        <v>1472</v>
      </c>
      <c r="I2729" s="11" t="s">
        <v>1473</v>
      </c>
    </row>
    <row r="2730" spans="1:9" ht="15" customHeight="1">
      <c r="A2730" s="17" t="s">
        <v>2505</v>
      </c>
      <c r="B2730" s="18" t="s">
        <v>2506</v>
      </c>
      <c r="C2730" s="93" t="s">
        <v>14</v>
      </c>
      <c r="D2730" s="93"/>
      <c r="E2730" s="93"/>
      <c r="F2730" s="17" t="s">
        <v>33</v>
      </c>
      <c r="G2730" s="19">
        <v>8.8599999999999998E-2</v>
      </c>
      <c r="H2730" s="20">
        <v>2.33</v>
      </c>
      <c r="I2730" s="20">
        <f>TRUNC(TRUNC(G2730,8)*H2730,2)</f>
        <v>0.2</v>
      </c>
    </row>
    <row r="2731" spans="1:9" ht="15" customHeight="1">
      <c r="A2731" s="17" t="s">
        <v>2507</v>
      </c>
      <c r="B2731" s="18" t="s">
        <v>2508</v>
      </c>
      <c r="C2731" s="93" t="s">
        <v>14</v>
      </c>
      <c r="D2731" s="93"/>
      <c r="E2731" s="93"/>
      <c r="F2731" s="17" t="s">
        <v>88</v>
      </c>
      <c r="G2731" s="19">
        <v>1.0492999999999999</v>
      </c>
      <c r="H2731" s="20">
        <v>3.41</v>
      </c>
      <c r="I2731" s="20">
        <f>TRUNC(TRUNC(G2731,8)*H2731,2)</f>
        <v>3.57</v>
      </c>
    </row>
    <row r="2732" spans="1:9" ht="15" customHeight="1">
      <c r="A2732" s="2"/>
      <c r="B2732" s="2"/>
      <c r="C2732" s="2"/>
      <c r="D2732" s="2"/>
      <c r="E2732" s="2"/>
      <c r="F2732" s="2"/>
      <c r="G2732" s="87" t="s">
        <v>1588</v>
      </c>
      <c r="H2732" s="87"/>
      <c r="I2732" s="21">
        <f>SUM(I2730:I2731)</f>
        <v>3.77</v>
      </c>
    </row>
    <row r="2733" spans="1:9" ht="15" customHeight="1">
      <c r="A2733" s="91" t="s">
        <v>1560</v>
      </c>
      <c r="B2733" s="91"/>
      <c r="C2733" s="92" t="s">
        <v>4</v>
      </c>
      <c r="D2733" s="92"/>
      <c r="E2733" s="92"/>
      <c r="F2733" s="11" t="s">
        <v>1470</v>
      </c>
      <c r="G2733" s="11" t="s">
        <v>1471</v>
      </c>
      <c r="H2733" s="11" t="s">
        <v>1472</v>
      </c>
      <c r="I2733" s="11" t="s">
        <v>1473</v>
      </c>
    </row>
    <row r="2734" spans="1:9" ht="21" customHeight="1">
      <c r="A2734" s="17" t="s">
        <v>2509</v>
      </c>
      <c r="B2734" s="18" t="s">
        <v>2510</v>
      </c>
      <c r="C2734" s="93" t="s">
        <v>14</v>
      </c>
      <c r="D2734" s="93"/>
      <c r="E2734" s="93"/>
      <c r="F2734" s="17" t="s">
        <v>1563</v>
      </c>
      <c r="G2734" s="19">
        <v>0.38</v>
      </c>
      <c r="H2734" s="20">
        <v>23.37</v>
      </c>
      <c r="I2734" s="20">
        <f>TRUNC(TRUNC(G2734,8)*H2734,2)</f>
        <v>8.8800000000000008</v>
      </c>
    </row>
    <row r="2735" spans="1:9" ht="21" customHeight="1">
      <c r="A2735" s="17" t="s">
        <v>2511</v>
      </c>
      <c r="B2735" s="18" t="s">
        <v>2512</v>
      </c>
      <c r="C2735" s="93" t="s">
        <v>14</v>
      </c>
      <c r="D2735" s="93"/>
      <c r="E2735" s="93"/>
      <c r="F2735" s="17" t="s">
        <v>1563</v>
      </c>
      <c r="G2735" s="19">
        <v>0.38</v>
      </c>
      <c r="H2735" s="20">
        <v>31.5</v>
      </c>
      <c r="I2735" s="20">
        <f>TRUNC(TRUNC(G2735,8)*H2735,2)</f>
        <v>11.97</v>
      </c>
    </row>
    <row r="2736" spans="1:9" ht="18" customHeight="1">
      <c r="A2736" s="2"/>
      <c r="B2736" s="2"/>
      <c r="C2736" s="2"/>
      <c r="D2736" s="2"/>
      <c r="E2736" s="2"/>
      <c r="F2736" s="2"/>
      <c r="G2736" s="87" t="s">
        <v>1564</v>
      </c>
      <c r="H2736" s="87"/>
      <c r="I2736" s="21">
        <f>SUM(I2734:I2735)</f>
        <v>20.85</v>
      </c>
    </row>
    <row r="2737" spans="1:9" ht="15" customHeight="1">
      <c r="A2737" s="2"/>
      <c r="B2737" s="2"/>
      <c r="C2737" s="2"/>
      <c r="D2737" s="2"/>
      <c r="E2737" s="2"/>
      <c r="F2737" s="2"/>
      <c r="G2737" s="89" t="s">
        <v>1491</v>
      </c>
      <c r="H2737" s="89"/>
      <c r="I2737" s="5">
        <f>SUM(I2732,I2736)</f>
        <v>24.62</v>
      </c>
    </row>
    <row r="2738" spans="1:9" ht="9.9499999999999993" customHeight="1">
      <c r="A2738" s="2"/>
      <c r="B2738" s="2"/>
      <c r="C2738" s="2"/>
      <c r="D2738" s="2"/>
      <c r="E2738" s="2"/>
      <c r="F2738" s="2"/>
      <c r="G2738" s="90"/>
      <c r="H2738" s="90"/>
      <c r="I2738" s="90"/>
    </row>
    <row r="2739" spans="1:9" ht="20.100000000000001" customHeight="1">
      <c r="A2739" s="81" t="s">
        <v>2513</v>
      </c>
      <c r="B2739" s="81"/>
      <c r="C2739" s="81"/>
      <c r="D2739" s="81"/>
      <c r="E2739" s="81"/>
      <c r="F2739" s="81"/>
      <c r="G2739" s="81"/>
      <c r="H2739" s="81"/>
      <c r="I2739" s="81"/>
    </row>
    <row r="2740" spans="1:9" ht="15" customHeight="1">
      <c r="A2740" s="91" t="s">
        <v>1576</v>
      </c>
      <c r="B2740" s="91"/>
      <c r="C2740" s="92" t="s">
        <v>4</v>
      </c>
      <c r="D2740" s="92"/>
      <c r="E2740" s="92"/>
      <c r="F2740" s="11" t="s">
        <v>1470</v>
      </c>
      <c r="G2740" s="11" t="s">
        <v>1471</v>
      </c>
      <c r="H2740" s="11" t="s">
        <v>1472</v>
      </c>
      <c r="I2740" s="11" t="s">
        <v>1473</v>
      </c>
    </row>
    <row r="2741" spans="1:9" ht="15" customHeight="1">
      <c r="A2741" s="17" t="s">
        <v>2505</v>
      </c>
      <c r="B2741" s="18" t="s">
        <v>2506</v>
      </c>
      <c r="C2741" s="93" t="s">
        <v>14</v>
      </c>
      <c r="D2741" s="93"/>
      <c r="E2741" s="93"/>
      <c r="F2741" s="17" t="s">
        <v>33</v>
      </c>
      <c r="G2741" s="19">
        <v>3.6999999999999998E-2</v>
      </c>
      <c r="H2741" s="20">
        <v>2.33</v>
      </c>
      <c r="I2741" s="20">
        <f>TRUNC(TRUNC(G2741,8)*H2741,2)</f>
        <v>0.08</v>
      </c>
    </row>
    <row r="2742" spans="1:9" ht="15" customHeight="1">
      <c r="A2742" s="17" t="s">
        <v>2507</v>
      </c>
      <c r="B2742" s="18" t="s">
        <v>2508</v>
      </c>
      <c r="C2742" s="93" t="s">
        <v>14</v>
      </c>
      <c r="D2742" s="93"/>
      <c r="E2742" s="93"/>
      <c r="F2742" s="17" t="s">
        <v>88</v>
      </c>
      <c r="G2742" s="19">
        <v>1.0492999999999999</v>
      </c>
      <c r="H2742" s="20">
        <v>3.41</v>
      </c>
      <c r="I2742" s="20">
        <f>TRUNC(TRUNC(G2742,8)*H2742,2)</f>
        <v>3.57</v>
      </c>
    </row>
    <row r="2743" spans="1:9" ht="15" customHeight="1">
      <c r="A2743" s="2"/>
      <c r="B2743" s="2"/>
      <c r="C2743" s="2"/>
      <c r="D2743" s="2"/>
      <c r="E2743" s="2"/>
      <c r="F2743" s="2"/>
      <c r="G2743" s="87" t="s">
        <v>1588</v>
      </c>
      <c r="H2743" s="87"/>
      <c r="I2743" s="21">
        <f>SUM(I2741:I2742)</f>
        <v>3.65</v>
      </c>
    </row>
    <row r="2744" spans="1:9" ht="15" customHeight="1">
      <c r="A2744" s="91" t="s">
        <v>1560</v>
      </c>
      <c r="B2744" s="91"/>
      <c r="C2744" s="92" t="s">
        <v>4</v>
      </c>
      <c r="D2744" s="92"/>
      <c r="E2744" s="92"/>
      <c r="F2744" s="11" t="s">
        <v>1470</v>
      </c>
      <c r="G2744" s="11" t="s">
        <v>1471</v>
      </c>
      <c r="H2744" s="11" t="s">
        <v>1472</v>
      </c>
      <c r="I2744" s="11" t="s">
        <v>1473</v>
      </c>
    </row>
    <row r="2745" spans="1:9" ht="21" customHeight="1">
      <c r="A2745" s="17" t="s">
        <v>2509</v>
      </c>
      <c r="B2745" s="18" t="s">
        <v>2510</v>
      </c>
      <c r="C2745" s="93" t="s">
        <v>14</v>
      </c>
      <c r="D2745" s="93"/>
      <c r="E2745" s="93"/>
      <c r="F2745" s="17" t="s">
        <v>1563</v>
      </c>
      <c r="G2745" s="19">
        <v>0.15859999999999999</v>
      </c>
      <c r="H2745" s="20">
        <v>23.37</v>
      </c>
      <c r="I2745" s="20">
        <f>TRUNC(TRUNC(G2745,8)*H2745,2)</f>
        <v>3.7</v>
      </c>
    </row>
    <row r="2746" spans="1:9" ht="21" customHeight="1">
      <c r="A2746" s="17" t="s">
        <v>2511</v>
      </c>
      <c r="B2746" s="18" t="s">
        <v>2512</v>
      </c>
      <c r="C2746" s="93" t="s">
        <v>14</v>
      </c>
      <c r="D2746" s="93"/>
      <c r="E2746" s="93"/>
      <c r="F2746" s="17" t="s">
        <v>1563</v>
      </c>
      <c r="G2746" s="19">
        <v>0.15859999999999999</v>
      </c>
      <c r="H2746" s="20">
        <v>31.5</v>
      </c>
      <c r="I2746" s="20">
        <f>TRUNC(TRUNC(G2746,8)*H2746,2)</f>
        <v>4.99</v>
      </c>
    </row>
    <row r="2747" spans="1:9" ht="18" customHeight="1">
      <c r="A2747" s="2"/>
      <c r="B2747" s="2"/>
      <c r="C2747" s="2"/>
      <c r="D2747" s="2"/>
      <c r="E2747" s="2"/>
      <c r="F2747" s="2"/>
      <c r="G2747" s="87" t="s">
        <v>1564</v>
      </c>
      <c r="H2747" s="87"/>
      <c r="I2747" s="21">
        <f>SUM(I2745:I2746)</f>
        <v>8.6900000000000013</v>
      </c>
    </row>
    <row r="2748" spans="1:9" ht="15" customHeight="1">
      <c r="A2748" s="2"/>
      <c r="B2748" s="2"/>
      <c r="C2748" s="2"/>
      <c r="D2748" s="2"/>
      <c r="E2748" s="2"/>
      <c r="F2748" s="2"/>
      <c r="G2748" s="89" t="s">
        <v>1491</v>
      </c>
      <c r="H2748" s="89"/>
      <c r="I2748" s="5">
        <f>SUM(I2743,I2747)</f>
        <v>12.340000000000002</v>
      </c>
    </row>
    <row r="2749" spans="1:9" ht="9.9499999999999993" customHeight="1">
      <c r="A2749" s="2"/>
      <c r="B2749" s="2"/>
      <c r="C2749" s="2"/>
      <c r="D2749" s="2"/>
      <c r="E2749" s="2"/>
      <c r="F2749" s="2"/>
      <c r="G2749" s="90"/>
      <c r="H2749" s="90"/>
      <c r="I2749" s="90"/>
    </row>
    <row r="2750" spans="1:9" ht="20.100000000000001" customHeight="1">
      <c r="A2750" s="81" t="s">
        <v>2514</v>
      </c>
      <c r="B2750" s="81"/>
      <c r="C2750" s="81"/>
      <c r="D2750" s="81"/>
      <c r="E2750" s="81"/>
      <c r="F2750" s="81"/>
      <c r="G2750" s="81"/>
      <c r="H2750" s="81"/>
      <c r="I2750" s="81"/>
    </row>
    <row r="2751" spans="1:9" ht="15" customHeight="1">
      <c r="A2751" s="91" t="s">
        <v>1576</v>
      </c>
      <c r="B2751" s="91"/>
      <c r="C2751" s="92" t="s">
        <v>4</v>
      </c>
      <c r="D2751" s="92"/>
      <c r="E2751" s="92"/>
      <c r="F2751" s="11" t="s">
        <v>1470</v>
      </c>
      <c r="G2751" s="11" t="s">
        <v>1471</v>
      </c>
      <c r="H2751" s="11" t="s">
        <v>1472</v>
      </c>
      <c r="I2751" s="11" t="s">
        <v>1473</v>
      </c>
    </row>
    <row r="2752" spans="1:9" ht="15" customHeight="1">
      <c r="A2752" s="17" t="s">
        <v>2505</v>
      </c>
      <c r="B2752" s="18" t="s">
        <v>2506</v>
      </c>
      <c r="C2752" s="93" t="s">
        <v>14</v>
      </c>
      <c r="D2752" s="93"/>
      <c r="E2752" s="93"/>
      <c r="F2752" s="17" t="s">
        <v>33</v>
      </c>
      <c r="G2752" s="19">
        <v>4.41E-2</v>
      </c>
      <c r="H2752" s="20">
        <v>2.33</v>
      </c>
      <c r="I2752" s="20">
        <f>TRUNC(TRUNC(G2752,8)*H2752,2)</f>
        <v>0.1</v>
      </c>
    </row>
    <row r="2753" spans="1:9" ht="15" customHeight="1">
      <c r="A2753" s="17" t="s">
        <v>2515</v>
      </c>
      <c r="B2753" s="18" t="s">
        <v>2516</v>
      </c>
      <c r="C2753" s="93" t="s">
        <v>14</v>
      </c>
      <c r="D2753" s="93"/>
      <c r="E2753" s="93"/>
      <c r="F2753" s="17" t="s">
        <v>88</v>
      </c>
      <c r="G2753" s="19">
        <v>1.0492999999999999</v>
      </c>
      <c r="H2753" s="20">
        <v>7.36</v>
      </c>
      <c r="I2753" s="20">
        <f>TRUNC(TRUNC(G2753,8)*H2753,2)</f>
        <v>7.72</v>
      </c>
    </row>
    <row r="2754" spans="1:9" ht="15" customHeight="1">
      <c r="A2754" s="2"/>
      <c r="B2754" s="2"/>
      <c r="C2754" s="2"/>
      <c r="D2754" s="2"/>
      <c r="E2754" s="2"/>
      <c r="F2754" s="2"/>
      <c r="G2754" s="87" t="s">
        <v>1588</v>
      </c>
      <c r="H2754" s="87"/>
      <c r="I2754" s="21">
        <f>SUM(I2752:I2753)</f>
        <v>7.8199999999999994</v>
      </c>
    </row>
    <row r="2755" spans="1:9" ht="15" customHeight="1">
      <c r="A2755" s="91" t="s">
        <v>1560</v>
      </c>
      <c r="B2755" s="91"/>
      <c r="C2755" s="92" t="s">
        <v>4</v>
      </c>
      <c r="D2755" s="92"/>
      <c r="E2755" s="92"/>
      <c r="F2755" s="11" t="s">
        <v>1470</v>
      </c>
      <c r="G2755" s="11" t="s">
        <v>1471</v>
      </c>
      <c r="H2755" s="11" t="s">
        <v>1472</v>
      </c>
      <c r="I2755" s="11" t="s">
        <v>1473</v>
      </c>
    </row>
    <row r="2756" spans="1:9" ht="21" customHeight="1">
      <c r="A2756" s="17" t="s">
        <v>2509</v>
      </c>
      <c r="B2756" s="18" t="s">
        <v>2510</v>
      </c>
      <c r="C2756" s="93" t="s">
        <v>14</v>
      </c>
      <c r="D2756" s="93"/>
      <c r="E2756" s="93"/>
      <c r="F2756" s="17" t="s">
        <v>1563</v>
      </c>
      <c r="G2756" s="19">
        <v>0.18909999999999999</v>
      </c>
      <c r="H2756" s="20">
        <v>23.37</v>
      </c>
      <c r="I2756" s="20">
        <f>TRUNC(TRUNC(G2756,8)*H2756,2)</f>
        <v>4.41</v>
      </c>
    </row>
    <row r="2757" spans="1:9" ht="21" customHeight="1">
      <c r="A2757" s="17" t="s">
        <v>2511</v>
      </c>
      <c r="B2757" s="18" t="s">
        <v>2512</v>
      </c>
      <c r="C2757" s="93" t="s">
        <v>14</v>
      </c>
      <c r="D2757" s="93"/>
      <c r="E2757" s="93"/>
      <c r="F2757" s="17" t="s">
        <v>1563</v>
      </c>
      <c r="G2757" s="19">
        <v>0.18909999999999999</v>
      </c>
      <c r="H2757" s="20">
        <v>31.5</v>
      </c>
      <c r="I2757" s="20">
        <f>TRUNC(TRUNC(G2757,8)*H2757,2)</f>
        <v>5.95</v>
      </c>
    </row>
    <row r="2758" spans="1:9" ht="18" customHeight="1">
      <c r="A2758" s="2"/>
      <c r="B2758" s="2"/>
      <c r="C2758" s="2"/>
      <c r="D2758" s="2"/>
      <c r="E2758" s="2"/>
      <c r="F2758" s="2"/>
      <c r="G2758" s="87" t="s">
        <v>1564</v>
      </c>
      <c r="H2758" s="87"/>
      <c r="I2758" s="21">
        <f>SUM(I2756:I2757)</f>
        <v>10.36</v>
      </c>
    </row>
    <row r="2759" spans="1:9" ht="15" customHeight="1">
      <c r="A2759" s="2"/>
      <c r="B2759" s="2"/>
      <c r="C2759" s="2"/>
      <c r="D2759" s="2"/>
      <c r="E2759" s="2"/>
      <c r="F2759" s="2"/>
      <c r="G2759" s="89" t="s">
        <v>1491</v>
      </c>
      <c r="H2759" s="89"/>
      <c r="I2759" s="5">
        <f>SUM(I2754,I2758)</f>
        <v>18.18</v>
      </c>
    </row>
    <row r="2760" spans="1:9" ht="9.9499999999999993" customHeight="1">
      <c r="A2760" s="2"/>
      <c r="B2760" s="2"/>
      <c r="C2760" s="2"/>
      <c r="D2760" s="2"/>
      <c r="E2760" s="2"/>
      <c r="F2760" s="2"/>
      <c r="G2760" s="90"/>
      <c r="H2760" s="90"/>
      <c r="I2760" s="90"/>
    </row>
    <row r="2761" spans="1:9" ht="20.100000000000001" customHeight="1">
      <c r="A2761" s="81" t="s">
        <v>2517</v>
      </c>
      <c r="B2761" s="81"/>
      <c r="C2761" s="81"/>
      <c r="D2761" s="81"/>
      <c r="E2761" s="81"/>
      <c r="F2761" s="81"/>
      <c r="G2761" s="81"/>
      <c r="H2761" s="81"/>
      <c r="I2761" s="81"/>
    </row>
    <row r="2762" spans="1:9" ht="15" customHeight="1">
      <c r="A2762" s="91" t="s">
        <v>1576</v>
      </c>
      <c r="B2762" s="91"/>
      <c r="C2762" s="92" t="s">
        <v>4</v>
      </c>
      <c r="D2762" s="92"/>
      <c r="E2762" s="92"/>
      <c r="F2762" s="11" t="s">
        <v>1470</v>
      </c>
      <c r="G2762" s="11" t="s">
        <v>1471</v>
      </c>
      <c r="H2762" s="11" t="s">
        <v>1472</v>
      </c>
      <c r="I2762" s="11" t="s">
        <v>1473</v>
      </c>
    </row>
    <row r="2763" spans="1:9" ht="15" customHeight="1">
      <c r="A2763" s="17" t="s">
        <v>2505</v>
      </c>
      <c r="B2763" s="18" t="s">
        <v>2506</v>
      </c>
      <c r="C2763" s="93" t="s">
        <v>14</v>
      </c>
      <c r="D2763" s="93"/>
      <c r="E2763" s="93"/>
      <c r="F2763" s="17" t="s">
        <v>33</v>
      </c>
      <c r="G2763" s="19">
        <v>1.2500000000000001E-2</v>
      </c>
      <c r="H2763" s="20">
        <v>2.33</v>
      </c>
      <c r="I2763" s="20">
        <f>TRUNC(TRUNC(G2763,8)*H2763,2)</f>
        <v>0.02</v>
      </c>
    </row>
    <row r="2764" spans="1:9" ht="15" customHeight="1">
      <c r="A2764" s="17" t="s">
        <v>2518</v>
      </c>
      <c r="B2764" s="18" t="s">
        <v>2519</v>
      </c>
      <c r="C2764" s="93" t="s">
        <v>14</v>
      </c>
      <c r="D2764" s="93"/>
      <c r="E2764" s="93"/>
      <c r="F2764" s="17" t="s">
        <v>88</v>
      </c>
      <c r="G2764" s="19">
        <v>1.0492999999999999</v>
      </c>
      <c r="H2764" s="20">
        <v>12.67</v>
      </c>
      <c r="I2764" s="20">
        <f>TRUNC(TRUNC(G2764,8)*H2764,2)</f>
        <v>13.29</v>
      </c>
    </row>
    <row r="2765" spans="1:9" ht="15" customHeight="1">
      <c r="A2765" s="2"/>
      <c r="B2765" s="2"/>
      <c r="C2765" s="2"/>
      <c r="D2765" s="2"/>
      <c r="E2765" s="2"/>
      <c r="F2765" s="2"/>
      <c r="G2765" s="87" t="s">
        <v>1588</v>
      </c>
      <c r="H2765" s="87"/>
      <c r="I2765" s="21">
        <f>SUM(I2763:I2764)</f>
        <v>13.309999999999999</v>
      </c>
    </row>
    <row r="2766" spans="1:9" ht="15" customHeight="1">
      <c r="A2766" s="91" t="s">
        <v>1560</v>
      </c>
      <c r="B2766" s="91"/>
      <c r="C2766" s="92" t="s">
        <v>4</v>
      </c>
      <c r="D2766" s="92"/>
      <c r="E2766" s="92"/>
      <c r="F2766" s="11" t="s">
        <v>1470</v>
      </c>
      <c r="G2766" s="11" t="s">
        <v>1471</v>
      </c>
      <c r="H2766" s="11" t="s">
        <v>1472</v>
      </c>
      <c r="I2766" s="11" t="s">
        <v>1473</v>
      </c>
    </row>
    <row r="2767" spans="1:9" ht="21" customHeight="1">
      <c r="A2767" s="17" t="s">
        <v>2509</v>
      </c>
      <c r="B2767" s="18" t="s">
        <v>2510</v>
      </c>
      <c r="C2767" s="93" t="s">
        <v>14</v>
      </c>
      <c r="D2767" s="93"/>
      <c r="E2767" s="93"/>
      <c r="F2767" s="17" t="s">
        <v>1563</v>
      </c>
      <c r="G2767" s="19">
        <v>0.1128</v>
      </c>
      <c r="H2767" s="20">
        <v>23.37</v>
      </c>
      <c r="I2767" s="20">
        <f>TRUNC(TRUNC(G2767,8)*H2767,2)</f>
        <v>2.63</v>
      </c>
    </row>
    <row r="2768" spans="1:9" ht="21" customHeight="1">
      <c r="A2768" s="17" t="s">
        <v>2511</v>
      </c>
      <c r="B2768" s="18" t="s">
        <v>2512</v>
      </c>
      <c r="C2768" s="93" t="s">
        <v>14</v>
      </c>
      <c r="D2768" s="93"/>
      <c r="E2768" s="93"/>
      <c r="F2768" s="17" t="s">
        <v>1563</v>
      </c>
      <c r="G2768" s="19">
        <v>0.1128</v>
      </c>
      <c r="H2768" s="20">
        <v>31.5</v>
      </c>
      <c r="I2768" s="20">
        <f>TRUNC(TRUNC(G2768,8)*H2768,2)</f>
        <v>3.55</v>
      </c>
    </row>
    <row r="2769" spans="1:9" ht="18" customHeight="1">
      <c r="A2769" s="2"/>
      <c r="B2769" s="2"/>
      <c r="C2769" s="2"/>
      <c r="D2769" s="2"/>
      <c r="E2769" s="2"/>
      <c r="F2769" s="2"/>
      <c r="G2769" s="87" t="s">
        <v>1564</v>
      </c>
      <c r="H2769" s="87"/>
      <c r="I2769" s="21">
        <f>SUM(I2767:I2768)</f>
        <v>6.18</v>
      </c>
    </row>
    <row r="2770" spans="1:9" ht="15" customHeight="1">
      <c r="A2770" s="2"/>
      <c r="B2770" s="2"/>
      <c r="C2770" s="2"/>
      <c r="D2770" s="2"/>
      <c r="E2770" s="2"/>
      <c r="F2770" s="2"/>
      <c r="G2770" s="89" t="s">
        <v>1491</v>
      </c>
      <c r="H2770" s="89"/>
      <c r="I2770" s="5">
        <f>SUM(I2765,I2769)</f>
        <v>19.489999999999998</v>
      </c>
    </row>
    <row r="2771" spans="1:9" ht="9.9499999999999993" customHeight="1">
      <c r="A2771" s="2"/>
      <c r="B2771" s="2"/>
      <c r="C2771" s="2"/>
      <c r="D2771" s="2"/>
      <c r="E2771" s="2"/>
      <c r="F2771" s="2"/>
      <c r="G2771" s="90"/>
      <c r="H2771" s="90"/>
      <c r="I2771" s="90"/>
    </row>
    <row r="2772" spans="1:9" ht="20.100000000000001" customHeight="1">
      <c r="A2772" s="81" t="s">
        <v>2520</v>
      </c>
      <c r="B2772" s="81"/>
      <c r="C2772" s="81"/>
      <c r="D2772" s="81"/>
      <c r="E2772" s="81"/>
      <c r="F2772" s="81"/>
      <c r="G2772" s="81"/>
      <c r="H2772" s="81"/>
      <c r="I2772" s="81"/>
    </row>
    <row r="2773" spans="1:9" ht="15" customHeight="1">
      <c r="A2773" s="91" t="s">
        <v>1576</v>
      </c>
      <c r="B2773" s="91"/>
      <c r="C2773" s="92" t="s">
        <v>4</v>
      </c>
      <c r="D2773" s="92"/>
      <c r="E2773" s="92"/>
      <c r="F2773" s="11" t="s">
        <v>1470</v>
      </c>
      <c r="G2773" s="11" t="s">
        <v>1471</v>
      </c>
      <c r="H2773" s="11" t="s">
        <v>1472</v>
      </c>
      <c r="I2773" s="11" t="s">
        <v>1473</v>
      </c>
    </row>
    <row r="2774" spans="1:9" ht="15" customHeight="1">
      <c r="A2774" s="17" t="s">
        <v>2505</v>
      </c>
      <c r="B2774" s="18" t="s">
        <v>2506</v>
      </c>
      <c r="C2774" s="93" t="s">
        <v>14</v>
      </c>
      <c r="D2774" s="93"/>
      <c r="E2774" s="93"/>
      <c r="F2774" s="17" t="s">
        <v>33</v>
      </c>
      <c r="G2774" s="19">
        <v>1.6899999999999998E-2</v>
      </c>
      <c r="H2774" s="20">
        <v>2.33</v>
      </c>
      <c r="I2774" s="20">
        <f>TRUNC(TRUNC(G2774,8)*H2774,2)</f>
        <v>0.03</v>
      </c>
    </row>
    <row r="2775" spans="1:9" ht="15" customHeight="1">
      <c r="A2775" s="17" t="s">
        <v>2521</v>
      </c>
      <c r="B2775" s="18" t="s">
        <v>2522</v>
      </c>
      <c r="C2775" s="93" t="s">
        <v>14</v>
      </c>
      <c r="D2775" s="93"/>
      <c r="E2775" s="93"/>
      <c r="F2775" s="17" t="s">
        <v>88</v>
      </c>
      <c r="G2775" s="19">
        <v>1.0492999999999999</v>
      </c>
      <c r="H2775" s="20">
        <v>20.85</v>
      </c>
      <c r="I2775" s="20">
        <f>TRUNC(TRUNC(G2775,8)*H2775,2)</f>
        <v>21.87</v>
      </c>
    </row>
    <row r="2776" spans="1:9" ht="15" customHeight="1">
      <c r="A2776" s="2"/>
      <c r="B2776" s="2"/>
      <c r="C2776" s="2"/>
      <c r="D2776" s="2"/>
      <c r="E2776" s="2"/>
      <c r="F2776" s="2"/>
      <c r="G2776" s="87" t="s">
        <v>1588</v>
      </c>
      <c r="H2776" s="87"/>
      <c r="I2776" s="21">
        <f>SUM(I2774:I2775)</f>
        <v>21.900000000000002</v>
      </c>
    </row>
    <row r="2777" spans="1:9" ht="15" customHeight="1">
      <c r="A2777" s="91" t="s">
        <v>1560</v>
      </c>
      <c r="B2777" s="91"/>
      <c r="C2777" s="92" t="s">
        <v>4</v>
      </c>
      <c r="D2777" s="92"/>
      <c r="E2777" s="92"/>
      <c r="F2777" s="11" t="s">
        <v>1470</v>
      </c>
      <c r="G2777" s="11" t="s">
        <v>1471</v>
      </c>
      <c r="H2777" s="11" t="s">
        <v>1472</v>
      </c>
      <c r="I2777" s="11" t="s">
        <v>1473</v>
      </c>
    </row>
    <row r="2778" spans="1:9" ht="21" customHeight="1">
      <c r="A2778" s="17" t="s">
        <v>2509</v>
      </c>
      <c r="B2778" s="18" t="s">
        <v>2510</v>
      </c>
      <c r="C2778" s="93" t="s">
        <v>14</v>
      </c>
      <c r="D2778" s="93"/>
      <c r="E2778" s="93"/>
      <c r="F2778" s="17" t="s">
        <v>1563</v>
      </c>
      <c r="G2778" s="19">
        <v>0.1517</v>
      </c>
      <c r="H2778" s="20">
        <v>23.37</v>
      </c>
      <c r="I2778" s="20">
        <f>TRUNC(TRUNC(G2778,8)*H2778,2)</f>
        <v>3.54</v>
      </c>
    </row>
    <row r="2779" spans="1:9" ht="21" customHeight="1">
      <c r="A2779" s="17" t="s">
        <v>2511</v>
      </c>
      <c r="B2779" s="18" t="s">
        <v>2512</v>
      </c>
      <c r="C2779" s="93" t="s">
        <v>14</v>
      </c>
      <c r="D2779" s="93"/>
      <c r="E2779" s="93"/>
      <c r="F2779" s="17" t="s">
        <v>1563</v>
      </c>
      <c r="G2779" s="19">
        <v>0.1517</v>
      </c>
      <c r="H2779" s="20">
        <v>31.5</v>
      </c>
      <c r="I2779" s="20">
        <f>TRUNC(TRUNC(G2779,8)*H2779,2)</f>
        <v>4.7699999999999996</v>
      </c>
    </row>
    <row r="2780" spans="1:9" ht="18" customHeight="1">
      <c r="A2780" s="2"/>
      <c r="B2780" s="2"/>
      <c r="C2780" s="2"/>
      <c r="D2780" s="2"/>
      <c r="E2780" s="2"/>
      <c r="F2780" s="2"/>
      <c r="G2780" s="87" t="s">
        <v>1564</v>
      </c>
      <c r="H2780" s="87"/>
      <c r="I2780" s="21">
        <f>SUM(I2778:I2779)</f>
        <v>8.3099999999999987</v>
      </c>
    </row>
    <row r="2781" spans="1:9" ht="15" customHeight="1">
      <c r="A2781" s="2"/>
      <c r="B2781" s="2"/>
      <c r="C2781" s="2"/>
      <c r="D2781" s="2"/>
      <c r="E2781" s="2"/>
      <c r="F2781" s="2"/>
      <c r="G2781" s="89" t="s">
        <v>1491</v>
      </c>
      <c r="H2781" s="89"/>
      <c r="I2781" s="5">
        <f>SUM(I2776,I2780)</f>
        <v>30.21</v>
      </c>
    </row>
    <row r="2782" spans="1:9" ht="9.9499999999999993" customHeight="1">
      <c r="A2782" s="2"/>
      <c r="B2782" s="2"/>
      <c r="C2782" s="2"/>
      <c r="D2782" s="2"/>
      <c r="E2782" s="2"/>
      <c r="F2782" s="2"/>
      <c r="G2782" s="90"/>
      <c r="H2782" s="90"/>
      <c r="I2782" s="90"/>
    </row>
    <row r="2783" spans="1:9" ht="20.100000000000001" customHeight="1">
      <c r="A2783" s="81" t="s">
        <v>2523</v>
      </c>
      <c r="B2783" s="81"/>
      <c r="C2783" s="81"/>
      <c r="D2783" s="81"/>
      <c r="E2783" s="81"/>
      <c r="F2783" s="81"/>
      <c r="G2783" s="81"/>
      <c r="H2783" s="81"/>
      <c r="I2783" s="81"/>
    </row>
    <row r="2784" spans="1:9" ht="15" customHeight="1">
      <c r="A2784" s="91" t="s">
        <v>1576</v>
      </c>
      <c r="B2784" s="91"/>
      <c r="C2784" s="92" t="s">
        <v>4</v>
      </c>
      <c r="D2784" s="92"/>
      <c r="E2784" s="92"/>
      <c r="F2784" s="11" t="s">
        <v>1470</v>
      </c>
      <c r="G2784" s="11" t="s">
        <v>1471</v>
      </c>
      <c r="H2784" s="11" t="s">
        <v>1472</v>
      </c>
      <c r="I2784" s="11" t="s">
        <v>1473</v>
      </c>
    </row>
    <row r="2785" spans="1:9" ht="21" customHeight="1">
      <c r="A2785" s="17" t="s">
        <v>2524</v>
      </c>
      <c r="B2785" s="18" t="s">
        <v>2525</v>
      </c>
      <c r="C2785" s="93" t="s">
        <v>14</v>
      </c>
      <c r="D2785" s="93"/>
      <c r="E2785" s="93"/>
      <c r="F2785" s="17" t="s">
        <v>33</v>
      </c>
      <c r="G2785" s="19">
        <v>1</v>
      </c>
      <c r="H2785" s="20">
        <v>10.11</v>
      </c>
      <c r="I2785" s="20">
        <f>TRUNC(TRUNC(G2785,8)*H2785,2)</f>
        <v>10.11</v>
      </c>
    </row>
    <row r="2786" spans="1:9" ht="15" customHeight="1">
      <c r="A2786" s="17" t="s">
        <v>2526</v>
      </c>
      <c r="B2786" s="18" t="s">
        <v>2527</v>
      </c>
      <c r="C2786" s="93" t="s">
        <v>14</v>
      </c>
      <c r="D2786" s="93"/>
      <c r="E2786" s="93"/>
      <c r="F2786" s="17" t="s">
        <v>33</v>
      </c>
      <c r="G2786" s="19">
        <v>3.5000000000000001E-3</v>
      </c>
      <c r="H2786" s="20">
        <v>63.17</v>
      </c>
      <c r="I2786" s="20">
        <f>TRUNC(TRUNC(G2786,8)*H2786,2)</f>
        <v>0.22</v>
      </c>
    </row>
    <row r="2787" spans="1:9" ht="21" customHeight="1">
      <c r="A2787" s="17" t="s">
        <v>2528</v>
      </c>
      <c r="B2787" s="18" t="s">
        <v>2529</v>
      </c>
      <c r="C2787" s="93" t="s">
        <v>14</v>
      </c>
      <c r="D2787" s="93"/>
      <c r="E2787" s="93"/>
      <c r="F2787" s="17" t="s">
        <v>33</v>
      </c>
      <c r="G2787" s="19">
        <v>4.0000000000000001E-3</v>
      </c>
      <c r="H2787" s="20">
        <v>71.569999999999993</v>
      </c>
      <c r="I2787" s="20">
        <f>TRUNC(TRUNC(G2787,8)*H2787,2)</f>
        <v>0.28000000000000003</v>
      </c>
    </row>
    <row r="2788" spans="1:9" ht="15" customHeight="1">
      <c r="A2788" s="2"/>
      <c r="B2788" s="2"/>
      <c r="C2788" s="2"/>
      <c r="D2788" s="2"/>
      <c r="E2788" s="2"/>
      <c r="F2788" s="2"/>
      <c r="G2788" s="87" t="s">
        <v>1588</v>
      </c>
      <c r="H2788" s="87"/>
      <c r="I2788" s="21">
        <f>SUM(I2785:I2787)</f>
        <v>10.61</v>
      </c>
    </row>
    <row r="2789" spans="1:9" ht="15" customHeight="1">
      <c r="A2789" s="91" t="s">
        <v>1560</v>
      </c>
      <c r="B2789" s="91"/>
      <c r="C2789" s="92" t="s">
        <v>4</v>
      </c>
      <c r="D2789" s="92"/>
      <c r="E2789" s="92"/>
      <c r="F2789" s="11" t="s">
        <v>1470</v>
      </c>
      <c r="G2789" s="11" t="s">
        <v>1471</v>
      </c>
      <c r="H2789" s="11" t="s">
        <v>1472</v>
      </c>
      <c r="I2789" s="11" t="s">
        <v>1473</v>
      </c>
    </row>
    <row r="2790" spans="1:9" ht="21" customHeight="1">
      <c r="A2790" s="17" t="s">
        <v>2509</v>
      </c>
      <c r="B2790" s="18" t="s">
        <v>2510</v>
      </c>
      <c r="C2790" s="93" t="s">
        <v>14</v>
      </c>
      <c r="D2790" s="93"/>
      <c r="E2790" s="93"/>
      <c r="F2790" s="17" t="s">
        <v>1563</v>
      </c>
      <c r="G2790" s="19">
        <v>0.1338</v>
      </c>
      <c r="H2790" s="20">
        <v>23.37</v>
      </c>
      <c r="I2790" s="20">
        <f>TRUNC(TRUNC(G2790,8)*H2790,2)</f>
        <v>3.12</v>
      </c>
    </row>
    <row r="2791" spans="1:9" ht="21" customHeight="1">
      <c r="A2791" s="17" t="s">
        <v>2511</v>
      </c>
      <c r="B2791" s="18" t="s">
        <v>2512</v>
      </c>
      <c r="C2791" s="93" t="s">
        <v>14</v>
      </c>
      <c r="D2791" s="93"/>
      <c r="E2791" s="93"/>
      <c r="F2791" s="17" t="s">
        <v>1563</v>
      </c>
      <c r="G2791" s="19">
        <v>0.1338</v>
      </c>
      <c r="H2791" s="20">
        <v>31.5</v>
      </c>
      <c r="I2791" s="20">
        <f>TRUNC(TRUNC(G2791,8)*H2791,2)</f>
        <v>4.21</v>
      </c>
    </row>
    <row r="2792" spans="1:9" ht="18" customHeight="1">
      <c r="A2792" s="2"/>
      <c r="B2792" s="2"/>
      <c r="C2792" s="2"/>
      <c r="D2792" s="2"/>
      <c r="E2792" s="2"/>
      <c r="F2792" s="2"/>
      <c r="G2792" s="87" t="s">
        <v>1564</v>
      </c>
      <c r="H2792" s="87"/>
      <c r="I2792" s="21">
        <f>SUM(I2790:I2791)</f>
        <v>7.33</v>
      </c>
    </row>
    <row r="2793" spans="1:9" ht="15" customHeight="1">
      <c r="A2793" s="2"/>
      <c r="B2793" s="2"/>
      <c r="C2793" s="2"/>
      <c r="D2793" s="2"/>
      <c r="E2793" s="2"/>
      <c r="F2793" s="2"/>
      <c r="G2793" s="89" t="s">
        <v>1491</v>
      </c>
      <c r="H2793" s="89"/>
      <c r="I2793" s="5">
        <f>SUM(I2788,I2792)</f>
        <v>17.939999999999998</v>
      </c>
    </row>
    <row r="2794" spans="1:9" ht="9.9499999999999993" customHeight="1">
      <c r="A2794" s="2"/>
      <c r="B2794" s="2"/>
      <c r="C2794" s="2"/>
      <c r="D2794" s="2"/>
      <c r="E2794" s="2"/>
      <c r="F2794" s="2"/>
      <c r="G2794" s="90"/>
      <c r="H2794" s="90"/>
      <c r="I2794" s="90"/>
    </row>
    <row r="2795" spans="1:9" ht="20.100000000000001" customHeight="1">
      <c r="A2795" s="81" t="s">
        <v>2530</v>
      </c>
      <c r="B2795" s="81"/>
      <c r="C2795" s="81"/>
      <c r="D2795" s="81"/>
      <c r="E2795" s="81"/>
      <c r="F2795" s="81"/>
      <c r="G2795" s="81"/>
      <c r="H2795" s="81"/>
      <c r="I2795" s="81"/>
    </row>
    <row r="2796" spans="1:9" ht="15" customHeight="1">
      <c r="A2796" s="91" t="s">
        <v>1576</v>
      </c>
      <c r="B2796" s="91"/>
      <c r="C2796" s="92" t="s">
        <v>4</v>
      </c>
      <c r="D2796" s="92"/>
      <c r="E2796" s="92"/>
      <c r="F2796" s="11" t="s">
        <v>1470</v>
      </c>
      <c r="G2796" s="11" t="s">
        <v>1471</v>
      </c>
      <c r="H2796" s="11" t="s">
        <v>1472</v>
      </c>
      <c r="I2796" s="11" t="s">
        <v>1473</v>
      </c>
    </row>
    <row r="2797" spans="1:9" ht="21" customHeight="1">
      <c r="A2797" s="17" t="s">
        <v>2531</v>
      </c>
      <c r="B2797" s="18" t="s">
        <v>2532</v>
      </c>
      <c r="C2797" s="93" t="s">
        <v>1910</v>
      </c>
      <c r="D2797" s="93"/>
      <c r="E2797" s="93"/>
      <c r="F2797" s="17" t="s">
        <v>33</v>
      </c>
      <c r="G2797" s="19">
        <v>1</v>
      </c>
      <c r="H2797" s="20">
        <v>31.9</v>
      </c>
      <c r="I2797" s="20">
        <f>ROUND(ROUND(G2797,8)*H2797,2)</f>
        <v>31.9</v>
      </c>
    </row>
    <row r="2798" spans="1:9" ht="15" customHeight="1">
      <c r="A2798" s="17" t="s">
        <v>2526</v>
      </c>
      <c r="B2798" s="18" t="s">
        <v>2527</v>
      </c>
      <c r="C2798" s="93" t="s">
        <v>14</v>
      </c>
      <c r="D2798" s="93"/>
      <c r="E2798" s="93"/>
      <c r="F2798" s="17" t="s">
        <v>33</v>
      </c>
      <c r="G2798" s="19">
        <v>5.8999999999999999E-3</v>
      </c>
      <c r="H2798" s="20">
        <v>63.17</v>
      </c>
      <c r="I2798" s="20">
        <f>ROUND(ROUND(G2798,8)*H2798,2)</f>
        <v>0.37</v>
      </c>
    </row>
    <row r="2799" spans="1:9" ht="15" customHeight="1">
      <c r="A2799" s="17" t="s">
        <v>2505</v>
      </c>
      <c r="B2799" s="18" t="s">
        <v>2506</v>
      </c>
      <c r="C2799" s="93" t="s">
        <v>14</v>
      </c>
      <c r="D2799" s="93"/>
      <c r="E2799" s="93"/>
      <c r="F2799" s="17" t="s">
        <v>33</v>
      </c>
      <c r="G2799" s="19">
        <v>3.15E-2</v>
      </c>
      <c r="H2799" s="20">
        <v>2.33</v>
      </c>
      <c r="I2799" s="20">
        <f>ROUND(ROUND(G2799,8)*H2799,2)</f>
        <v>7.0000000000000007E-2</v>
      </c>
    </row>
    <row r="2800" spans="1:9" ht="21" customHeight="1">
      <c r="A2800" s="17" t="s">
        <v>2528</v>
      </c>
      <c r="B2800" s="18" t="s">
        <v>2529</v>
      </c>
      <c r="C2800" s="93" t="s">
        <v>14</v>
      </c>
      <c r="D2800" s="93"/>
      <c r="E2800" s="93"/>
      <c r="F2800" s="17" t="s">
        <v>33</v>
      </c>
      <c r="G2800" s="19">
        <v>7.0000000000000001E-3</v>
      </c>
      <c r="H2800" s="20">
        <v>71.569999999999993</v>
      </c>
      <c r="I2800" s="20">
        <f>ROUND(ROUND(G2800,8)*H2800,2)</f>
        <v>0.5</v>
      </c>
    </row>
    <row r="2801" spans="1:9" ht="15" customHeight="1">
      <c r="A2801" s="2"/>
      <c r="B2801" s="2"/>
      <c r="C2801" s="2"/>
      <c r="D2801" s="2"/>
      <c r="E2801" s="2"/>
      <c r="F2801" s="2"/>
      <c r="G2801" s="87" t="s">
        <v>1588</v>
      </c>
      <c r="H2801" s="87"/>
      <c r="I2801" s="21">
        <f>SUM(I2797:I2800)</f>
        <v>32.839999999999996</v>
      </c>
    </row>
    <row r="2802" spans="1:9" ht="15" customHeight="1">
      <c r="A2802" s="91" t="s">
        <v>1560</v>
      </c>
      <c r="B2802" s="91"/>
      <c r="C2802" s="92" t="s">
        <v>4</v>
      </c>
      <c r="D2802" s="92"/>
      <c r="E2802" s="92"/>
      <c r="F2802" s="11" t="s">
        <v>1470</v>
      </c>
      <c r="G2802" s="11" t="s">
        <v>1471</v>
      </c>
      <c r="H2802" s="11" t="s">
        <v>1472</v>
      </c>
      <c r="I2802" s="11" t="s">
        <v>1473</v>
      </c>
    </row>
    <row r="2803" spans="1:9" ht="21" customHeight="1">
      <c r="A2803" s="17" t="s">
        <v>2509</v>
      </c>
      <c r="B2803" s="18" t="s">
        <v>2510</v>
      </c>
      <c r="C2803" s="93" t="s">
        <v>14</v>
      </c>
      <c r="D2803" s="93"/>
      <c r="E2803" s="93"/>
      <c r="F2803" s="17" t="s">
        <v>1563</v>
      </c>
      <c r="G2803" s="19">
        <v>9.4399999999999998E-2</v>
      </c>
      <c r="H2803" s="20">
        <v>23.37</v>
      </c>
      <c r="I2803" s="20">
        <f>ROUND(ROUND(G2803,8)*H2803,2)</f>
        <v>2.21</v>
      </c>
    </row>
    <row r="2804" spans="1:9" ht="21" customHeight="1">
      <c r="A2804" s="17" t="s">
        <v>2511</v>
      </c>
      <c r="B2804" s="18" t="s">
        <v>2512</v>
      </c>
      <c r="C2804" s="93" t="s">
        <v>14</v>
      </c>
      <c r="D2804" s="93"/>
      <c r="E2804" s="93"/>
      <c r="F2804" s="17" t="s">
        <v>1563</v>
      </c>
      <c r="G2804" s="19">
        <v>9.4399999999999998E-2</v>
      </c>
      <c r="H2804" s="20">
        <v>31.5</v>
      </c>
      <c r="I2804" s="20">
        <f>ROUND(ROUND(G2804,8)*H2804,2)</f>
        <v>2.97</v>
      </c>
    </row>
    <row r="2805" spans="1:9" ht="18" customHeight="1">
      <c r="A2805" s="2"/>
      <c r="B2805" s="2"/>
      <c r="C2805" s="2"/>
      <c r="D2805" s="2"/>
      <c r="E2805" s="2"/>
      <c r="F2805" s="2"/>
      <c r="G2805" s="87" t="s">
        <v>1564</v>
      </c>
      <c r="H2805" s="87"/>
      <c r="I2805" s="21">
        <f>SUM(I2803:I2804)</f>
        <v>5.18</v>
      </c>
    </row>
    <row r="2806" spans="1:9" ht="15" customHeight="1">
      <c r="A2806" s="88" t="s">
        <v>2533</v>
      </c>
      <c r="B2806" s="88"/>
      <c r="C2806" s="88"/>
      <c r="D2806" s="2"/>
      <c r="E2806" s="2"/>
      <c r="F2806" s="2"/>
      <c r="G2806" s="89" t="s">
        <v>1491</v>
      </c>
      <c r="H2806" s="89"/>
      <c r="I2806" s="5">
        <v>38.020000000000003</v>
      </c>
    </row>
    <row r="2807" spans="1:9" ht="2.1" customHeight="1">
      <c r="A2807" s="88"/>
      <c r="B2807" s="88"/>
      <c r="C2807" s="88"/>
      <c r="D2807" s="2"/>
      <c r="E2807" s="2"/>
      <c r="F2807" s="2"/>
      <c r="G2807" s="2"/>
      <c r="H2807" s="2"/>
      <c r="I2807" s="2"/>
    </row>
    <row r="2808" spans="1:9" ht="9.9499999999999993" customHeight="1">
      <c r="A2808" s="2"/>
      <c r="B2808" s="2"/>
      <c r="C2808" s="2"/>
      <c r="D2808" s="2"/>
      <c r="E2808" s="2"/>
      <c r="F2808" s="2"/>
      <c r="G2808" s="90"/>
      <c r="H2808" s="90"/>
      <c r="I2808" s="90"/>
    </row>
    <row r="2809" spans="1:9" ht="20.100000000000001" customHeight="1">
      <c r="A2809" s="81" t="s">
        <v>2534</v>
      </c>
      <c r="B2809" s="81"/>
      <c r="C2809" s="81"/>
      <c r="D2809" s="81"/>
      <c r="E2809" s="81"/>
      <c r="F2809" s="81"/>
      <c r="G2809" s="81"/>
      <c r="H2809" s="81"/>
      <c r="I2809" s="81"/>
    </row>
    <row r="2810" spans="1:9" ht="15" customHeight="1">
      <c r="A2810" s="91" t="s">
        <v>1576</v>
      </c>
      <c r="B2810" s="91"/>
      <c r="C2810" s="92" t="s">
        <v>4</v>
      </c>
      <c r="D2810" s="92"/>
      <c r="E2810" s="92"/>
      <c r="F2810" s="11" t="s">
        <v>1470</v>
      </c>
      <c r="G2810" s="11" t="s">
        <v>1471</v>
      </c>
      <c r="H2810" s="11" t="s">
        <v>1472</v>
      </c>
      <c r="I2810" s="11" t="s">
        <v>1473</v>
      </c>
    </row>
    <row r="2811" spans="1:9" ht="21" customHeight="1">
      <c r="A2811" s="17" t="s">
        <v>2535</v>
      </c>
      <c r="B2811" s="18" t="s">
        <v>2536</v>
      </c>
      <c r="C2811" s="93" t="s">
        <v>1910</v>
      </c>
      <c r="D2811" s="93"/>
      <c r="E2811" s="93"/>
      <c r="F2811" s="17" t="s">
        <v>33</v>
      </c>
      <c r="G2811" s="19">
        <v>1</v>
      </c>
      <c r="H2811" s="20">
        <v>49.9</v>
      </c>
      <c r="I2811" s="20">
        <f>ROUND(ROUND(G2811,8)*H2811,2)</f>
        <v>49.9</v>
      </c>
    </row>
    <row r="2812" spans="1:9" ht="15" customHeight="1">
      <c r="A2812" s="17" t="s">
        <v>2526</v>
      </c>
      <c r="B2812" s="18" t="s">
        <v>2527</v>
      </c>
      <c r="C2812" s="93" t="s">
        <v>14</v>
      </c>
      <c r="D2812" s="93"/>
      <c r="E2812" s="93"/>
      <c r="F2812" s="17" t="s">
        <v>33</v>
      </c>
      <c r="G2812" s="19">
        <v>5.8999999999999999E-3</v>
      </c>
      <c r="H2812" s="20">
        <v>63.17</v>
      </c>
      <c r="I2812" s="20">
        <f>ROUND(ROUND(G2812,8)*H2812,2)</f>
        <v>0.37</v>
      </c>
    </row>
    <row r="2813" spans="1:9" ht="15" customHeight="1">
      <c r="A2813" s="17" t="s">
        <v>2505</v>
      </c>
      <c r="B2813" s="18" t="s">
        <v>2506</v>
      </c>
      <c r="C2813" s="93" t="s">
        <v>14</v>
      </c>
      <c r="D2813" s="93"/>
      <c r="E2813" s="93"/>
      <c r="F2813" s="17" t="s">
        <v>33</v>
      </c>
      <c r="G2813" s="19">
        <v>3.15E-2</v>
      </c>
      <c r="H2813" s="20">
        <v>2.33</v>
      </c>
      <c r="I2813" s="20">
        <f>ROUND(ROUND(G2813,8)*H2813,2)</f>
        <v>7.0000000000000007E-2</v>
      </c>
    </row>
    <row r="2814" spans="1:9" ht="21" customHeight="1">
      <c r="A2814" s="17" t="s">
        <v>2528</v>
      </c>
      <c r="B2814" s="18" t="s">
        <v>2529</v>
      </c>
      <c r="C2814" s="93" t="s">
        <v>14</v>
      </c>
      <c r="D2814" s="93"/>
      <c r="E2814" s="93"/>
      <c r="F2814" s="17" t="s">
        <v>33</v>
      </c>
      <c r="G2814" s="19">
        <v>7.0000000000000001E-3</v>
      </c>
      <c r="H2814" s="20">
        <v>71.569999999999993</v>
      </c>
      <c r="I2814" s="20">
        <f>ROUND(ROUND(G2814,8)*H2814,2)</f>
        <v>0.5</v>
      </c>
    </row>
    <row r="2815" spans="1:9" ht="15" customHeight="1">
      <c r="A2815" s="2"/>
      <c r="B2815" s="2"/>
      <c r="C2815" s="2"/>
      <c r="D2815" s="2"/>
      <c r="E2815" s="2"/>
      <c r="F2815" s="2"/>
      <c r="G2815" s="87" t="s">
        <v>1588</v>
      </c>
      <c r="H2815" s="87"/>
      <c r="I2815" s="21">
        <f>SUM(I2811:I2814)</f>
        <v>50.839999999999996</v>
      </c>
    </row>
    <row r="2816" spans="1:9" ht="15" customHeight="1">
      <c r="A2816" s="91" t="s">
        <v>1560</v>
      </c>
      <c r="B2816" s="91"/>
      <c r="C2816" s="92" t="s">
        <v>4</v>
      </c>
      <c r="D2816" s="92"/>
      <c r="E2816" s="92"/>
      <c r="F2816" s="11" t="s">
        <v>1470</v>
      </c>
      <c r="G2816" s="11" t="s">
        <v>1471</v>
      </c>
      <c r="H2816" s="11" t="s">
        <v>1472</v>
      </c>
      <c r="I2816" s="11" t="s">
        <v>1473</v>
      </c>
    </row>
    <row r="2817" spans="1:9" ht="21" customHeight="1">
      <c r="A2817" s="17" t="s">
        <v>2509</v>
      </c>
      <c r="B2817" s="18" t="s">
        <v>2510</v>
      </c>
      <c r="C2817" s="93" t="s">
        <v>14</v>
      </c>
      <c r="D2817" s="93"/>
      <c r="E2817" s="93"/>
      <c r="F2817" s="17" t="s">
        <v>1563</v>
      </c>
      <c r="G2817" s="19">
        <v>9.4399999999999998E-2</v>
      </c>
      <c r="H2817" s="20">
        <v>23.37</v>
      </c>
      <c r="I2817" s="20">
        <f>ROUND(ROUND(G2817,8)*H2817,2)</f>
        <v>2.21</v>
      </c>
    </row>
    <row r="2818" spans="1:9" ht="21" customHeight="1">
      <c r="A2818" s="17" t="s">
        <v>2511</v>
      </c>
      <c r="B2818" s="18" t="s">
        <v>2512</v>
      </c>
      <c r="C2818" s="93" t="s">
        <v>14</v>
      </c>
      <c r="D2818" s="93"/>
      <c r="E2818" s="93"/>
      <c r="F2818" s="17" t="s">
        <v>1563</v>
      </c>
      <c r="G2818" s="19">
        <v>9.4399999999999998E-2</v>
      </c>
      <c r="H2818" s="20">
        <v>31.5</v>
      </c>
      <c r="I2818" s="20">
        <f>ROUND(ROUND(G2818,8)*H2818,2)</f>
        <v>2.97</v>
      </c>
    </row>
    <row r="2819" spans="1:9" ht="18" customHeight="1">
      <c r="A2819" s="2"/>
      <c r="B2819" s="2"/>
      <c r="C2819" s="2"/>
      <c r="D2819" s="2"/>
      <c r="E2819" s="2"/>
      <c r="F2819" s="2"/>
      <c r="G2819" s="87" t="s">
        <v>1564</v>
      </c>
      <c r="H2819" s="87"/>
      <c r="I2819" s="21">
        <f>SUM(I2817:I2818)</f>
        <v>5.18</v>
      </c>
    </row>
    <row r="2820" spans="1:9" ht="15" customHeight="1">
      <c r="A2820" s="88" t="s">
        <v>2533</v>
      </c>
      <c r="B2820" s="88"/>
      <c r="C2820" s="88"/>
      <c r="D2820" s="2"/>
      <c r="E2820" s="2"/>
      <c r="F2820" s="2"/>
      <c r="G2820" s="89" t="s">
        <v>1491</v>
      </c>
      <c r="H2820" s="89"/>
      <c r="I2820" s="5">
        <v>56.02</v>
      </c>
    </row>
    <row r="2821" spans="1:9" ht="2.1" customHeight="1">
      <c r="A2821" s="88"/>
      <c r="B2821" s="88"/>
      <c r="C2821" s="88"/>
      <c r="D2821" s="2"/>
      <c r="E2821" s="2"/>
      <c r="F2821" s="2"/>
      <c r="G2821" s="2"/>
      <c r="H2821" s="2"/>
      <c r="I2821" s="2"/>
    </row>
    <row r="2822" spans="1:9" ht="9.9499999999999993" customHeight="1">
      <c r="A2822" s="2"/>
      <c r="B2822" s="2"/>
      <c r="C2822" s="2"/>
      <c r="D2822" s="2"/>
      <c r="E2822" s="2"/>
      <c r="F2822" s="2"/>
      <c r="G2822" s="90"/>
      <c r="H2822" s="90"/>
      <c r="I2822" s="90"/>
    </row>
    <row r="2823" spans="1:9" ht="20.100000000000001" customHeight="1">
      <c r="A2823" s="81" t="s">
        <v>2537</v>
      </c>
      <c r="B2823" s="81"/>
      <c r="C2823" s="81"/>
      <c r="D2823" s="81"/>
      <c r="E2823" s="81"/>
      <c r="F2823" s="81"/>
      <c r="G2823" s="81"/>
      <c r="H2823" s="81"/>
      <c r="I2823" s="81"/>
    </row>
    <row r="2824" spans="1:9" ht="15" customHeight="1">
      <c r="A2824" s="91" t="s">
        <v>1576</v>
      </c>
      <c r="B2824" s="91"/>
      <c r="C2824" s="92" t="s">
        <v>4</v>
      </c>
      <c r="D2824" s="92"/>
      <c r="E2824" s="92"/>
      <c r="F2824" s="11" t="s">
        <v>1470</v>
      </c>
      <c r="G2824" s="11" t="s">
        <v>1471</v>
      </c>
      <c r="H2824" s="11" t="s">
        <v>1472</v>
      </c>
      <c r="I2824" s="11" t="s">
        <v>1473</v>
      </c>
    </row>
    <row r="2825" spans="1:9" ht="21" customHeight="1">
      <c r="A2825" s="17" t="s">
        <v>2538</v>
      </c>
      <c r="B2825" s="18" t="s">
        <v>2539</v>
      </c>
      <c r="C2825" s="93" t="s">
        <v>14</v>
      </c>
      <c r="D2825" s="93"/>
      <c r="E2825" s="93"/>
      <c r="F2825" s="17" t="s">
        <v>33</v>
      </c>
      <c r="G2825" s="19">
        <v>1</v>
      </c>
      <c r="H2825" s="20">
        <v>0.73</v>
      </c>
      <c r="I2825" s="20">
        <f>TRUNC(TRUNC(G2825,8)*H2825,2)</f>
        <v>0.73</v>
      </c>
    </row>
    <row r="2826" spans="1:9" ht="15" customHeight="1">
      <c r="A2826" s="17" t="s">
        <v>2526</v>
      </c>
      <c r="B2826" s="18" t="s">
        <v>2527</v>
      </c>
      <c r="C2826" s="93" t="s">
        <v>14</v>
      </c>
      <c r="D2826" s="93"/>
      <c r="E2826" s="93"/>
      <c r="F2826" s="17" t="s">
        <v>33</v>
      </c>
      <c r="G2826" s="19">
        <v>5.8999999999999999E-3</v>
      </c>
      <c r="H2826" s="20">
        <v>63.17</v>
      </c>
      <c r="I2826" s="20">
        <f>TRUNC(TRUNC(G2826,8)*H2826,2)</f>
        <v>0.37</v>
      </c>
    </row>
    <row r="2827" spans="1:9" ht="15" customHeight="1">
      <c r="A2827" s="17" t="s">
        <v>2505</v>
      </c>
      <c r="B2827" s="18" t="s">
        <v>2506</v>
      </c>
      <c r="C2827" s="93" t="s">
        <v>14</v>
      </c>
      <c r="D2827" s="93"/>
      <c r="E2827" s="93"/>
      <c r="F2827" s="17" t="s">
        <v>33</v>
      </c>
      <c r="G2827" s="19">
        <v>3.15E-2</v>
      </c>
      <c r="H2827" s="20">
        <v>2.33</v>
      </c>
      <c r="I2827" s="20">
        <f>TRUNC(TRUNC(G2827,8)*H2827,2)</f>
        <v>7.0000000000000007E-2</v>
      </c>
    </row>
    <row r="2828" spans="1:9" ht="21" customHeight="1">
      <c r="A2828" s="17" t="s">
        <v>2528</v>
      </c>
      <c r="B2828" s="18" t="s">
        <v>2529</v>
      </c>
      <c r="C2828" s="93" t="s">
        <v>14</v>
      </c>
      <c r="D2828" s="93"/>
      <c r="E2828" s="93"/>
      <c r="F2828" s="17" t="s">
        <v>33</v>
      </c>
      <c r="G2828" s="19">
        <v>7.0000000000000001E-3</v>
      </c>
      <c r="H2828" s="20">
        <v>71.569999999999993</v>
      </c>
      <c r="I2828" s="20">
        <f>TRUNC(TRUNC(G2828,8)*H2828,2)</f>
        <v>0.5</v>
      </c>
    </row>
    <row r="2829" spans="1:9" ht="15" customHeight="1">
      <c r="A2829" s="2"/>
      <c r="B2829" s="2"/>
      <c r="C2829" s="2"/>
      <c r="D2829" s="2"/>
      <c r="E2829" s="2"/>
      <c r="F2829" s="2"/>
      <c r="G2829" s="87" t="s">
        <v>1588</v>
      </c>
      <c r="H2829" s="87"/>
      <c r="I2829" s="21">
        <f>SUM(I2825:I2828)</f>
        <v>1.6700000000000002</v>
      </c>
    </row>
    <row r="2830" spans="1:9" ht="15" customHeight="1">
      <c r="A2830" s="91" t="s">
        <v>1560</v>
      </c>
      <c r="B2830" s="91"/>
      <c r="C2830" s="92" t="s">
        <v>4</v>
      </c>
      <c r="D2830" s="92"/>
      <c r="E2830" s="92"/>
      <c r="F2830" s="11" t="s">
        <v>1470</v>
      </c>
      <c r="G2830" s="11" t="s">
        <v>1471</v>
      </c>
      <c r="H2830" s="11" t="s">
        <v>1472</v>
      </c>
      <c r="I2830" s="11" t="s">
        <v>1473</v>
      </c>
    </row>
    <row r="2831" spans="1:9" ht="21" customHeight="1">
      <c r="A2831" s="17" t="s">
        <v>2509</v>
      </c>
      <c r="B2831" s="18" t="s">
        <v>2510</v>
      </c>
      <c r="C2831" s="93" t="s">
        <v>14</v>
      </c>
      <c r="D2831" s="93"/>
      <c r="E2831" s="93"/>
      <c r="F2831" s="17" t="s">
        <v>1563</v>
      </c>
      <c r="G2831" s="19">
        <v>9.4399999999999998E-2</v>
      </c>
      <c r="H2831" s="20">
        <v>23.37</v>
      </c>
      <c r="I2831" s="20">
        <f>TRUNC(TRUNC(G2831,8)*H2831,2)</f>
        <v>2.2000000000000002</v>
      </c>
    </row>
    <row r="2832" spans="1:9" ht="21" customHeight="1">
      <c r="A2832" s="17" t="s">
        <v>2511</v>
      </c>
      <c r="B2832" s="18" t="s">
        <v>2512</v>
      </c>
      <c r="C2832" s="93" t="s">
        <v>14</v>
      </c>
      <c r="D2832" s="93"/>
      <c r="E2832" s="93"/>
      <c r="F2832" s="17" t="s">
        <v>1563</v>
      </c>
      <c r="G2832" s="19">
        <v>9.4399999999999998E-2</v>
      </c>
      <c r="H2832" s="20">
        <v>31.5</v>
      </c>
      <c r="I2832" s="20">
        <f>TRUNC(TRUNC(G2832,8)*H2832,2)</f>
        <v>2.97</v>
      </c>
    </row>
    <row r="2833" spans="1:9" ht="18" customHeight="1">
      <c r="A2833" s="2"/>
      <c r="B2833" s="2"/>
      <c r="C2833" s="2"/>
      <c r="D2833" s="2"/>
      <c r="E2833" s="2"/>
      <c r="F2833" s="2"/>
      <c r="G2833" s="87" t="s">
        <v>1564</v>
      </c>
      <c r="H2833" s="87"/>
      <c r="I2833" s="21">
        <f>SUM(I2831:I2832)</f>
        <v>5.17</v>
      </c>
    </row>
    <row r="2834" spans="1:9" ht="15" customHeight="1">
      <c r="A2834" s="2"/>
      <c r="B2834" s="2"/>
      <c r="C2834" s="2"/>
      <c r="D2834" s="2"/>
      <c r="E2834" s="2"/>
      <c r="F2834" s="2"/>
      <c r="G2834" s="89" t="s">
        <v>1491</v>
      </c>
      <c r="H2834" s="89"/>
      <c r="I2834" s="5">
        <f>SUM(I2829,I2833)</f>
        <v>6.84</v>
      </c>
    </row>
    <row r="2835" spans="1:9" ht="9.9499999999999993" customHeight="1">
      <c r="A2835" s="2"/>
      <c r="B2835" s="2"/>
      <c r="C2835" s="2"/>
      <c r="D2835" s="2"/>
      <c r="E2835" s="2"/>
      <c r="F2835" s="2"/>
      <c r="G2835" s="90"/>
      <c r="H2835" s="90"/>
      <c r="I2835" s="90"/>
    </row>
    <row r="2836" spans="1:9" ht="20.100000000000001" customHeight="1">
      <c r="A2836" s="81" t="s">
        <v>2540</v>
      </c>
      <c r="B2836" s="81"/>
      <c r="C2836" s="81"/>
      <c r="D2836" s="81"/>
      <c r="E2836" s="81"/>
      <c r="F2836" s="81"/>
      <c r="G2836" s="81"/>
      <c r="H2836" s="81"/>
      <c r="I2836" s="81"/>
    </row>
    <row r="2837" spans="1:9" ht="15" customHeight="1">
      <c r="A2837" s="91" t="s">
        <v>1576</v>
      </c>
      <c r="B2837" s="91"/>
      <c r="C2837" s="92" t="s">
        <v>4</v>
      </c>
      <c r="D2837" s="92"/>
      <c r="E2837" s="92"/>
      <c r="F2837" s="11" t="s">
        <v>1470</v>
      </c>
      <c r="G2837" s="11" t="s">
        <v>1471</v>
      </c>
      <c r="H2837" s="11" t="s">
        <v>1472</v>
      </c>
      <c r="I2837" s="11" t="s">
        <v>1473</v>
      </c>
    </row>
    <row r="2838" spans="1:9" ht="21" customHeight="1">
      <c r="A2838" s="17" t="s">
        <v>2541</v>
      </c>
      <c r="B2838" s="18" t="s">
        <v>2542</v>
      </c>
      <c r="C2838" s="93" t="s">
        <v>14</v>
      </c>
      <c r="D2838" s="93"/>
      <c r="E2838" s="93"/>
      <c r="F2838" s="17" t="s">
        <v>33</v>
      </c>
      <c r="G2838" s="19">
        <v>1</v>
      </c>
      <c r="H2838" s="20">
        <v>1.47</v>
      </c>
      <c r="I2838" s="20">
        <f>TRUNC(TRUNC(G2838,8)*H2838,2)</f>
        <v>1.47</v>
      </c>
    </row>
    <row r="2839" spans="1:9" ht="15" customHeight="1">
      <c r="A2839" s="17" t="s">
        <v>2526</v>
      </c>
      <c r="B2839" s="18" t="s">
        <v>2527</v>
      </c>
      <c r="C2839" s="93" t="s">
        <v>14</v>
      </c>
      <c r="D2839" s="93"/>
      <c r="E2839" s="93"/>
      <c r="F2839" s="17" t="s">
        <v>33</v>
      </c>
      <c r="G2839" s="19">
        <v>4.7000000000000002E-3</v>
      </c>
      <c r="H2839" s="20">
        <v>63.17</v>
      </c>
      <c r="I2839" s="20">
        <f>TRUNC(TRUNC(G2839,8)*H2839,2)</f>
        <v>0.28999999999999998</v>
      </c>
    </row>
    <row r="2840" spans="1:9" ht="15" customHeight="1">
      <c r="A2840" s="17" t="s">
        <v>2543</v>
      </c>
      <c r="B2840" s="18" t="s">
        <v>2544</v>
      </c>
      <c r="C2840" s="93" t="s">
        <v>14</v>
      </c>
      <c r="D2840" s="93"/>
      <c r="E2840" s="93"/>
      <c r="F2840" s="17" t="s">
        <v>33</v>
      </c>
      <c r="G2840" s="19">
        <v>6.6E-3</v>
      </c>
      <c r="H2840" s="20">
        <v>11.32</v>
      </c>
      <c r="I2840" s="20">
        <f>TRUNC(TRUNC(G2840,8)*H2840,2)</f>
        <v>7.0000000000000007E-2</v>
      </c>
    </row>
    <row r="2841" spans="1:9" ht="15" customHeight="1">
      <c r="A2841" s="17" t="s">
        <v>2505</v>
      </c>
      <c r="B2841" s="18" t="s">
        <v>2506</v>
      </c>
      <c r="C2841" s="93" t="s">
        <v>14</v>
      </c>
      <c r="D2841" s="93"/>
      <c r="E2841" s="93"/>
      <c r="F2841" s="17" t="s">
        <v>33</v>
      </c>
      <c r="G2841" s="19">
        <v>4.1999999999999997E-3</v>
      </c>
      <c r="H2841" s="20">
        <v>2.33</v>
      </c>
      <c r="I2841" s="20">
        <f>TRUNC(TRUNC(G2841,8)*H2841,2)</f>
        <v>0</v>
      </c>
    </row>
    <row r="2842" spans="1:9" ht="21" customHeight="1">
      <c r="A2842" s="17" t="s">
        <v>2528</v>
      </c>
      <c r="B2842" s="18" t="s">
        <v>2529</v>
      </c>
      <c r="C2842" s="93" t="s">
        <v>14</v>
      </c>
      <c r="D2842" s="93"/>
      <c r="E2842" s="93"/>
      <c r="F2842" s="17" t="s">
        <v>33</v>
      </c>
      <c r="G2842" s="19">
        <v>5.4999999999999997E-3</v>
      </c>
      <c r="H2842" s="20">
        <v>71.569999999999993</v>
      </c>
      <c r="I2842" s="20">
        <f>TRUNC(TRUNC(G2842,8)*H2842,2)</f>
        <v>0.39</v>
      </c>
    </row>
    <row r="2843" spans="1:9" ht="15" customHeight="1">
      <c r="A2843" s="2"/>
      <c r="B2843" s="2"/>
      <c r="C2843" s="2"/>
      <c r="D2843" s="2"/>
      <c r="E2843" s="2"/>
      <c r="F2843" s="2"/>
      <c r="G2843" s="87" t="s">
        <v>1588</v>
      </c>
      <c r="H2843" s="87"/>
      <c r="I2843" s="21">
        <f>SUM(I2838:I2842)</f>
        <v>2.2200000000000002</v>
      </c>
    </row>
    <row r="2844" spans="1:9" ht="15" customHeight="1">
      <c r="A2844" s="91" t="s">
        <v>1560</v>
      </c>
      <c r="B2844" s="91"/>
      <c r="C2844" s="92" t="s">
        <v>4</v>
      </c>
      <c r="D2844" s="92"/>
      <c r="E2844" s="92"/>
      <c r="F2844" s="11" t="s">
        <v>1470</v>
      </c>
      <c r="G2844" s="11" t="s">
        <v>1471</v>
      </c>
      <c r="H2844" s="11" t="s">
        <v>1472</v>
      </c>
      <c r="I2844" s="11" t="s">
        <v>1473</v>
      </c>
    </row>
    <row r="2845" spans="1:9" ht="21" customHeight="1">
      <c r="A2845" s="17" t="s">
        <v>2509</v>
      </c>
      <c r="B2845" s="18" t="s">
        <v>2510</v>
      </c>
      <c r="C2845" s="93" t="s">
        <v>14</v>
      </c>
      <c r="D2845" s="93"/>
      <c r="E2845" s="93"/>
      <c r="F2845" s="17" t="s">
        <v>1563</v>
      </c>
      <c r="G2845" s="19">
        <v>5.0099999999999999E-2</v>
      </c>
      <c r="H2845" s="20">
        <v>23.37</v>
      </c>
      <c r="I2845" s="20">
        <f>TRUNC(TRUNC(G2845,8)*H2845,2)</f>
        <v>1.17</v>
      </c>
    </row>
    <row r="2846" spans="1:9" ht="21" customHeight="1">
      <c r="A2846" s="17" t="s">
        <v>2511</v>
      </c>
      <c r="B2846" s="18" t="s">
        <v>2512</v>
      </c>
      <c r="C2846" s="93" t="s">
        <v>14</v>
      </c>
      <c r="D2846" s="93"/>
      <c r="E2846" s="93"/>
      <c r="F2846" s="17" t="s">
        <v>1563</v>
      </c>
      <c r="G2846" s="19">
        <v>5.0099999999999999E-2</v>
      </c>
      <c r="H2846" s="20">
        <v>31.5</v>
      </c>
      <c r="I2846" s="20">
        <f>TRUNC(TRUNC(G2846,8)*H2846,2)</f>
        <v>1.57</v>
      </c>
    </row>
    <row r="2847" spans="1:9" ht="18" customHeight="1">
      <c r="A2847" s="2"/>
      <c r="B2847" s="2"/>
      <c r="C2847" s="2"/>
      <c r="D2847" s="2"/>
      <c r="E2847" s="2"/>
      <c r="F2847" s="2"/>
      <c r="G2847" s="87" t="s">
        <v>1564</v>
      </c>
      <c r="H2847" s="87"/>
      <c r="I2847" s="21">
        <f>SUM(I2845:I2846)</f>
        <v>2.74</v>
      </c>
    </row>
    <row r="2848" spans="1:9" ht="15" customHeight="1">
      <c r="A2848" s="2"/>
      <c r="B2848" s="2"/>
      <c r="C2848" s="2"/>
      <c r="D2848" s="2"/>
      <c r="E2848" s="2"/>
      <c r="F2848" s="2"/>
      <c r="G2848" s="89" t="s">
        <v>1491</v>
      </c>
      <c r="H2848" s="89"/>
      <c r="I2848" s="5">
        <f>SUM(I2843,I2847)</f>
        <v>4.9600000000000009</v>
      </c>
    </row>
    <row r="2849" spans="1:9" ht="9.9499999999999993" customHeight="1">
      <c r="A2849" s="2"/>
      <c r="B2849" s="2"/>
      <c r="C2849" s="2"/>
      <c r="D2849" s="2"/>
      <c r="E2849" s="2"/>
      <c r="F2849" s="2"/>
      <c r="G2849" s="90"/>
      <c r="H2849" s="90"/>
      <c r="I2849" s="90"/>
    </row>
    <row r="2850" spans="1:9" ht="20.100000000000001" customHeight="1">
      <c r="A2850" s="81" t="s">
        <v>2545</v>
      </c>
      <c r="B2850" s="81"/>
      <c r="C2850" s="81"/>
      <c r="D2850" s="81"/>
      <c r="E2850" s="81"/>
      <c r="F2850" s="81"/>
      <c r="G2850" s="81"/>
      <c r="H2850" s="81"/>
      <c r="I2850" s="81"/>
    </row>
    <row r="2851" spans="1:9" ht="15" customHeight="1">
      <c r="A2851" s="91" t="s">
        <v>1576</v>
      </c>
      <c r="B2851" s="91"/>
      <c r="C2851" s="92" t="s">
        <v>4</v>
      </c>
      <c r="D2851" s="92"/>
      <c r="E2851" s="92"/>
      <c r="F2851" s="11" t="s">
        <v>1470</v>
      </c>
      <c r="G2851" s="11" t="s">
        <v>1471</v>
      </c>
      <c r="H2851" s="11" t="s">
        <v>1472</v>
      </c>
      <c r="I2851" s="11" t="s">
        <v>1473</v>
      </c>
    </row>
    <row r="2852" spans="1:9" ht="15" customHeight="1">
      <c r="A2852" s="17" t="s">
        <v>2526</v>
      </c>
      <c r="B2852" s="18" t="s">
        <v>2527</v>
      </c>
      <c r="C2852" s="93" t="s">
        <v>14</v>
      </c>
      <c r="D2852" s="93"/>
      <c r="E2852" s="93"/>
      <c r="F2852" s="17" t="s">
        <v>33</v>
      </c>
      <c r="G2852" s="19">
        <v>8.2000000000000007E-3</v>
      </c>
      <c r="H2852" s="20">
        <v>63.17</v>
      </c>
      <c r="I2852" s="20">
        <f>TRUNC(TRUNC(G2852,8)*H2852,2)</f>
        <v>0.51</v>
      </c>
    </row>
    <row r="2853" spans="1:9" ht="21" customHeight="1">
      <c r="A2853" s="17" t="s">
        <v>2546</v>
      </c>
      <c r="B2853" s="18" t="s">
        <v>2547</v>
      </c>
      <c r="C2853" s="93" t="s">
        <v>14</v>
      </c>
      <c r="D2853" s="93"/>
      <c r="E2853" s="93"/>
      <c r="F2853" s="17" t="s">
        <v>33</v>
      </c>
      <c r="G2853" s="19">
        <v>1</v>
      </c>
      <c r="H2853" s="20">
        <v>0.78</v>
      </c>
      <c r="I2853" s="20">
        <f>TRUNC(TRUNC(G2853,8)*H2853,2)</f>
        <v>0.78</v>
      </c>
    </row>
    <row r="2854" spans="1:9" ht="15" customHeight="1">
      <c r="A2854" s="17" t="s">
        <v>2505</v>
      </c>
      <c r="B2854" s="18" t="s">
        <v>2506</v>
      </c>
      <c r="C2854" s="93" t="s">
        <v>14</v>
      </c>
      <c r="D2854" s="93"/>
      <c r="E2854" s="93"/>
      <c r="F2854" s="17" t="s">
        <v>33</v>
      </c>
      <c r="G2854" s="19">
        <v>3.3099999999999997E-2</v>
      </c>
      <c r="H2854" s="20">
        <v>2.33</v>
      </c>
      <c r="I2854" s="20">
        <f>TRUNC(TRUNC(G2854,8)*H2854,2)</f>
        <v>7.0000000000000007E-2</v>
      </c>
    </row>
    <row r="2855" spans="1:9" ht="21" customHeight="1">
      <c r="A2855" s="17" t="s">
        <v>2528</v>
      </c>
      <c r="B2855" s="18" t="s">
        <v>2529</v>
      </c>
      <c r="C2855" s="93" t="s">
        <v>14</v>
      </c>
      <c r="D2855" s="93"/>
      <c r="E2855" s="93"/>
      <c r="F2855" s="17" t="s">
        <v>33</v>
      </c>
      <c r="G2855" s="19">
        <v>9.4999999999999998E-3</v>
      </c>
      <c r="H2855" s="20">
        <v>71.569999999999993</v>
      </c>
      <c r="I2855" s="20">
        <f>TRUNC(TRUNC(G2855,8)*H2855,2)</f>
        <v>0.67</v>
      </c>
    </row>
    <row r="2856" spans="1:9" ht="15" customHeight="1">
      <c r="A2856" s="2"/>
      <c r="B2856" s="2"/>
      <c r="C2856" s="2"/>
      <c r="D2856" s="2"/>
      <c r="E2856" s="2"/>
      <c r="F2856" s="2"/>
      <c r="G2856" s="87" t="s">
        <v>1588</v>
      </c>
      <c r="H2856" s="87"/>
      <c r="I2856" s="21">
        <f>SUM(I2852:I2855)</f>
        <v>2.0300000000000002</v>
      </c>
    </row>
    <row r="2857" spans="1:9" ht="15" customHeight="1">
      <c r="A2857" s="91" t="s">
        <v>1560</v>
      </c>
      <c r="B2857" s="91"/>
      <c r="C2857" s="92" t="s">
        <v>4</v>
      </c>
      <c r="D2857" s="92"/>
      <c r="E2857" s="92"/>
      <c r="F2857" s="11" t="s">
        <v>1470</v>
      </c>
      <c r="G2857" s="11" t="s">
        <v>1471</v>
      </c>
      <c r="H2857" s="11" t="s">
        <v>1472</v>
      </c>
      <c r="I2857" s="11" t="s">
        <v>1473</v>
      </c>
    </row>
    <row r="2858" spans="1:9" ht="21" customHeight="1">
      <c r="A2858" s="17" t="s">
        <v>2509</v>
      </c>
      <c r="B2858" s="18" t="s">
        <v>2510</v>
      </c>
      <c r="C2858" s="93" t="s">
        <v>14</v>
      </c>
      <c r="D2858" s="93"/>
      <c r="E2858" s="93"/>
      <c r="F2858" s="17" t="s">
        <v>1563</v>
      </c>
      <c r="G2858" s="19">
        <v>9.9400000000000002E-2</v>
      </c>
      <c r="H2858" s="20">
        <v>23.37</v>
      </c>
      <c r="I2858" s="20">
        <f>TRUNC(TRUNC(G2858,8)*H2858,2)</f>
        <v>2.3199999999999998</v>
      </c>
    </row>
    <row r="2859" spans="1:9" ht="21" customHeight="1">
      <c r="A2859" s="17" t="s">
        <v>2511</v>
      </c>
      <c r="B2859" s="18" t="s">
        <v>2512</v>
      </c>
      <c r="C2859" s="93" t="s">
        <v>14</v>
      </c>
      <c r="D2859" s="93"/>
      <c r="E2859" s="93"/>
      <c r="F2859" s="17" t="s">
        <v>1563</v>
      </c>
      <c r="G2859" s="19">
        <v>9.9400000000000002E-2</v>
      </c>
      <c r="H2859" s="20">
        <v>31.5</v>
      </c>
      <c r="I2859" s="20">
        <f>TRUNC(TRUNC(G2859,8)*H2859,2)</f>
        <v>3.13</v>
      </c>
    </row>
    <row r="2860" spans="1:9" ht="18" customHeight="1">
      <c r="A2860" s="2"/>
      <c r="B2860" s="2"/>
      <c r="C2860" s="2"/>
      <c r="D2860" s="2"/>
      <c r="E2860" s="2"/>
      <c r="F2860" s="2"/>
      <c r="G2860" s="87" t="s">
        <v>1564</v>
      </c>
      <c r="H2860" s="87"/>
      <c r="I2860" s="21">
        <f>SUM(I2858:I2859)</f>
        <v>5.4499999999999993</v>
      </c>
    </row>
    <row r="2861" spans="1:9" ht="15" customHeight="1">
      <c r="A2861" s="2"/>
      <c r="B2861" s="2"/>
      <c r="C2861" s="2"/>
      <c r="D2861" s="2"/>
      <c r="E2861" s="2"/>
      <c r="F2861" s="2"/>
      <c r="G2861" s="89" t="s">
        <v>1491</v>
      </c>
      <c r="H2861" s="89"/>
      <c r="I2861" s="5">
        <f>SUM(I2856,I2860)</f>
        <v>7.4799999999999995</v>
      </c>
    </row>
    <row r="2862" spans="1:9" ht="9.9499999999999993" customHeight="1">
      <c r="A2862" s="2"/>
      <c r="B2862" s="2"/>
      <c r="C2862" s="2"/>
      <c r="D2862" s="2"/>
      <c r="E2862" s="2"/>
      <c r="F2862" s="2"/>
      <c r="G2862" s="90"/>
      <c r="H2862" s="90"/>
      <c r="I2862" s="90"/>
    </row>
    <row r="2863" spans="1:9" ht="20.100000000000001" customHeight="1">
      <c r="A2863" s="81" t="s">
        <v>2548</v>
      </c>
      <c r="B2863" s="81"/>
      <c r="C2863" s="81"/>
      <c r="D2863" s="81"/>
      <c r="E2863" s="81"/>
      <c r="F2863" s="81"/>
      <c r="G2863" s="81"/>
      <c r="H2863" s="81"/>
      <c r="I2863" s="81"/>
    </row>
    <row r="2864" spans="1:9" ht="15" customHeight="1">
      <c r="A2864" s="91" t="s">
        <v>1576</v>
      </c>
      <c r="B2864" s="91"/>
      <c r="C2864" s="92" t="s">
        <v>4</v>
      </c>
      <c r="D2864" s="92"/>
      <c r="E2864" s="92"/>
      <c r="F2864" s="11" t="s">
        <v>1470</v>
      </c>
      <c r="G2864" s="11" t="s">
        <v>1471</v>
      </c>
      <c r="H2864" s="11" t="s">
        <v>1472</v>
      </c>
      <c r="I2864" s="11" t="s">
        <v>1473</v>
      </c>
    </row>
    <row r="2865" spans="1:9" ht="15" customHeight="1">
      <c r="A2865" s="17" t="s">
        <v>2526</v>
      </c>
      <c r="B2865" s="18" t="s">
        <v>2527</v>
      </c>
      <c r="C2865" s="93" t="s">
        <v>14</v>
      </c>
      <c r="D2865" s="93"/>
      <c r="E2865" s="93"/>
      <c r="F2865" s="17" t="s">
        <v>33</v>
      </c>
      <c r="G2865" s="19">
        <v>1.8800000000000001E-2</v>
      </c>
      <c r="H2865" s="20">
        <v>63.17</v>
      </c>
      <c r="I2865" s="20">
        <f>TRUNC(TRUNC(G2865,8)*H2865,2)</f>
        <v>1.18</v>
      </c>
    </row>
    <row r="2866" spans="1:9" ht="21" customHeight="1">
      <c r="A2866" s="17" t="s">
        <v>2549</v>
      </c>
      <c r="B2866" s="18" t="s">
        <v>2550</v>
      </c>
      <c r="C2866" s="93" t="s">
        <v>14</v>
      </c>
      <c r="D2866" s="93"/>
      <c r="E2866" s="93"/>
      <c r="F2866" s="17" t="s">
        <v>33</v>
      </c>
      <c r="G2866" s="19">
        <v>1</v>
      </c>
      <c r="H2866" s="20">
        <v>13.55</v>
      </c>
      <c r="I2866" s="20">
        <f>TRUNC(TRUNC(G2866,8)*H2866,2)</f>
        <v>13.55</v>
      </c>
    </row>
    <row r="2867" spans="1:9" ht="15" customHeight="1">
      <c r="A2867" s="17" t="s">
        <v>2505</v>
      </c>
      <c r="B2867" s="18" t="s">
        <v>2506</v>
      </c>
      <c r="C2867" s="93" t="s">
        <v>14</v>
      </c>
      <c r="D2867" s="93"/>
      <c r="E2867" s="93"/>
      <c r="F2867" s="17" t="s">
        <v>33</v>
      </c>
      <c r="G2867" s="19">
        <v>2.06E-2</v>
      </c>
      <c r="H2867" s="20">
        <v>2.33</v>
      </c>
      <c r="I2867" s="20">
        <f>TRUNC(TRUNC(G2867,8)*H2867,2)</f>
        <v>0.04</v>
      </c>
    </row>
    <row r="2868" spans="1:9" ht="21" customHeight="1">
      <c r="A2868" s="17" t="s">
        <v>2528</v>
      </c>
      <c r="B2868" s="18" t="s">
        <v>2529</v>
      </c>
      <c r="C2868" s="93" t="s">
        <v>14</v>
      </c>
      <c r="D2868" s="93"/>
      <c r="E2868" s="93"/>
      <c r="F2868" s="17" t="s">
        <v>33</v>
      </c>
      <c r="G2868" s="19">
        <v>2.5999999999999999E-2</v>
      </c>
      <c r="H2868" s="20">
        <v>71.569999999999993</v>
      </c>
      <c r="I2868" s="20">
        <f>TRUNC(TRUNC(G2868,8)*H2868,2)</f>
        <v>1.86</v>
      </c>
    </row>
    <row r="2869" spans="1:9" ht="15" customHeight="1">
      <c r="A2869" s="2"/>
      <c r="B2869" s="2"/>
      <c r="C2869" s="2"/>
      <c r="D2869" s="2"/>
      <c r="E2869" s="2"/>
      <c r="F2869" s="2"/>
      <c r="G2869" s="87" t="s">
        <v>1588</v>
      </c>
      <c r="H2869" s="87"/>
      <c r="I2869" s="21">
        <f>SUM(I2865:I2868)</f>
        <v>16.63</v>
      </c>
    </row>
    <row r="2870" spans="1:9" ht="15" customHeight="1">
      <c r="A2870" s="91" t="s">
        <v>1560</v>
      </c>
      <c r="B2870" s="91"/>
      <c r="C2870" s="92" t="s">
        <v>4</v>
      </c>
      <c r="D2870" s="92"/>
      <c r="E2870" s="92"/>
      <c r="F2870" s="11" t="s">
        <v>1470</v>
      </c>
      <c r="G2870" s="11" t="s">
        <v>1471</v>
      </c>
      <c r="H2870" s="11" t="s">
        <v>1472</v>
      </c>
      <c r="I2870" s="11" t="s">
        <v>1473</v>
      </c>
    </row>
    <row r="2871" spans="1:9" ht="21" customHeight="1">
      <c r="A2871" s="17" t="s">
        <v>2509</v>
      </c>
      <c r="B2871" s="18" t="s">
        <v>2510</v>
      </c>
      <c r="C2871" s="93" t="s">
        <v>14</v>
      </c>
      <c r="D2871" s="93"/>
      <c r="E2871" s="93"/>
      <c r="F2871" s="17" t="s">
        <v>1563</v>
      </c>
      <c r="G2871" s="19">
        <v>9.2399999999999996E-2</v>
      </c>
      <c r="H2871" s="20">
        <v>23.37</v>
      </c>
      <c r="I2871" s="20">
        <f>TRUNC(TRUNC(G2871,8)*H2871,2)</f>
        <v>2.15</v>
      </c>
    </row>
    <row r="2872" spans="1:9" ht="21" customHeight="1">
      <c r="A2872" s="17" t="s">
        <v>2511</v>
      </c>
      <c r="B2872" s="18" t="s">
        <v>2512</v>
      </c>
      <c r="C2872" s="93" t="s">
        <v>14</v>
      </c>
      <c r="D2872" s="93"/>
      <c r="E2872" s="93"/>
      <c r="F2872" s="17" t="s">
        <v>1563</v>
      </c>
      <c r="G2872" s="19">
        <v>9.2399999999999996E-2</v>
      </c>
      <c r="H2872" s="20">
        <v>31.5</v>
      </c>
      <c r="I2872" s="20">
        <f>TRUNC(TRUNC(G2872,8)*H2872,2)</f>
        <v>2.91</v>
      </c>
    </row>
    <row r="2873" spans="1:9" ht="18" customHeight="1">
      <c r="A2873" s="2"/>
      <c r="B2873" s="2"/>
      <c r="C2873" s="2"/>
      <c r="D2873" s="2"/>
      <c r="E2873" s="2"/>
      <c r="F2873" s="2"/>
      <c r="G2873" s="87" t="s">
        <v>1564</v>
      </c>
      <c r="H2873" s="87"/>
      <c r="I2873" s="21">
        <f>SUM(I2871:I2872)</f>
        <v>5.0600000000000005</v>
      </c>
    </row>
    <row r="2874" spans="1:9" ht="15" customHeight="1">
      <c r="A2874" s="2"/>
      <c r="B2874" s="2"/>
      <c r="C2874" s="2"/>
      <c r="D2874" s="2"/>
      <c r="E2874" s="2"/>
      <c r="F2874" s="2"/>
      <c r="G2874" s="89" t="s">
        <v>1491</v>
      </c>
      <c r="H2874" s="89"/>
      <c r="I2874" s="5">
        <f>SUM(I2869,I2873)</f>
        <v>21.689999999999998</v>
      </c>
    </row>
    <row r="2875" spans="1:9" ht="9.9499999999999993" customHeight="1">
      <c r="A2875" s="2"/>
      <c r="B2875" s="2"/>
      <c r="C2875" s="2"/>
      <c r="D2875" s="2"/>
      <c r="E2875" s="2"/>
      <c r="F2875" s="2"/>
      <c r="G2875" s="90"/>
      <c r="H2875" s="90"/>
      <c r="I2875" s="90"/>
    </row>
    <row r="2876" spans="1:9" ht="20.100000000000001" customHeight="1">
      <c r="A2876" s="81" t="s">
        <v>2551</v>
      </c>
      <c r="B2876" s="81"/>
      <c r="C2876" s="81"/>
      <c r="D2876" s="81"/>
      <c r="E2876" s="81"/>
      <c r="F2876" s="81"/>
      <c r="G2876" s="81"/>
      <c r="H2876" s="81"/>
      <c r="I2876" s="81"/>
    </row>
    <row r="2877" spans="1:9" ht="15" customHeight="1">
      <c r="A2877" s="91" t="s">
        <v>1576</v>
      </c>
      <c r="B2877" s="91"/>
      <c r="C2877" s="92" t="s">
        <v>4</v>
      </c>
      <c r="D2877" s="92"/>
      <c r="E2877" s="92"/>
      <c r="F2877" s="11" t="s">
        <v>1470</v>
      </c>
      <c r="G2877" s="11" t="s">
        <v>1471</v>
      </c>
      <c r="H2877" s="11" t="s">
        <v>1472</v>
      </c>
      <c r="I2877" s="11" t="s">
        <v>1473</v>
      </c>
    </row>
    <row r="2878" spans="1:9" ht="15" customHeight="1">
      <c r="A2878" s="17" t="s">
        <v>2526</v>
      </c>
      <c r="B2878" s="18" t="s">
        <v>2527</v>
      </c>
      <c r="C2878" s="93" t="s">
        <v>14</v>
      </c>
      <c r="D2878" s="93"/>
      <c r="E2878" s="93"/>
      <c r="F2878" s="17" t="s">
        <v>33</v>
      </c>
      <c r="G2878" s="19">
        <v>1.18E-2</v>
      </c>
      <c r="H2878" s="20">
        <v>63.17</v>
      </c>
      <c r="I2878" s="20">
        <f>TRUNC(TRUNC(G2878,8)*H2878,2)</f>
        <v>0.74</v>
      </c>
    </row>
    <row r="2879" spans="1:9" ht="21" customHeight="1">
      <c r="A2879" s="17" t="s">
        <v>2552</v>
      </c>
      <c r="B2879" s="18" t="s">
        <v>2553</v>
      </c>
      <c r="C2879" s="93" t="s">
        <v>14</v>
      </c>
      <c r="D2879" s="93"/>
      <c r="E2879" s="93"/>
      <c r="F2879" s="17" t="s">
        <v>33</v>
      </c>
      <c r="G2879" s="19">
        <v>1</v>
      </c>
      <c r="H2879" s="20">
        <v>3.48</v>
      </c>
      <c r="I2879" s="20">
        <f>TRUNC(TRUNC(G2879,8)*H2879,2)</f>
        <v>3.48</v>
      </c>
    </row>
    <row r="2880" spans="1:9" ht="15" customHeight="1">
      <c r="A2880" s="17" t="s">
        <v>2505</v>
      </c>
      <c r="B2880" s="18" t="s">
        <v>2506</v>
      </c>
      <c r="C2880" s="93" t="s">
        <v>14</v>
      </c>
      <c r="D2880" s="93"/>
      <c r="E2880" s="93"/>
      <c r="F2880" s="17" t="s">
        <v>33</v>
      </c>
      <c r="G2880" s="19">
        <v>1.49E-2</v>
      </c>
      <c r="H2880" s="20">
        <v>2.33</v>
      </c>
      <c r="I2880" s="20">
        <f>TRUNC(TRUNC(G2880,8)*H2880,2)</f>
        <v>0.03</v>
      </c>
    </row>
    <row r="2881" spans="1:9" ht="21" customHeight="1">
      <c r="A2881" s="17" t="s">
        <v>2528</v>
      </c>
      <c r="B2881" s="18" t="s">
        <v>2529</v>
      </c>
      <c r="C2881" s="93" t="s">
        <v>14</v>
      </c>
      <c r="D2881" s="93"/>
      <c r="E2881" s="93"/>
      <c r="F2881" s="17" t="s">
        <v>33</v>
      </c>
      <c r="G2881" s="19">
        <v>1.4999999999999999E-2</v>
      </c>
      <c r="H2881" s="20">
        <v>71.569999999999993</v>
      </c>
      <c r="I2881" s="20">
        <f>TRUNC(TRUNC(G2881,8)*H2881,2)</f>
        <v>1.07</v>
      </c>
    </row>
    <row r="2882" spans="1:9" ht="15" customHeight="1">
      <c r="A2882" s="2"/>
      <c r="B2882" s="2"/>
      <c r="C2882" s="2"/>
      <c r="D2882" s="2"/>
      <c r="E2882" s="2"/>
      <c r="F2882" s="2"/>
      <c r="G2882" s="87" t="s">
        <v>1588</v>
      </c>
      <c r="H2882" s="87"/>
      <c r="I2882" s="21">
        <f>SUM(I2878:I2881)</f>
        <v>5.32</v>
      </c>
    </row>
    <row r="2883" spans="1:9" ht="15" customHeight="1">
      <c r="A2883" s="91" t="s">
        <v>1560</v>
      </c>
      <c r="B2883" s="91"/>
      <c r="C2883" s="92" t="s">
        <v>4</v>
      </c>
      <c r="D2883" s="92"/>
      <c r="E2883" s="92"/>
      <c r="F2883" s="11" t="s">
        <v>1470</v>
      </c>
      <c r="G2883" s="11" t="s">
        <v>1471</v>
      </c>
      <c r="H2883" s="11" t="s">
        <v>1472</v>
      </c>
      <c r="I2883" s="11" t="s">
        <v>1473</v>
      </c>
    </row>
    <row r="2884" spans="1:9" ht="21" customHeight="1">
      <c r="A2884" s="17" t="s">
        <v>2509</v>
      </c>
      <c r="B2884" s="18" t="s">
        <v>2510</v>
      </c>
      <c r="C2884" s="93" t="s">
        <v>14</v>
      </c>
      <c r="D2884" s="93"/>
      <c r="E2884" s="93"/>
      <c r="F2884" s="17" t="s">
        <v>1563</v>
      </c>
      <c r="G2884" s="19">
        <v>6.59E-2</v>
      </c>
      <c r="H2884" s="20">
        <v>23.37</v>
      </c>
      <c r="I2884" s="20">
        <f>TRUNC(TRUNC(G2884,8)*H2884,2)</f>
        <v>1.54</v>
      </c>
    </row>
    <row r="2885" spans="1:9" ht="21" customHeight="1">
      <c r="A2885" s="17" t="s">
        <v>2511</v>
      </c>
      <c r="B2885" s="18" t="s">
        <v>2512</v>
      </c>
      <c r="C2885" s="93" t="s">
        <v>14</v>
      </c>
      <c r="D2885" s="93"/>
      <c r="E2885" s="93"/>
      <c r="F2885" s="17" t="s">
        <v>1563</v>
      </c>
      <c r="G2885" s="19">
        <v>6.59E-2</v>
      </c>
      <c r="H2885" s="20">
        <v>31.5</v>
      </c>
      <c r="I2885" s="20">
        <f>TRUNC(TRUNC(G2885,8)*H2885,2)</f>
        <v>2.0699999999999998</v>
      </c>
    </row>
    <row r="2886" spans="1:9" ht="18" customHeight="1">
      <c r="A2886" s="2"/>
      <c r="B2886" s="2"/>
      <c r="C2886" s="2"/>
      <c r="D2886" s="2"/>
      <c r="E2886" s="2"/>
      <c r="F2886" s="2"/>
      <c r="G2886" s="87" t="s">
        <v>1564</v>
      </c>
      <c r="H2886" s="87"/>
      <c r="I2886" s="21">
        <f>SUM(I2884:I2885)</f>
        <v>3.61</v>
      </c>
    </row>
    <row r="2887" spans="1:9" ht="15" customHeight="1">
      <c r="A2887" s="2"/>
      <c r="B2887" s="2"/>
      <c r="C2887" s="2"/>
      <c r="D2887" s="2"/>
      <c r="E2887" s="2"/>
      <c r="F2887" s="2"/>
      <c r="G2887" s="89" t="s">
        <v>1491</v>
      </c>
      <c r="H2887" s="89"/>
      <c r="I2887" s="5">
        <f>SUM(I2882,I2886)</f>
        <v>8.93</v>
      </c>
    </row>
    <row r="2888" spans="1:9" ht="9.9499999999999993" customHeight="1">
      <c r="A2888" s="2"/>
      <c r="B2888" s="2"/>
      <c r="C2888" s="2"/>
      <c r="D2888" s="2"/>
      <c r="E2888" s="2"/>
      <c r="F2888" s="2"/>
      <c r="G2888" s="90"/>
      <c r="H2888" s="90"/>
      <c r="I2888" s="90"/>
    </row>
    <row r="2889" spans="1:9" ht="20.100000000000001" customHeight="1">
      <c r="A2889" s="81" t="s">
        <v>2554</v>
      </c>
      <c r="B2889" s="81"/>
      <c r="C2889" s="81"/>
      <c r="D2889" s="81"/>
      <c r="E2889" s="81"/>
      <c r="F2889" s="81"/>
      <c r="G2889" s="81"/>
      <c r="H2889" s="81"/>
      <c r="I2889" s="81"/>
    </row>
    <row r="2890" spans="1:9" ht="15" customHeight="1">
      <c r="A2890" s="91" t="s">
        <v>1576</v>
      </c>
      <c r="B2890" s="91"/>
      <c r="C2890" s="92" t="s">
        <v>4</v>
      </c>
      <c r="D2890" s="92"/>
      <c r="E2890" s="92"/>
      <c r="F2890" s="11" t="s">
        <v>1470</v>
      </c>
      <c r="G2890" s="11" t="s">
        <v>1471</v>
      </c>
      <c r="H2890" s="11" t="s">
        <v>1472</v>
      </c>
      <c r="I2890" s="11" t="s">
        <v>1473</v>
      </c>
    </row>
    <row r="2891" spans="1:9" ht="15" customHeight="1">
      <c r="A2891" s="17" t="s">
        <v>2526</v>
      </c>
      <c r="B2891" s="18" t="s">
        <v>2527</v>
      </c>
      <c r="C2891" s="93" t="s">
        <v>14</v>
      </c>
      <c r="D2891" s="93"/>
      <c r="E2891" s="93"/>
      <c r="F2891" s="17" t="s">
        <v>33</v>
      </c>
      <c r="G2891" s="19">
        <v>1.41E-2</v>
      </c>
      <c r="H2891" s="20">
        <v>63.17</v>
      </c>
      <c r="I2891" s="20">
        <f>TRUNC(TRUNC(G2891,8)*H2891,2)</f>
        <v>0.89</v>
      </c>
    </row>
    <row r="2892" spans="1:9" ht="21" customHeight="1">
      <c r="A2892" s="17" t="s">
        <v>2555</v>
      </c>
      <c r="B2892" s="18" t="s">
        <v>2556</v>
      </c>
      <c r="C2892" s="93" t="s">
        <v>14</v>
      </c>
      <c r="D2892" s="93"/>
      <c r="E2892" s="93"/>
      <c r="F2892" s="17" t="s">
        <v>33</v>
      </c>
      <c r="G2892" s="19">
        <v>1</v>
      </c>
      <c r="H2892" s="20">
        <v>8.35</v>
      </c>
      <c r="I2892" s="20">
        <f>TRUNC(TRUNC(G2892,8)*H2892,2)</f>
        <v>8.35</v>
      </c>
    </row>
    <row r="2893" spans="1:9" ht="15" customHeight="1">
      <c r="A2893" s="17" t="s">
        <v>2505</v>
      </c>
      <c r="B2893" s="18" t="s">
        <v>2506</v>
      </c>
      <c r="C2893" s="93" t="s">
        <v>14</v>
      </c>
      <c r="D2893" s="93"/>
      <c r="E2893" s="93"/>
      <c r="F2893" s="17" t="s">
        <v>33</v>
      </c>
      <c r="G2893" s="19">
        <v>1.6500000000000001E-2</v>
      </c>
      <c r="H2893" s="20">
        <v>2.33</v>
      </c>
      <c r="I2893" s="20">
        <f>TRUNC(TRUNC(G2893,8)*H2893,2)</f>
        <v>0.03</v>
      </c>
    </row>
    <row r="2894" spans="1:9" ht="21" customHeight="1">
      <c r="A2894" s="17" t="s">
        <v>2528</v>
      </c>
      <c r="B2894" s="18" t="s">
        <v>2529</v>
      </c>
      <c r="C2894" s="93" t="s">
        <v>14</v>
      </c>
      <c r="D2894" s="93"/>
      <c r="E2894" s="93"/>
      <c r="F2894" s="17" t="s">
        <v>33</v>
      </c>
      <c r="G2894" s="19">
        <v>1.9E-2</v>
      </c>
      <c r="H2894" s="20">
        <v>71.569999999999993</v>
      </c>
      <c r="I2894" s="20">
        <f>TRUNC(TRUNC(G2894,8)*H2894,2)</f>
        <v>1.35</v>
      </c>
    </row>
    <row r="2895" spans="1:9" ht="15" customHeight="1">
      <c r="A2895" s="2"/>
      <c r="B2895" s="2"/>
      <c r="C2895" s="2"/>
      <c r="D2895" s="2"/>
      <c r="E2895" s="2"/>
      <c r="F2895" s="2"/>
      <c r="G2895" s="87" t="s">
        <v>1588</v>
      </c>
      <c r="H2895" s="87"/>
      <c r="I2895" s="21">
        <f>SUM(I2891:I2894)</f>
        <v>10.62</v>
      </c>
    </row>
    <row r="2896" spans="1:9" ht="15" customHeight="1">
      <c r="A2896" s="91" t="s">
        <v>1560</v>
      </c>
      <c r="B2896" s="91"/>
      <c r="C2896" s="92" t="s">
        <v>4</v>
      </c>
      <c r="D2896" s="92"/>
      <c r="E2896" s="92"/>
      <c r="F2896" s="11" t="s">
        <v>1470</v>
      </c>
      <c r="G2896" s="11" t="s">
        <v>1471</v>
      </c>
      <c r="H2896" s="11" t="s">
        <v>1472</v>
      </c>
      <c r="I2896" s="11" t="s">
        <v>1473</v>
      </c>
    </row>
    <row r="2897" spans="1:9" ht="21" customHeight="1">
      <c r="A2897" s="17" t="s">
        <v>2509</v>
      </c>
      <c r="B2897" s="18" t="s">
        <v>2510</v>
      </c>
      <c r="C2897" s="93" t="s">
        <v>14</v>
      </c>
      <c r="D2897" s="93"/>
      <c r="E2897" s="93"/>
      <c r="F2897" s="17" t="s">
        <v>1563</v>
      </c>
      <c r="G2897" s="19">
        <v>7.3499999999999996E-2</v>
      </c>
      <c r="H2897" s="20">
        <v>23.37</v>
      </c>
      <c r="I2897" s="20">
        <f>TRUNC(TRUNC(G2897,8)*H2897,2)</f>
        <v>1.71</v>
      </c>
    </row>
    <row r="2898" spans="1:9" ht="21" customHeight="1">
      <c r="A2898" s="17" t="s">
        <v>2511</v>
      </c>
      <c r="B2898" s="18" t="s">
        <v>2512</v>
      </c>
      <c r="C2898" s="93" t="s">
        <v>14</v>
      </c>
      <c r="D2898" s="93"/>
      <c r="E2898" s="93"/>
      <c r="F2898" s="17" t="s">
        <v>1563</v>
      </c>
      <c r="G2898" s="19">
        <v>7.3499999999999996E-2</v>
      </c>
      <c r="H2898" s="20">
        <v>31.5</v>
      </c>
      <c r="I2898" s="20">
        <f>TRUNC(TRUNC(G2898,8)*H2898,2)</f>
        <v>2.31</v>
      </c>
    </row>
    <row r="2899" spans="1:9" ht="18" customHeight="1">
      <c r="A2899" s="2"/>
      <c r="B2899" s="2"/>
      <c r="C2899" s="2"/>
      <c r="D2899" s="2"/>
      <c r="E2899" s="2"/>
      <c r="F2899" s="2"/>
      <c r="G2899" s="87" t="s">
        <v>1564</v>
      </c>
      <c r="H2899" s="87"/>
      <c r="I2899" s="21">
        <f>SUM(I2897:I2898)</f>
        <v>4.0199999999999996</v>
      </c>
    </row>
    <row r="2900" spans="1:9" ht="15" customHeight="1">
      <c r="A2900" s="2"/>
      <c r="B2900" s="2"/>
      <c r="C2900" s="2"/>
      <c r="D2900" s="2"/>
      <c r="E2900" s="2"/>
      <c r="F2900" s="2"/>
      <c r="G2900" s="89" t="s">
        <v>1491</v>
      </c>
      <c r="H2900" s="89"/>
      <c r="I2900" s="5">
        <f>SUM(I2895,I2899)</f>
        <v>14.639999999999999</v>
      </c>
    </row>
    <row r="2901" spans="1:9" ht="9.9499999999999993" customHeight="1">
      <c r="A2901" s="2"/>
      <c r="B2901" s="2"/>
      <c r="C2901" s="2"/>
      <c r="D2901" s="2"/>
      <c r="E2901" s="2"/>
      <c r="F2901" s="2"/>
      <c r="G2901" s="90"/>
      <c r="H2901" s="90"/>
      <c r="I2901" s="90"/>
    </row>
    <row r="2902" spans="1:9" ht="20.100000000000001" customHeight="1">
      <c r="A2902" s="81" t="s">
        <v>2557</v>
      </c>
      <c r="B2902" s="81"/>
      <c r="C2902" s="81"/>
      <c r="D2902" s="81"/>
      <c r="E2902" s="81"/>
      <c r="F2902" s="81"/>
      <c r="G2902" s="81"/>
      <c r="H2902" s="81"/>
      <c r="I2902" s="81"/>
    </row>
    <row r="2903" spans="1:9" ht="15" customHeight="1">
      <c r="A2903" s="91" t="s">
        <v>1576</v>
      </c>
      <c r="B2903" s="91"/>
      <c r="C2903" s="92" t="s">
        <v>4</v>
      </c>
      <c r="D2903" s="92"/>
      <c r="E2903" s="92"/>
      <c r="F2903" s="11" t="s">
        <v>1470</v>
      </c>
      <c r="G2903" s="11" t="s">
        <v>1471</v>
      </c>
      <c r="H2903" s="11" t="s">
        <v>1472</v>
      </c>
      <c r="I2903" s="11" t="s">
        <v>1473</v>
      </c>
    </row>
    <row r="2904" spans="1:9" ht="15" customHeight="1">
      <c r="A2904" s="17" t="s">
        <v>2526</v>
      </c>
      <c r="B2904" s="18" t="s">
        <v>2527</v>
      </c>
      <c r="C2904" s="93" t="s">
        <v>14</v>
      </c>
      <c r="D2904" s="93"/>
      <c r="E2904" s="93"/>
      <c r="F2904" s="17" t="s">
        <v>33</v>
      </c>
      <c r="G2904" s="19">
        <v>1.5299999999999999E-2</v>
      </c>
      <c r="H2904" s="20">
        <v>63.17</v>
      </c>
      <c r="I2904" s="20">
        <f>TRUNC(TRUNC(G2904,8)*H2904,2)</f>
        <v>0.96</v>
      </c>
    </row>
    <row r="2905" spans="1:9" ht="21" customHeight="1">
      <c r="A2905" s="17" t="s">
        <v>2558</v>
      </c>
      <c r="B2905" s="18" t="s">
        <v>2559</v>
      </c>
      <c r="C2905" s="93" t="s">
        <v>14</v>
      </c>
      <c r="D2905" s="93"/>
      <c r="E2905" s="93"/>
      <c r="F2905" s="17" t="s">
        <v>33</v>
      </c>
      <c r="G2905" s="19">
        <v>1</v>
      </c>
      <c r="H2905" s="20">
        <v>10.38</v>
      </c>
      <c r="I2905" s="20">
        <f>TRUNC(TRUNC(G2905,8)*H2905,2)</f>
        <v>10.38</v>
      </c>
    </row>
    <row r="2906" spans="1:9" ht="15" customHeight="1">
      <c r="A2906" s="17" t="s">
        <v>2505</v>
      </c>
      <c r="B2906" s="18" t="s">
        <v>2506</v>
      </c>
      <c r="C2906" s="93" t="s">
        <v>14</v>
      </c>
      <c r="D2906" s="93"/>
      <c r="E2906" s="93"/>
      <c r="F2906" s="17" t="s">
        <v>33</v>
      </c>
      <c r="G2906" s="19">
        <v>1.77E-2</v>
      </c>
      <c r="H2906" s="20">
        <v>2.33</v>
      </c>
      <c r="I2906" s="20">
        <f>TRUNC(TRUNC(G2906,8)*H2906,2)</f>
        <v>0.04</v>
      </c>
    </row>
    <row r="2907" spans="1:9" ht="21" customHeight="1">
      <c r="A2907" s="17" t="s">
        <v>2528</v>
      </c>
      <c r="B2907" s="18" t="s">
        <v>2529</v>
      </c>
      <c r="C2907" s="93" t="s">
        <v>14</v>
      </c>
      <c r="D2907" s="93"/>
      <c r="E2907" s="93"/>
      <c r="F2907" s="17" t="s">
        <v>33</v>
      </c>
      <c r="G2907" s="19">
        <v>2.0500000000000001E-2</v>
      </c>
      <c r="H2907" s="20">
        <v>71.569999999999993</v>
      </c>
      <c r="I2907" s="20">
        <f>TRUNC(TRUNC(G2907,8)*H2907,2)</f>
        <v>1.46</v>
      </c>
    </row>
    <row r="2908" spans="1:9" ht="15" customHeight="1">
      <c r="A2908" s="2"/>
      <c r="B2908" s="2"/>
      <c r="C2908" s="2"/>
      <c r="D2908" s="2"/>
      <c r="E2908" s="2"/>
      <c r="F2908" s="2"/>
      <c r="G2908" s="87" t="s">
        <v>1588</v>
      </c>
      <c r="H2908" s="87"/>
      <c r="I2908" s="21">
        <f>SUM(I2904:I2907)</f>
        <v>12.84</v>
      </c>
    </row>
    <row r="2909" spans="1:9" ht="15" customHeight="1">
      <c r="A2909" s="91" t="s">
        <v>1560</v>
      </c>
      <c r="B2909" s="91"/>
      <c r="C2909" s="92" t="s">
        <v>4</v>
      </c>
      <c r="D2909" s="92"/>
      <c r="E2909" s="92"/>
      <c r="F2909" s="11" t="s">
        <v>1470</v>
      </c>
      <c r="G2909" s="11" t="s">
        <v>1471</v>
      </c>
      <c r="H2909" s="11" t="s">
        <v>1472</v>
      </c>
      <c r="I2909" s="11" t="s">
        <v>1473</v>
      </c>
    </row>
    <row r="2910" spans="1:9" ht="21" customHeight="1">
      <c r="A2910" s="17" t="s">
        <v>2509</v>
      </c>
      <c r="B2910" s="18" t="s">
        <v>2510</v>
      </c>
      <c r="C2910" s="93" t="s">
        <v>14</v>
      </c>
      <c r="D2910" s="93"/>
      <c r="E2910" s="93"/>
      <c r="F2910" s="17" t="s">
        <v>1563</v>
      </c>
      <c r="G2910" s="19">
        <v>7.8799999999999995E-2</v>
      </c>
      <c r="H2910" s="20">
        <v>23.37</v>
      </c>
      <c r="I2910" s="20">
        <f>TRUNC(TRUNC(G2910,8)*H2910,2)</f>
        <v>1.84</v>
      </c>
    </row>
    <row r="2911" spans="1:9" ht="21" customHeight="1">
      <c r="A2911" s="17" t="s">
        <v>2511</v>
      </c>
      <c r="B2911" s="18" t="s">
        <v>2512</v>
      </c>
      <c r="C2911" s="93" t="s">
        <v>14</v>
      </c>
      <c r="D2911" s="93"/>
      <c r="E2911" s="93"/>
      <c r="F2911" s="17" t="s">
        <v>1563</v>
      </c>
      <c r="G2911" s="19">
        <v>7.8799999999999995E-2</v>
      </c>
      <c r="H2911" s="20">
        <v>31.5</v>
      </c>
      <c r="I2911" s="20">
        <f>TRUNC(TRUNC(G2911,8)*H2911,2)</f>
        <v>2.48</v>
      </c>
    </row>
    <row r="2912" spans="1:9" ht="18" customHeight="1">
      <c r="A2912" s="2"/>
      <c r="B2912" s="2"/>
      <c r="C2912" s="2"/>
      <c r="D2912" s="2"/>
      <c r="E2912" s="2"/>
      <c r="F2912" s="2"/>
      <c r="G2912" s="87" t="s">
        <v>1564</v>
      </c>
      <c r="H2912" s="87"/>
      <c r="I2912" s="21">
        <f>SUM(I2910:I2911)</f>
        <v>4.32</v>
      </c>
    </row>
    <row r="2913" spans="1:9" ht="15" customHeight="1">
      <c r="A2913" s="2"/>
      <c r="B2913" s="2"/>
      <c r="C2913" s="2"/>
      <c r="D2913" s="2"/>
      <c r="E2913" s="2"/>
      <c r="F2913" s="2"/>
      <c r="G2913" s="89" t="s">
        <v>1491</v>
      </c>
      <c r="H2913" s="89"/>
      <c r="I2913" s="5">
        <f>SUM(I2908,I2912)</f>
        <v>17.16</v>
      </c>
    </row>
    <row r="2914" spans="1:9" ht="9.9499999999999993" customHeight="1">
      <c r="A2914" s="2"/>
      <c r="B2914" s="2"/>
      <c r="C2914" s="2"/>
      <c r="D2914" s="2"/>
      <c r="E2914" s="2"/>
      <c r="F2914" s="2"/>
      <c r="G2914" s="90"/>
      <c r="H2914" s="90"/>
      <c r="I2914" s="90"/>
    </row>
    <row r="2915" spans="1:9" ht="20.100000000000001" customHeight="1">
      <c r="A2915" s="81" t="s">
        <v>2560</v>
      </c>
      <c r="B2915" s="81"/>
      <c r="C2915" s="81"/>
      <c r="D2915" s="81"/>
      <c r="E2915" s="81"/>
      <c r="F2915" s="81"/>
      <c r="G2915" s="81"/>
      <c r="H2915" s="81"/>
      <c r="I2915" s="81"/>
    </row>
    <row r="2916" spans="1:9" ht="15" customHeight="1">
      <c r="A2916" s="91" t="s">
        <v>1576</v>
      </c>
      <c r="B2916" s="91"/>
      <c r="C2916" s="92" t="s">
        <v>4</v>
      </c>
      <c r="D2916" s="92"/>
      <c r="E2916" s="92"/>
      <c r="F2916" s="11" t="s">
        <v>1470</v>
      </c>
      <c r="G2916" s="11" t="s">
        <v>1471</v>
      </c>
      <c r="H2916" s="11" t="s">
        <v>1472</v>
      </c>
      <c r="I2916" s="11" t="s">
        <v>1473</v>
      </c>
    </row>
    <row r="2917" spans="1:9" ht="15" customHeight="1">
      <c r="A2917" s="17" t="s">
        <v>2526</v>
      </c>
      <c r="B2917" s="18" t="s">
        <v>2527</v>
      </c>
      <c r="C2917" s="93" t="s">
        <v>14</v>
      </c>
      <c r="D2917" s="93"/>
      <c r="E2917" s="93"/>
      <c r="F2917" s="17" t="s">
        <v>33</v>
      </c>
      <c r="G2917" s="19">
        <v>7.1000000000000004E-3</v>
      </c>
      <c r="H2917" s="20">
        <v>63.17</v>
      </c>
      <c r="I2917" s="20">
        <f>TRUNC(TRUNC(G2917,8)*H2917,2)</f>
        <v>0.44</v>
      </c>
    </row>
    <row r="2918" spans="1:9" ht="21" customHeight="1">
      <c r="A2918" s="17" t="s">
        <v>2561</v>
      </c>
      <c r="B2918" s="18" t="s">
        <v>2562</v>
      </c>
      <c r="C2918" s="93" t="s">
        <v>14</v>
      </c>
      <c r="D2918" s="93"/>
      <c r="E2918" s="93"/>
      <c r="F2918" s="17" t="s">
        <v>33</v>
      </c>
      <c r="G2918" s="19">
        <v>1</v>
      </c>
      <c r="H2918" s="20">
        <v>5.49</v>
      </c>
      <c r="I2918" s="20">
        <f>TRUNC(TRUNC(G2918,8)*H2918,2)</f>
        <v>5.49</v>
      </c>
    </row>
    <row r="2919" spans="1:9" ht="15" customHeight="1">
      <c r="A2919" s="17" t="s">
        <v>2505</v>
      </c>
      <c r="B2919" s="18" t="s">
        <v>2506</v>
      </c>
      <c r="C2919" s="93" t="s">
        <v>14</v>
      </c>
      <c r="D2919" s="93"/>
      <c r="E2919" s="93"/>
      <c r="F2919" s="17" t="s">
        <v>33</v>
      </c>
      <c r="G2919" s="19">
        <v>3.3799999999999997E-2</v>
      </c>
      <c r="H2919" s="20">
        <v>2.33</v>
      </c>
      <c r="I2919" s="20">
        <f>TRUNC(TRUNC(G2919,8)*H2919,2)</f>
        <v>7.0000000000000007E-2</v>
      </c>
    </row>
    <row r="2920" spans="1:9" ht="21" customHeight="1">
      <c r="A2920" s="17" t="s">
        <v>2528</v>
      </c>
      <c r="B2920" s="18" t="s">
        <v>2529</v>
      </c>
      <c r="C2920" s="93" t="s">
        <v>14</v>
      </c>
      <c r="D2920" s="93"/>
      <c r="E2920" s="93"/>
      <c r="F2920" s="17" t="s">
        <v>33</v>
      </c>
      <c r="G2920" s="19">
        <v>8.0000000000000002E-3</v>
      </c>
      <c r="H2920" s="20">
        <v>71.569999999999993</v>
      </c>
      <c r="I2920" s="20">
        <f>TRUNC(TRUNC(G2920,8)*H2920,2)</f>
        <v>0.56999999999999995</v>
      </c>
    </row>
    <row r="2921" spans="1:9" ht="15" customHeight="1">
      <c r="A2921" s="2"/>
      <c r="B2921" s="2"/>
      <c r="C2921" s="2"/>
      <c r="D2921" s="2"/>
      <c r="E2921" s="2"/>
      <c r="F2921" s="2"/>
      <c r="G2921" s="87" t="s">
        <v>1588</v>
      </c>
      <c r="H2921" s="87"/>
      <c r="I2921" s="21">
        <f>SUM(I2917:I2920)</f>
        <v>6.5700000000000012</v>
      </c>
    </row>
    <row r="2922" spans="1:9" ht="15" customHeight="1">
      <c r="A2922" s="91" t="s">
        <v>1560</v>
      </c>
      <c r="B2922" s="91"/>
      <c r="C2922" s="92" t="s">
        <v>4</v>
      </c>
      <c r="D2922" s="92"/>
      <c r="E2922" s="92"/>
      <c r="F2922" s="11" t="s">
        <v>1470</v>
      </c>
      <c r="G2922" s="11" t="s">
        <v>1471</v>
      </c>
      <c r="H2922" s="11" t="s">
        <v>1472</v>
      </c>
      <c r="I2922" s="11" t="s">
        <v>1473</v>
      </c>
    </row>
    <row r="2923" spans="1:9" ht="21" customHeight="1">
      <c r="A2923" s="17" t="s">
        <v>2509</v>
      </c>
      <c r="B2923" s="18" t="s">
        <v>2510</v>
      </c>
      <c r="C2923" s="93" t="s">
        <v>14</v>
      </c>
      <c r="D2923" s="93"/>
      <c r="E2923" s="93"/>
      <c r="F2923" s="17" t="s">
        <v>1563</v>
      </c>
      <c r="G2923" s="19">
        <v>0.1013</v>
      </c>
      <c r="H2923" s="20">
        <v>23.37</v>
      </c>
      <c r="I2923" s="20">
        <f>TRUNC(TRUNC(G2923,8)*H2923,2)</f>
        <v>2.36</v>
      </c>
    </row>
    <row r="2924" spans="1:9" ht="21" customHeight="1">
      <c r="A2924" s="17" t="s">
        <v>2511</v>
      </c>
      <c r="B2924" s="18" t="s">
        <v>2512</v>
      </c>
      <c r="C2924" s="93" t="s">
        <v>14</v>
      </c>
      <c r="D2924" s="93"/>
      <c r="E2924" s="93"/>
      <c r="F2924" s="17" t="s">
        <v>1563</v>
      </c>
      <c r="G2924" s="19">
        <v>0.1013</v>
      </c>
      <c r="H2924" s="20">
        <v>31.5</v>
      </c>
      <c r="I2924" s="20">
        <f>TRUNC(TRUNC(G2924,8)*H2924,2)</f>
        <v>3.19</v>
      </c>
    </row>
    <row r="2925" spans="1:9" ht="18" customHeight="1">
      <c r="A2925" s="2"/>
      <c r="B2925" s="2"/>
      <c r="C2925" s="2"/>
      <c r="D2925" s="2"/>
      <c r="E2925" s="2"/>
      <c r="F2925" s="2"/>
      <c r="G2925" s="87" t="s">
        <v>1564</v>
      </c>
      <c r="H2925" s="87"/>
      <c r="I2925" s="21">
        <f>SUM(I2923:I2924)</f>
        <v>5.55</v>
      </c>
    </row>
    <row r="2926" spans="1:9" ht="15" customHeight="1">
      <c r="A2926" s="2"/>
      <c r="B2926" s="2"/>
      <c r="C2926" s="2"/>
      <c r="D2926" s="2"/>
      <c r="E2926" s="2"/>
      <c r="F2926" s="2"/>
      <c r="G2926" s="89" t="s">
        <v>1491</v>
      </c>
      <c r="H2926" s="89"/>
      <c r="I2926" s="5">
        <f>SUM(I2921,I2925)</f>
        <v>12.120000000000001</v>
      </c>
    </row>
    <row r="2927" spans="1:9" ht="9.9499999999999993" customHeight="1">
      <c r="A2927" s="2"/>
      <c r="B2927" s="2"/>
      <c r="C2927" s="2"/>
      <c r="D2927" s="2"/>
      <c r="E2927" s="2"/>
      <c r="F2927" s="2"/>
      <c r="G2927" s="90"/>
      <c r="H2927" s="90"/>
      <c r="I2927" s="90"/>
    </row>
    <row r="2928" spans="1:9" ht="20.100000000000001" customHeight="1">
      <c r="A2928" s="81" t="s">
        <v>2563</v>
      </c>
      <c r="B2928" s="81"/>
      <c r="C2928" s="81"/>
      <c r="D2928" s="81"/>
      <c r="E2928" s="81"/>
      <c r="F2928" s="81"/>
      <c r="G2928" s="81"/>
      <c r="H2928" s="81"/>
      <c r="I2928" s="81"/>
    </row>
    <row r="2929" spans="1:9" ht="15" customHeight="1">
      <c r="A2929" s="91" t="s">
        <v>1576</v>
      </c>
      <c r="B2929" s="91"/>
      <c r="C2929" s="92" t="s">
        <v>4</v>
      </c>
      <c r="D2929" s="92"/>
      <c r="E2929" s="92"/>
      <c r="F2929" s="11" t="s">
        <v>1470</v>
      </c>
      <c r="G2929" s="11" t="s">
        <v>1471</v>
      </c>
      <c r="H2929" s="11" t="s">
        <v>1472</v>
      </c>
      <c r="I2929" s="11" t="s">
        <v>1473</v>
      </c>
    </row>
    <row r="2930" spans="1:9" ht="15" customHeight="1">
      <c r="A2930" s="17" t="s">
        <v>2526</v>
      </c>
      <c r="B2930" s="18" t="s">
        <v>2527</v>
      </c>
      <c r="C2930" s="93" t="s">
        <v>14</v>
      </c>
      <c r="D2930" s="93"/>
      <c r="E2930" s="93"/>
      <c r="F2930" s="17" t="s">
        <v>33</v>
      </c>
      <c r="G2930" s="19">
        <v>5.8999999999999999E-3</v>
      </c>
      <c r="H2930" s="20">
        <v>63.17</v>
      </c>
      <c r="I2930" s="20">
        <f>TRUNC(TRUNC(G2930,8)*H2930,2)</f>
        <v>0.37</v>
      </c>
    </row>
    <row r="2931" spans="1:9" ht="21" customHeight="1">
      <c r="A2931" s="17" t="s">
        <v>2564</v>
      </c>
      <c r="B2931" s="18" t="s">
        <v>2565</v>
      </c>
      <c r="C2931" s="93" t="s">
        <v>14</v>
      </c>
      <c r="D2931" s="93"/>
      <c r="E2931" s="93"/>
      <c r="F2931" s="17" t="s">
        <v>33</v>
      </c>
      <c r="G2931" s="19">
        <v>1</v>
      </c>
      <c r="H2931" s="20">
        <v>4.4000000000000004</v>
      </c>
      <c r="I2931" s="20">
        <f>TRUNC(TRUNC(G2931,8)*H2931,2)</f>
        <v>4.4000000000000004</v>
      </c>
    </row>
    <row r="2932" spans="1:9" ht="15" customHeight="1">
      <c r="A2932" s="17" t="s">
        <v>2505</v>
      </c>
      <c r="B2932" s="18" t="s">
        <v>2506</v>
      </c>
      <c r="C2932" s="93" t="s">
        <v>14</v>
      </c>
      <c r="D2932" s="93"/>
      <c r="E2932" s="93"/>
      <c r="F2932" s="17" t="s">
        <v>33</v>
      </c>
      <c r="G2932" s="19">
        <v>3.15E-2</v>
      </c>
      <c r="H2932" s="20">
        <v>2.33</v>
      </c>
      <c r="I2932" s="20">
        <f>TRUNC(TRUNC(G2932,8)*H2932,2)</f>
        <v>7.0000000000000007E-2</v>
      </c>
    </row>
    <row r="2933" spans="1:9" ht="21" customHeight="1">
      <c r="A2933" s="17" t="s">
        <v>2528</v>
      </c>
      <c r="B2933" s="18" t="s">
        <v>2529</v>
      </c>
      <c r="C2933" s="93" t="s">
        <v>14</v>
      </c>
      <c r="D2933" s="93"/>
      <c r="E2933" s="93"/>
      <c r="F2933" s="17" t="s">
        <v>33</v>
      </c>
      <c r="G2933" s="19">
        <v>7.0000000000000001E-3</v>
      </c>
      <c r="H2933" s="20">
        <v>71.569999999999993</v>
      </c>
      <c r="I2933" s="20">
        <f>TRUNC(TRUNC(G2933,8)*H2933,2)</f>
        <v>0.5</v>
      </c>
    </row>
    <row r="2934" spans="1:9" ht="15" customHeight="1">
      <c r="A2934" s="2"/>
      <c r="B2934" s="2"/>
      <c r="C2934" s="2"/>
      <c r="D2934" s="2"/>
      <c r="E2934" s="2"/>
      <c r="F2934" s="2"/>
      <c r="G2934" s="87" t="s">
        <v>1588</v>
      </c>
      <c r="H2934" s="87"/>
      <c r="I2934" s="21">
        <f>SUM(I2930:I2933)</f>
        <v>5.3400000000000007</v>
      </c>
    </row>
    <row r="2935" spans="1:9" ht="15" customHeight="1">
      <c r="A2935" s="91" t="s">
        <v>1560</v>
      </c>
      <c r="B2935" s="91"/>
      <c r="C2935" s="92" t="s">
        <v>4</v>
      </c>
      <c r="D2935" s="92"/>
      <c r="E2935" s="92"/>
      <c r="F2935" s="11" t="s">
        <v>1470</v>
      </c>
      <c r="G2935" s="11" t="s">
        <v>1471</v>
      </c>
      <c r="H2935" s="11" t="s">
        <v>1472</v>
      </c>
      <c r="I2935" s="11" t="s">
        <v>1473</v>
      </c>
    </row>
    <row r="2936" spans="1:9" ht="21" customHeight="1">
      <c r="A2936" s="17" t="s">
        <v>2509</v>
      </c>
      <c r="B2936" s="18" t="s">
        <v>2510</v>
      </c>
      <c r="C2936" s="93" t="s">
        <v>14</v>
      </c>
      <c r="D2936" s="93"/>
      <c r="E2936" s="93"/>
      <c r="F2936" s="17" t="s">
        <v>1563</v>
      </c>
      <c r="G2936" s="19">
        <v>0.13120000000000001</v>
      </c>
      <c r="H2936" s="20">
        <v>23.37</v>
      </c>
      <c r="I2936" s="20">
        <f>TRUNC(TRUNC(G2936,8)*H2936,2)</f>
        <v>3.06</v>
      </c>
    </row>
    <row r="2937" spans="1:9" ht="21" customHeight="1">
      <c r="A2937" s="17" t="s">
        <v>2511</v>
      </c>
      <c r="B2937" s="18" t="s">
        <v>2512</v>
      </c>
      <c r="C2937" s="93" t="s">
        <v>14</v>
      </c>
      <c r="D2937" s="93"/>
      <c r="E2937" s="93"/>
      <c r="F2937" s="17" t="s">
        <v>1563</v>
      </c>
      <c r="G2937" s="19">
        <v>0.13120000000000001</v>
      </c>
      <c r="H2937" s="20">
        <v>31.5</v>
      </c>
      <c r="I2937" s="20">
        <f>TRUNC(TRUNC(G2937,8)*H2937,2)</f>
        <v>4.13</v>
      </c>
    </row>
    <row r="2938" spans="1:9" ht="18" customHeight="1">
      <c r="A2938" s="2"/>
      <c r="B2938" s="2"/>
      <c r="C2938" s="2"/>
      <c r="D2938" s="2"/>
      <c r="E2938" s="2"/>
      <c r="F2938" s="2"/>
      <c r="G2938" s="87" t="s">
        <v>1564</v>
      </c>
      <c r="H2938" s="87"/>
      <c r="I2938" s="21">
        <f>SUM(I2936:I2937)</f>
        <v>7.1899999999999995</v>
      </c>
    </row>
    <row r="2939" spans="1:9" ht="15" customHeight="1">
      <c r="A2939" s="2"/>
      <c r="B2939" s="2"/>
      <c r="C2939" s="2"/>
      <c r="D2939" s="2"/>
      <c r="E2939" s="2"/>
      <c r="F2939" s="2"/>
      <c r="G2939" s="89" t="s">
        <v>1491</v>
      </c>
      <c r="H2939" s="89"/>
      <c r="I2939" s="5">
        <f>SUM(I2934,I2938)</f>
        <v>12.530000000000001</v>
      </c>
    </row>
    <row r="2940" spans="1:9" ht="9.9499999999999993" customHeight="1">
      <c r="A2940" s="2"/>
      <c r="B2940" s="2"/>
      <c r="C2940" s="2"/>
      <c r="D2940" s="2"/>
      <c r="E2940" s="2"/>
      <c r="F2940" s="2"/>
      <c r="G2940" s="90"/>
      <c r="H2940" s="90"/>
      <c r="I2940" s="90"/>
    </row>
    <row r="2941" spans="1:9" ht="20.100000000000001" customHeight="1">
      <c r="A2941" s="81" t="s">
        <v>2566</v>
      </c>
      <c r="B2941" s="81"/>
      <c r="C2941" s="81"/>
      <c r="D2941" s="81"/>
      <c r="E2941" s="81"/>
      <c r="F2941" s="81"/>
      <c r="G2941" s="81"/>
      <c r="H2941" s="81"/>
      <c r="I2941" s="81"/>
    </row>
    <row r="2942" spans="1:9" ht="15" customHeight="1">
      <c r="A2942" s="91" t="s">
        <v>1576</v>
      </c>
      <c r="B2942" s="91"/>
      <c r="C2942" s="92" t="s">
        <v>4</v>
      </c>
      <c r="D2942" s="92"/>
      <c r="E2942" s="92"/>
      <c r="F2942" s="11" t="s">
        <v>1470</v>
      </c>
      <c r="G2942" s="11" t="s">
        <v>1471</v>
      </c>
      <c r="H2942" s="11" t="s">
        <v>1472</v>
      </c>
      <c r="I2942" s="11" t="s">
        <v>1473</v>
      </c>
    </row>
    <row r="2943" spans="1:9" ht="15" customHeight="1">
      <c r="A2943" s="17" t="s">
        <v>2526</v>
      </c>
      <c r="B2943" s="18" t="s">
        <v>2527</v>
      </c>
      <c r="C2943" s="93" t="s">
        <v>14</v>
      </c>
      <c r="D2943" s="93"/>
      <c r="E2943" s="93"/>
      <c r="F2943" s="17" t="s">
        <v>33</v>
      </c>
      <c r="G2943" s="19">
        <v>7.1000000000000004E-3</v>
      </c>
      <c r="H2943" s="20">
        <v>63.17</v>
      </c>
      <c r="I2943" s="20">
        <f>TRUNC(TRUNC(G2943,8)*H2943,2)</f>
        <v>0.44</v>
      </c>
    </row>
    <row r="2944" spans="1:9" ht="21" customHeight="1">
      <c r="A2944" s="17" t="s">
        <v>2567</v>
      </c>
      <c r="B2944" s="18" t="s">
        <v>2568</v>
      </c>
      <c r="C2944" s="93" t="s">
        <v>14</v>
      </c>
      <c r="D2944" s="93"/>
      <c r="E2944" s="93"/>
      <c r="F2944" s="17" t="s">
        <v>33</v>
      </c>
      <c r="G2944" s="19">
        <v>1</v>
      </c>
      <c r="H2944" s="20">
        <v>0.6</v>
      </c>
      <c r="I2944" s="20">
        <f>TRUNC(TRUNC(G2944,8)*H2944,2)</f>
        <v>0.6</v>
      </c>
    </row>
    <row r="2945" spans="1:9" ht="15" customHeight="1">
      <c r="A2945" s="17" t="s">
        <v>2505</v>
      </c>
      <c r="B2945" s="18" t="s">
        <v>2506</v>
      </c>
      <c r="C2945" s="93" t="s">
        <v>14</v>
      </c>
      <c r="D2945" s="93"/>
      <c r="E2945" s="93"/>
      <c r="F2945" s="17" t="s">
        <v>33</v>
      </c>
      <c r="G2945" s="19">
        <v>1.0800000000000001E-2</v>
      </c>
      <c r="H2945" s="20">
        <v>2.33</v>
      </c>
      <c r="I2945" s="20">
        <f>TRUNC(TRUNC(G2945,8)*H2945,2)</f>
        <v>0.02</v>
      </c>
    </row>
    <row r="2946" spans="1:9" ht="21" customHeight="1">
      <c r="A2946" s="17" t="s">
        <v>2528</v>
      </c>
      <c r="B2946" s="18" t="s">
        <v>2529</v>
      </c>
      <c r="C2946" s="93" t="s">
        <v>14</v>
      </c>
      <c r="D2946" s="93"/>
      <c r="E2946" s="93"/>
      <c r="F2946" s="17" t="s">
        <v>33</v>
      </c>
      <c r="G2946" s="19">
        <v>8.0000000000000002E-3</v>
      </c>
      <c r="H2946" s="20">
        <v>71.569999999999993</v>
      </c>
      <c r="I2946" s="20">
        <f>TRUNC(TRUNC(G2946,8)*H2946,2)</f>
        <v>0.56999999999999995</v>
      </c>
    </row>
    <row r="2947" spans="1:9" ht="15" customHeight="1">
      <c r="A2947" s="2"/>
      <c r="B2947" s="2"/>
      <c r="C2947" s="2"/>
      <c r="D2947" s="2"/>
      <c r="E2947" s="2"/>
      <c r="F2947" s="2"/>
      <c r="G2947" s="87" t="s">
        <v>1588</v>
      </c>
      <c r="H2947" s="87"/>
      <c r="I2947" s="21">
        <f>SUM(I2943:I2946)</f>
        <v>1.63</v>
      </c>
    </row>
    <row r="2948" spans="1:9" ht="15" customHeight="1">
      <c r="A2948" s="91" t="s">
        <v>1560</v>
      </c>
      <c r="B2948" s="91"/>
      <c r="C2948" s="92" t="s">
        <v>4</v>
      </c>
      <c r="D2948" s="92"/>
      <c r="E2948" s="92"/>
      <c r="F2948" s="11" t="s">
        <v>1470</v>
      </c>
      <c r="G2948" s="11" t="s">
        <v>1471</v>
      </c>
      <c r="H2948" s="11" t="s">
        <v>1472</v>
      </c>
      <c r="I2948" s="11" t="s">
        <v>1473</v>
      </c>
    </row>
    <row r="2949" spans="1:9" ht="21" customHeight="1">
      <c r="A2949" s="17" t="s">
        <v>2509</v>
      </c>
      <c r="B2949" s="18" t="s">
        <v>2510</v>
      </c>
      <c r="C2949" s="93" t="s">
        <v>14</v>
      </c>
      <c r="D2949" s="93"/>
      <c r="E2949" s="93"/>
      <c r="F2949" s="17" t="s">
        <v>1563</v>
      </c>
      <c r="G2949" s="19">
        <v>7.0599999999999996E-2</v>
      </c>
      <c r="H2949" s="20">
        <v>23.37</v>
      </c>
      <c r="I2949" s="20">
        <f>TRUNC(TRUNC(G2949,8)*H2949,2)</f>
        <v>1.64</v>
      </c>
    </row>
    <row r="2950" spans="1:9" ht="21" customHeight="1">
      <c r="A2950" s="17" t="s">
        <v>2511</v>
      </c>
      <c r="B2950" s="18" t="s">
        <v>2512</v>
      </c>
      <c r="C2950" s="93" t="s">
        <v>14</v>
      </c>
      <c r="D2950" s="93"/>
      <c r="E2950" s="93"/>
      <c r="F2950" s="17" t="s">
        <v>1563</v>
      </c>
      <c r="G2950" s="19">
        <v>7.0599999999999996E-2</v>
      </c>
      <c r="H2950" s="20">
        <v>31.5</v>
      </c>
      <c r="I2950" s="20">
        <f>TRUNC(TRUNC(G2950,8)*H2950,2)</f>
        <v>2.2200000000000002</v>
      </c>
    </row>
    <row r="2951" spans="1:9" ht="18" customHeight="1">
      <c r="A2951" s="2"/>
      <c r="B2951" s="2"/>
      <c r="C2951" s="2"/>
      <c r="D2951" s="2"/>
      <c r="E2951" s="2"/>
      <c r="F2951" s="2"/>
      <c r="G2951" s="87" t="s">
        <v>1564</v>
      </c>
      <c r="H2951" s="87"/>
      <c r="I2951" s="21">
        <f>SUM(I2949:I2950)</f>
        <v>3.8600000000000003</v>
      </c>
    </row>
    <row r="2952" spans="1:9" ht="15" customHeight="1">
      <c r="A2952" s="2"/>
      <c r="B2952" s="2"/>
      <c r="C2952" s="2"/>
      <c r="D2952" s="2"/>
      <c r="E2952" s="2"/>
      <c r="F2952" s="2"/>
      <c r="G2952" s="89" t="s">
        <v>1491</v>
      </c>
      <c r="H2952" s="89"/>
      <c r="I2952" s="5">
        <f>SUM(I2947,I2951)</f>
        <v>5.49</v>
      </c>
    </row>
    <row r="2953" spans="1:9" ht="9.9499999999999993" customHeight="1">
      <c r="A2953" s="2"/>
      <c r="B2953" s="2"/>
      <c r="C2953" s="2"/>
      <c r="D2953" s="2"/>
      <c r="E2953" s="2"/>
      <c r="F2953" s="2"/>
      <c r="G2953" s="90"/>
      <c r="H2953" s="90"/>
      <c r="I2953" s="90"/>
    </row>
    <row r="2954" spans="1:9" ht="20.100000000000001" customHeight="1">
      <c r="A2954" s="81" t="s">
        <v>2569</v>
      </c>
      <c r="B2954" s="81"/>
      <c r="C2954" s="81"/>
      <c r="D2954" s="81"/>
      <c r="E2954" s="81"/>
      <c r="F2954" s="81"/>
      <c r="G2954" s="81"/>
      <c r="H2954" s="81"/>
      <c r="I2954" s="81"/>
    </row>
    <row r="2955" spans="1:9" ht="15" customHeight="1">
      <c r="A2955" s="91" t="s">
        <v>1576</v>
      </c>
      <c r="B2955" s="91"/>
      <c r="C2955" s="92" t="s">
        <v>4</v>
      </c>
      <c r="D2955" s="92"/>
      <c r="E2955" s="92"/>
      <c r="F2955" s="11" t="s">
        <v>1470</v>
      </c>
      <c r="G2955" s="11" t="s">
        <v>1471</v>
      </c>
      <c r="H2955" s="11" t="s">
        <v>1472</v>
      </c>
      <c r="I2955" s="11" t="s">
        <v>1473</v>
      </c>
    </row>
    <row r="2956" spans="1:9" ht="15" customHeight="1">
      <c r="A2956" s="17" t="s">
        <v>2526</v>
      </c>
      <c r="B2956" s="18" t="s">
        <v>2527</v>
      </c>
      <c r="C2956" s="93" t="s">
        <v>14</v>
      </c>
      <c r="D2956" s="93"/>
      <c r="E2956" s="93"/>
      <c r="F2956" s="17" t="s">
        <v>33</v>
      </c>
      <c r="G2956" s="19">
        <v>9.4000000000000004E-3</v>
      </c>
      <c r="H2956" s="20">
        <v>63.17</v>
      </c>
      <c r="I2956" s="20">
        <f>TRUNC(TRUNC(G2956,8)*H2956,2)</f>
        <v>0.59</v>
      </c>
    </row>
    <row r="2957" spans="1:9" ht="21" customHeight="1">
      <c r="A2957" s="17" t="s">
        <v>2570</v>
      </c>
      <c r="B2957" s="18" t="s">
        <v>2571</v>
      </c>
      <c r="C2957" s="93" t="s">
        <v>14</v>
      </c>
      <c r="D2957" s="93"/>
      <c r="E2957" s="93"/>
      <c r="F2957" s="17" t="s">
        <v>33</v>
      </c>
      <c r="G2957" s="19">
        <v>1</v>
      </c>
      <c r="H2957" s="20">
        <v>1.99</v>
      </c>
      <c r="I2957" s="20">
        <f>TRUNC(TRUNC(G2957,8)*H2957,2)</f>
        <v>1.99</v>
      </c>
    </row>
    <row r="2958" spans="1:9" ht="15" customHeight="1">
      <c r="A2958" s="17" t="s">
        <v>2505</v>
      </c>
      <c r="B2958" s="18" t="s">
        <v>2506</v>
      </c>
      <c r="C2958" s="93" t="s">
        <v>14</v>
      </c>
      <c r="D2958" s="93"/>
      <c r="E2958" s="93"/>
      <c r="F2958" s="17" t="s">
        <v>33</v>
      </c>
      <c r="G2958" s="19">
        <v>3.5999999999999997E-2</v>
      </c>
      <c r="H2958" s="20">
        <v>2.33</v>
      </c>
      <c r="I2958" s="20">
        <f>TRUNC(TRUNC(G2958,8)*H2958,2)</f>
        <v>0.08</v>
      </c>
    </row>
    <row r="2959" spans="1:9" ht="21" customHeight="1">
      <c r="A2959" s="17" t="s">
        <v>2528</v>
      </c>
      <c r="B2959" s="18" t="s">
        <v>2529</v>
      </c>
      <c r="C2959" s="93" t="s">
        <v>14</v>
      </c>
      <c r="D2959" s="93"/>
      <c r="E2959" s="93"/>
      <c r="F2959" s="17" t="s">
        <v>33</v>
      </c>
      <c r="G2959" s="19">
        <v>1.0999999999999999E-2</v>
      </c>
      <c r="H2959" s="20">
        <v>71.569999999999993</v>
      </c>
      <c r="I2959" s="20">
        <f>TRUNC(TRUNC(G2959,8)*H2959,2)</f>
        <v>0.78</v>
      </c>
    </row>
    <row r="2960" spans="1:9" ht="15" customHeight="1">
      <c r="A2960" s="2"/>
      <c r="B2960" s="2"/>
      <c r="C2960" s="2"/>
      <c r="D2960" s="2"/>
      <c r="E2960" s="2"/>
      <c r="F2960" s="2"/>
      <c r="G2960" s="87" t="s">
        <v>1588</v>
      </c>
      <c r="H2960" s="87"/>
      <c r="I2960" s="21">
        <f>SUM(I2956:I2959)</f>
        <v>3.4400000000000004</v>
      </c>
    </row>
    <row r="2961" spans="1:9" ht="15" customHeight="1">
      <c r="A2961" s="91" t="s">
        <v>1560</v>
      </c>
      <c r="B2961" s="91"/>
      <c r="C2961" s="92" t="s">
        <v>4</v>
      </c>
      <c r="D2961" s="92"/>
      <c r="E2961" s="92"/>
      <c r="F2961" s="11" t="s">
        <v>1470</v>
      </c>
      <c r="G2961" s="11" t="s">
        <v>1471</v>
      </c>
      <c r="H2961" s="11" t="s">
        <v>1472</v>
      </c>
      <c r="I2961" s="11" t="s">
        <v>1473</v>
      </c>
    </row>
    <row r="2962" spans="1:9" ht="21" customHeight="1">
      <c r="A2962" s="17" t="s">
        <v>2509</v>
      </c>
      <c r="B2962" s="18" t="s">
        <v>2510</v>
      </c>
      <c r="C2962" s="93" t="s">
        <v>14</v>
      </c>
      <c r="D2962" s="93"/>
      <c r="E2962" s="93"/>
      <c r="F2962" s="17" t="s">
        <v>1563</v>
      </c>
      <c r="G2962" s="19">
        <v>0.16209999999999999</v>
      </c>
      <c r="H2962" s="20">
        <v>23.37</v>
      </c>
      <c r="I2962" s="20">
        <f>TRUNC(TRUNC(G2962,8)*H2962,2)</f>
        <v>3.78</v>
      </c>
    </row>
    <row r="2963" spans="1:9" ht="21" customHeight="1">
      <c r="A2963" s="17" t="s">
        <v>2511</v>
      </c>
      <c r="B2963" s="18" t="s">
        <v>2512</v>
      </c>
      <c r="C2963" s="93" t="s">
        <v>14</v>
      </c>
      <c r="D2963" s="93"/>
      <c r="E2963" s="93"/>
      <c r="F2963" s="17" t="s">
        <v>1563</v>
      </c>
      <c r="G2963" s="19">
        <v>0.16209999999999999</v>
      </c>
      <c r="H2963" s="20">
        <v>31.5</v>
      </c>
      <c r="I2963" s="20">
        <f>TRUNC(TRUNC(G2963,8)*H2963,2)</f>
        <v>5.0999999999999996</v>
      </c>
    </row>
    <row r="2964" spans="1:9" ht="18" customHeight="1">
      <c r="A2964" s="2"/>
      <c r="B2964" s="2"/>
      <c r="C2964" s="2"/>
      <c r="D2964" s="2"/>
      <c r="E2964" s="2"/>
      <c r="F2964" s="2"/>
      <c r="G2964" s="87" t="s">
        <v>1564</v>
      </c>
      <c r="H2964" s="87"/>
      <c r="I2964" s="21">
        <f>SUM(I2962:I2963)</f>
        <v>8.879999999999999</v>
      </c>
    </row>
    <row r="2965" spans="1:9" ht="15" customHeight="1">
      <c r="A2965" s="2"/>
      <c r="B2965" s="2"/>
      <c r="C2965" s="2"/>
      <c r="D2965" s="2"/>
      <c r="E2965" s="2"/>
      <c r="F2965" s="2"/>
      <c r="G2965" s="89" t="s">
        <v>1491</v>
      </c>
      <c r="H2965" s="89"/>
      <c r="I2965" s="5">
        <f>SUM(I2960,I2964)</f>
        <v>12.32</v>
      </c>
    </row>
    <row r="2966" spans="1:9" ht="9.9499999999999993" customHeight="1">
      <c r="A2966" s="2"/>
      <c r="B2966" s="2"/>
      <c r="C2966" s="2"/>
      <c r="D2966" s="2"/>
      <c r="E2966" s="2"/>
      <c r="F2966" s="2"/>
      <c r="G2966" s="90"/>
      <c r="H2966" s="90"/>
      <c r="I2966" s="90"/>
    </row>
    <row r="2967" spans="1:9" ht="20.100000000000001" customHeight="1">
      <c r="A2967" s="81" t="s">
        <v>2572</v>
      </c>
      <c r="B2967" s="81"/>
      <c r="C2967" s="81"/>
      <c r="D2967" s="81"/>
      <c r="E2967" s="81"/>
      <c r="F2967" s="81"/>
      <c r="G2967" s="81"/>
      <c r="H2967" s="81"/>
      <c r="I2967" s="81"/>
    </row>
    <row r="2968" spans="1:9" ht="15" customHeight="1">
      <c r="A2968" s="91" t="s">
        <v>1576</v>
      </c>
      <c r="B2968" s="91"/>
      <c r="C2968" s="92" t="s">
        <v>4</v>
      </c>
      <c r="D2968" s="92"/>
      <c r="E2968" s="92"/>
      <c r="F2968" s="11" t="s">
        <v>1470</v>
      </c>
      <c r="G2968" s="11" t="s">
        <v>1471</v>
      </c>
      <c r="H2968" s="11" t="s">
        <v>1472</v>
      </c>
      <c r="I2968" s="11" t="s">
        <v>1473</v>
      </c>
    </row>
    <row r="2969" spans="1:9" ht="15" customHeight="1">
      <c r="A2969" s="17" t="s">
        <v>2526</v>
      </c>
      <c r="B2969" s="18" t="s">
        <v>2527</v>
      </c>
      <c r="C2969" s="93" t="s">
        <v>14</v>
      </c>
      <c r="D2969" s="93"/>
      <c r="E2969" s="93"/>
      <c r="F2969" s="17" t="s">
        <v>33</v>
      </c>
      <c r="G2969" s="19">
        <v>1.6500000000000001E-2</v>
      </c>
      <c r="H2969" s="20">
        <v>63.17</v>
      </c>
      <c r="I2969" s="20">
        <f>TRUNC(TRUNC(G2969,8)*H2969,2)</f>
        <v>1.04</v>
      </c>
    </row>
    <row r="2970" spans="1:9" ht="21" customHeight="1">
      <c r="A2970" s="17" t="s">
        <v>2573</v>
      </c>
      <c r="B2970" s="18" t="s">
        <v>2574</v>
      </c>
      <c r="C2970" s="93" t="s">
        <v>14</v>
      </c>
      <c r="D2970" s="93"/>
      <c r="E2970" s="93"/>
      <c r="F2970" s="17" t="s">
        <v>33</v>
      </c>
      <c r="G2970" s="19">
        <v>1</v>
      </c>
      <c r="H2970" s="20">
        <v>4.0999999999999996</v>
      </c>
      <c r="I2970" s="20">
        <f>TRUNC(TRUNC(G2970,8)*H2970,2)</f>
        <v>4.0999999999999996</v>
      </c>
    </row>
    <row r="2971" spans="1:9" ht="15" customHeight="1">
      <c r="A2971" s="17" t="s">
        <v>2505</v>
      </c>
      <c r="B2971" s="18" t="s">
        <v>2506</v>
      </c>
      <c r="C2971" s="93" t="s">
        <v>14</v>
      </c>
      <c r="D2971" s="93"/>
      <c r="E2971" s="93"/>
      <c r="F2971" s="17" t="s">
        <v>33</v>
      </c>
      <c r="G2971" s="19">
        <v>1.9E-2</v>
      </c>
      <c r="H2971" s="20">
        <v>2.33</v>
      </c>
      <c r="I2971" s="20">
        <f>TRUNC(TRUNC(G2971,8)*H2971,2)</f>
        <v>0.04</v>
      </c>
    </row>
    <row r="2972" spans="1:9" ht="21" customHeight="1">
      <c r="A2972" s="17" t="s">
        <v>2528</v>
      </c>
      <c r="B2972" s="18" t="s">
        <v>2529</v>
      </c>
      <c r="C2972" s="93" t="s">
        <v>14</v>
      </c>
      <c r="D2972" s="93"/>
      <c r="E2972" s="93"/>
      <c r="F2972" s="17" t="s">
        <v>33</v>
      </c>
      <c r="G2972" s="19">
        <v>2.1999999999999999E-2</v>
      </c>
      <c r="H2972" s="20">
        <v>71.569999999999993</v>
      </c>
      <c r="I2972" s="20">
        <f>TRUNC(TRUNC(G2972,8)*H2972,2)</f>
        <v>1.57</v>
      </c>
    </row>
    <row r="2973" spans="1:9" ht="15" customHeight="1">
      <c r="A2973" s="2"/>
      <c r="B2973" s="2"/>
      <c r="C2973" s="2"/>
      <c r="D2973" s="2"/>
      <c r="E2973" s="2"/>
      <c r="F2973" s="2"/>
      <c r="G2973" s="87" t="s">
        <v>1588</v>
      </c>
      <c r="H2973" s="87"/>
      <c r="I2973" s="21">
        <f>SUM(I2969:I2972)</f>
        <v>6.75</v>
      </c>
    </row>
    <row r="2974" spans="1:9" ht="15" customHeight="1">
      <c r="A2974" s="91" t="s">
        <v>1560</v>
      </c>
      <c r="B2974" s="91"/>
      <c r="C2974" s="92" t="s">
        <v>4</v>
      </c>
      <c r="D2974" s="92"/>
      <c r="E2974" s="92"/>
      <c r="F2974" s="11" t="s">
        <v>1470</v>
      </c>
      <c r="G2974" s="11" t="s">
        <v>1471</v>
      </c>
      <c r="H2974" s="11" t="s">
        <v>1472</v>
      </c>
      <c r="I2974" s="11" t="s">
        <v>1473</v>
      </c>
    </row>
    <row r="2975" spans="1:9" ht="21" customHeight="1">
      <c r="A2975" s="17" t="s">
        <v>2509</v>
      </c>
      <c r="B2975" s="18" t="s">
        <v>2510</v>
      </c>
      <c r="C2975" s="93" t="s">
        <v>14</v>
      </c>
      <c r="D2975" s="93"/>
      <c r="E2975" s="93"/>
      <c r="F2975" s="17" t="s">
        <v>1563</v>
      </c>
      <c r="G2975" s="19">
        <v>0.12709999999999999</v>
      </c>
      <c r="H2975" s="20">
        <v>23.37</v>
      </c>
      <c r="I2975" s="20">
        <f>TRUNC(TRUNC(G2975,8)*H2975,2)</f>
        <v>2.97</v>
      </c>
    </row>
    <row r="2976" spans="1:9" ht="21" customHeight="1">
      <c r="A2976" s="17" t="s">
        <v>2511</v>
      </c>
      <c r="B2976" s="18" t="s">
        <v>2512</v>
      </c>
      <c r="C2976" s="93" t="s">
        <v>14</v>
      </c>
      <c r="D2976" s="93"/>
      <c r="E2976" s="93"/>
      <c r="F2976" s="17" t="s">
        <v>1563</v>
      </c>
      <c r="G2976" s="19">
        <v>0.12709999999999999</v>
      </c>
      <c r="H2976" s="20">
        <v>31.5</v>
      </c>
      <c r="I2976" s="20">
        <f>TRUNC(TRUNC(G2976,8)*H2976,2)</f>
        <v>4</v>
      </c>
    </row>
    <row r="2977" spans="1:9" ht="18" customHeight="1">
      <c r="A2977" s="2"/>
      <c r="B2977" s="2"/>
      <c r="C2977" s="2"/>
      <c r="D2977" s="2"/>
      <c r="E2977" s="2"/>
      <c r="F2977" s="2"/>
      <c r="G2977" s="87" t="s">
        <v>1564</v>
      </c>
      <c r="H2977" s="87"/>
      <c r="I2977" s="21">
        <f>SUM(I2975:I2976)</f>
        <v>6.9700000000000006</v>
      </c>
    </row>
    <row r="2978" spans="1:9" ht="15" customHeight="1">
      <c r="A2978" s="2"/>
      <c r="B2978" s="2"/>
      <c r="C2978" s="2"/>
      <c r="D2978" s="2"/>
      <c r="E2978" s="2"/>
      <c r="F2978" s="2"/>
      <c r="G2978" s="89" t="s">
        <v>1491</v>
      </c>
      <c r="H2978" s="89"/>
      <c r="I2978" s="5">
        <f>SUM(I2973,I2977)</f>
        <v>13.72</v>
      </c>
    </row>
    <row r="2979" spans="1:9" ht="9.9499999999999993" customHeight="1">
      <c r="A2979" s="2"/>
      <c r="B2979" s="2"/>
      <c r="C2979" s="2"/>
      <c r="D2979" s="2"/>
      <c r="E2979" s="2"/>
      <c r="F2979" s="2"/>
      <c r="G2979" s="90"/>
      <c r="H2979" s="90"/>
      <c r="I2979" s="90"/>
    </row>
    <row r="2980" spans="1:9" ht="20.100000000000001" customHeight="1">
      <c r="A2980" s="81" t="s">
        <v>2575</v>
      </c>
      <c r="B2980" s="81"/>
      <c r="C2980" s="81"/>
      <c r="D2980" s="81"/>
      <c r="E2980" s="81"/>
      <c r="F2980" s="81"/>
      <c r="G2980" s="81"/>
      <c r="H2980" s="81"/>
      <c r="I2980" s="81"/>
    </row>
    <row r="2981" spans="1:9" ht="15" customHeight="1">
      <c r="A2981" s="91" t="s">
        <v>1576</v>
      </c>
      <c r="B2981" s="91"/>
      <c r="C2981" s="92" t="s">
        <v>4</v>
      </c>
      <c r="D2981" s="92"/>
      <c r="E2981" s="92"/>
      <c r="F2981" s="11" t="s">
        <v>1470</v>
      </c>
      <c r="G2981" s="11" t="s">
        <v>1471</v>
      </c>
      <c r="H2981" s="11" t="s">
        <v>1472</v>
      </c>
      <c r="I2981" s="11" t="s">
        <v>1473</v>
      </c>
    </row>
    <row r="2982" spans="1:9" ht="15" customHeight="1">
      <c r="A2982" s="17" t="s">
        <v>2526</v>
      </c>
      <c r="B2982" s="18" t="s">
        <v>2527</v>
      </c>
      <c r="C2982" s="93" t="s">
        <v>14</v>
      </c>
      <c r="D2982" s="93"/>
      <c r="E2982" s="93"/>
      <c r="F2982" s="17" t="s">
        <v>33</v>
      </c>
      <c r="G2982" s="19">
        <v>2.12E-2</v>
      </c>
      <c r="H2982" s="20">
        <v>63.17</v>
      </c>
      <c r="I2982" s="20">
        <f>TRUNC(TRUNC(G2982,8)*H2982,2)</f>
        <v>1.33</v>
      </c>
    </row>
    <row r="2983" spans="1:9" ht="21" customHeight="1">
      <c r="A2983" s="17" t="s">
        <v>2576</v>
      </c>
      <c r="B2983" s="18" t="s">
        <v>2577</v>
      </c>
      <c r="C2983" s="93" t="s">
        <v>14</v>
      </c>
      <c r="D2983" s="93"/>
      <c r="E2983" s="93"/>
      <c r="F2983" s="17" t="s">
        <v>33</v>
      </c>
      <c r="G2983" s="19">
        <v>1</v>
      </c>
      <c r="H2983" s="20">
        <v>23.77</v>
      </c>
      <c r="I2983" s="20">
        <f>TRUNC(TRUNC(G2983,8)*H2983,2)</f>
        <v>23.77</v>
      </c>
    </row>
    <row r="2984" spans="1:9" ht="15" customHeight="1">
      <c r="A2984" s="17" t="s">
        <v>2505</v>
      </c>
      <c r="B2984" s="18" t="s">
        <v>2506</v>
      </c>
      <c r="C2984" s="93" t="s">
        <v>14</v>
      </c>
      <c r="D2984" s="93"/>
      <c r="E2984" s="93"/>
      <c r="F2984" s="17" t="s">
        <v>33</v>
      </c>
      <c r="G2984" s="19">
        <v>2.2200000000000001E-2</v>
      </c>
      <c r="H2984" s="20">
        <v>2.33</v>
      </c>
      <c r="I2984" s="20">
        <f>TRUNC(TRUNC(G2984,8)*H2984,2)</f>
        <v>0.05</v>
      </c>
    </row>
    <row r="2985" spans="1:9" ht="21" customHeight="1">
      <c r="A2985" s="17" t="s">
        <v>2528</v>
      </c>
      <c r="B2985" s="18" t="s">
        <v>2529</v>
      </c>
      <c r="C2985" s="93" t="s">
        <v>14</v>
      </c>
      <c r="D2985" s="93"/>
      <c r="E2985" s="93"/>
      <c r="F2985" s="17" t="s">
        <v>33</v>
      </c>
      <c r="G2985" s="19">
        <v>0.03</v>
      </c>
      <c r="H2985" s="20">
        <v>71.569999999999993</v>
      </c>
      <c r="I2985" s="20">
        <f>TRUNC(TRUNC(G2985,8)*H2985,2)</f>
        <v>2.14</v>
      </c>
    </row>
    <row r="2986" spans="1:9" ht="15" customHeight="1">
      <c r="A2986" s="2"/>
      <c r="B2986" s="2"/>
      <c r="C2986" s="2"/>
      <c r="D2986" s="2"/>
      <c r="E2986" s="2"/>
      <c r="F2986" s="2"/>
      <c r="G2986" s="87" t="s">
        <v>1588</v>
      </c>
      <c r="H2986" s="87"/>
      <c r="I2986" s="21">
        <f>SUM(I2982:I2985)</f>
        <v>27.290000000000003</v>
      </c>
    </row>
    <row r="2987" spans="1:9" ht="15" customHeight="1">
      <c r="A2987" s="91" t="s">
        <v>1560</v>
      </c>
      <c r="B2987" s="91"/>
      <c r="C2987" s="92" t="s">
        <v>4</v>
      </c>
      <c r="D2987" s="92"/>
      <c r="E2987" s="92"/>
      <c r="F2987" s="11" t="s">
        <v>1470</v>
      </c>
      <c r="G2987" s="11" t="s">
        <v>1471</v>
      </c>
      <c r="H2987" s="11" t="s">
        <v>1472</v>
      </c>
      <c r="I2987" s="11" t="s">
        <v>1473</v>
      </c>
    </row>
    <row r="2988" spans="1:9" ht="21" customHeight="1">
      <c r="A2988" s="17" t="s">
        <v>2509</v>
      </c>
      <c r="B2988" s="18" t="s">
        <v>2510</v>
      </c>
      <c r="C2988" s="93" t="s">
        <v>14</v>
      </c>
      <c r="D2988" s="93"/>
      <c r="E2988" s="93"/>
      <c r="F2988" s="17" t="s">
        <v>1563</v>
      </c>
      <c r="G2988" s="19">
        <v>0.15060000000000001</v>
      </c>
      <c r="H2988" s="20">
        <v>23.37</v>
      </c>
      <c r="I2988" s="20">
        <f>TRUNC(TRUNC(G2988,8)*H2988,2)</f>
        <v>3.51</v>
      </c>
    </row>
    <row r="2989" spans="1:9" ht="21" customHeight="1">
      <c r="A2989" s="17" t="s">
        <v>2511</v>
      </c>
      <c r="B2989" s="18" t="s">
        <v>2512</v>
      </c>
      <c r="C2989" s="93" t="s">
        <v>14</v>
      </c>
      <c r="D2989" s="93"/>
      <c r="E2989" s="93"/>
      <c r="F2989" s="17" t="s">
        <v>1563</v>
      </c>
      <c r="G2989" s="19">
        <v>0.15060000000000001</v>
      </c>
      <c r="H2989" s="20">
        <v>31.5</v>
      </c>
      <c r="I2989" s="20">
        <f>TRUNC(TRUNC(G2989,8)*H2989,2)</f>
        <v>4.74</v>
      </c>
    </row>
    <row r="2990" spans="1:9" ht="18" customHeight="1">
      <c r="A2990" s="2"/>
      <c r="B2990" s="2"/>
      <c r="C2990" s="2"/>
      <c r="D2990" s="2"/>
      <c r="E2990" s="2"/>
      <c r="F2990" s="2"/>
      <c r="G2990" s="87" t="s">
        <v>1564</v>
      </c>
      <c r="H2990" s="87"/>
      <c r="I2990" s="21">
        <f>SUM(I2988:I2989)</f>
        <v>8.25</v>
      </c>
    </row>
    <row r="2991" spans="1:9" ht="15" customHeight="1">
      <c r="A2991" s="2"/>
      <c r="B2991" s="2"/>
      <c r="C2991" s="2"/>
      <c r="D2991" s="2"/>
      <c r="E2991" s="2"/>
      <c r="F2991" s="2"/>
      <c r="G2991" s="89" t="s">
        <v>1491</v>
      </c>
      <c r="H2991" s="89"/>
      <c r="I2991" s="5">
        <f>SUM(I2986,I2990)</f>
        <v>35.540000000000006</v>
      </c>
    </row>
    <row r="2992" spans="1:9" ht="9.9499999999999993" customHeight="1">
      <c r="A2992" s="2"/>
      <c r="B2992" s="2"/>
      <c r="C2992" s="2"/>
      <c r="D2992" s="2"/>
      <c r="E2992" s="2"/>
      <c r="F2992" s="2"/>
      <c r="G2992" s="90"/>
      <c r="H2992" s="90"/>
      <c r="I2992" s="90"/>
    </row>
    <row r="2993" spans="1:9" ht="20.100000000000001" customHeight="1">
      <c r="A2993" s="81" t="s">
        <v>2578</v>
      </c>
      <c r="B2993" s="81"/>
      <c r="C2993" s="81"/>
      <c r="D2993" s="81"/>
      <c r="E2993" s="81"/>
      <c r="F2993" s="81"/>
      <c r="G2993" s="81"/>
      <c r="H2993" s="81"/>
      <c r="I2993" s="81"/>
    </row>
    <row r="2994" spans="1:9" ht="15" customHeight="1">
      <c r="A2994" s="91" t="s">
        <v>1576</v>
      </c>
      <c r="B2994" s="91"/>
      <c r="C2994" s="92" t="s">
        <v>4</v>
      </c>
      <c r="D2994" s="92"/>
      <c r="E2994" s="92"/>
      <c r="F2994" s="11" t="s">
        <v>1470</v>
      </c>
      <c r="G2994" s="11" t="s">
        <v>1471</v>
      </c>
      <c r="H2994" s="11" t="s">
        <v>1472</v>
      </c>
      <c r="I2994" s="11" t="s">
        <v>1473</v>
      </c>
    </row>
    <row r="2995" spans="1:9" ht="15" customHeight="1">
      <c r="A2995" s="17" t="s">
        <v>2526</v>
      </c>
      <c r="B2995" s="18" t="s">
        <v>2527</v>
      </c>
      <c r="C2995" s="93" t="s">
        <v>14</v>
      </c>
      <c r="D2995" s="93"/>
      <c r="E2995" s="93"/>
      <c r="F2995" s="17" t="s">
        <v>33</v>
      </c>
      <c r="G2995" s="19">
        <v>5.8999999999999999E-3</v>
      </c>
      <c r="H2995" s="20">
        <v>63.17</v>
      </c>
      <c r="I2995" s="20">
        <f>TRUNC(TRUNC(G2995,8)*H2995,2)</f>
        <v>0.37</v>
      </c>
    </row>
    <row r="2996" spans="1:9" ht="15" customHeight="1">
      <c r="A2996" s="17" t="s">
        <v>2505</v>
      </c>
      <c r="B2996" s="18" t="s">
        <v>2506</v>
      </c>
      <c r="C2996" s="93" t="s">
        <v>14</v>
      </c>
      <c r="D2996" s="93"/>
      <c r="E2996" s="93"/>
      <c r="F2996" s="17" t="s">
        <v>33</v>
      </c>
      <c r="G2996" s="19">
        <v>3.15E-2</v>
      </c>
      <c r="H2996" s="20">
        <v>2.33</v>
      </c>
      <c r="I2996" s="20">
        <f>TRUNC(TRUNC(G2996,8)*H2996,2)</f>
        <v>7.0000000000000007E-2</v>
      </c>
    </row>
    <row r="2997" spans="1:9" ht="21" customHeight="1">
      <c r="A2997" s="17" t="s">
        <v>2579</v>
      </c>
      <c r="B2997" s="18" t="s">
        <v>2580</v>
      </c>
      <c r="C2997" s="93" t="s">
        <v>14</v>
      </c>
      <c r="D2997" s="93"/>
      <c r="E2997" s="93"/>
      <c r="F2997" s="17" t="s">
        <v>33</v>
      </c>
      <c r="G2997" s="19">
        <v>1</v>
      </c>
      <c r="H2997" s="20">
        <v>1.24</v>
      </c>
      <c r="I2997" s="20">
        <f>TRUNC(TRUNC(G2997,8)*H2997,2)</f>
        <v>1.24</v>
      </c>
    </row>
    <row r="2998" spans="1:9" ht="21" customHeight="1">
      <c r="A2998" s="17" t="s">
        <v>2528</v>
      </c>
      <c r="B2998" s="18" t="s">
        <v>2529</v>
      </c>
      <c r="C2998" s="93" t="s">
        <v>14</v>
      </c>
      <c r="D2998" s="93"/>
      <c r="E2998" s="93"/>
      <c r="F2998" s="17" t="s">
        <v>33</v>
      </c>
      <c r="G2998" s="19">
        <v>7.0000000000000001E-3</v>
      </c>
      <c r="H2998" s="20">
        <v>71.569999999999993</v>
      </c>
      <c r="I2998" s="20">
        <f>TRUNC(TRUNC(G2998,8)*H2998,2)</f>
        <v>0.5</v>
      </c>
    </row>
    <row r="2999" spans="1:9" ht="15" customHeight="1">
      <c r="A2999" s="2"/>
      <c r="B2999" s="2"/>
      <c r="C2999" s="2"/>
      <c r="D2999" s="2"/>
      <c r="E2999" s="2"/>
      <c r="F2999" s="2"/>
      <c r="G2999" s="87" t="s">
        <v>1588</v>
      </c>
      <c r="H2999" s="87"/>
      <c r="I2999" s="21">
        <f>SUM(I2995:I2998)</f>
        <v>2.1799999999999997</v>
      </c>
    </row>
    <row r="3000" spans="1:9" ht="15" customHeight="1">
      <c r="A3000" s="91" t="s">
        <v>1560</v>
      </c>
      <c r="B3000" s="91"/>
      <c r="C3000" s="92" t="s">
        <v>4</v>
      </c>
      <c r="D3000" s="92"/>
      <c r="E3000" s="92"/>
      <c r="F3000" s="11" t="s">
        <v>1470</v>
      </c>
      <c r="G3000" s="11" t="s">
        <v>1471</v>
      </c>
      <c r="H3000" s="11" t="s">
        <v>1472</v>
      </c>
      <c r="I3000" s="11" t="s">
        <v>1473</v>
      </c>
    </row>
    <row r="3001" spans="1:9" ht="21" customHeight="1">
      <c r="A3001" s="17" t="s">
        <v>2509</v>
      </c>
      <c r="B3001" s="18" t="s">
        <v>2510</v>
      </c>
      <c r="C3001" s="93" t="s">
        <v>14</v>
      </c>
      <c r="D3001" s="93"/>
      <c r="E3001" s="93"/>
      <c r="F3001" s="17" t="s">
        <v>1563</v>
      </c>
      <c r="G3001" s="19">
        <v>9.4399999999999998E-2</v>
      </c>
      <c r="H3001" s="20">
        <v>23.37</v>
      </c>
      <c r="I3001" s="20">
        <f>TRUNC(TRUNC(G3001,8)*H3001,2)</f>
        <v>2.2000000000000002</v>
      </c>
    </row>
    <row r="3002" spans="1:9" ht="21" customHeight="1">
      <c r="A3002" s="17" t="s">
        <v>2511</v>
      </c>
      <c r="B3002" s="18" t="s">
        <v>2512</v>
      </c>
      <c r="C3002" s="93" t="s">
        <v>14</v>
      </c>
      <c r="D3002" s="93"/>
      <c r="E3002" s="93"/>
      <c r="F3002" s="17" t="s">
        <v>1563</v>
      </c>
      <c r="G3002" s="19">
        <v>9.4399999999999998E-2</v>
      </c>
      <c r="H3002" s="20">
        <v>31.5</v>
      </c>
      <c r="I3002" s="20">
        <f>TRUNC(TRUNC(G3002,8)*H3002,2)</f>
        <v>2.97</v>
      </c>
    </row>
    <row r="3003" spans="1:9" ht="18" customHeight="1">
      <c r="A3003" s="2"/>
      <c r="B3003" s="2"/>
      <c r="C3003" s="2"/>
      <c r="D3003" s="2"/>
      <c r="E3003" s="2"/>
      <c r="F3003" s="2"/>
      <c r="G3003" s="87" t="s">
        <v>1564</v>
      </c>
      <c r="H3003" s="87"/>
      <c r="I3003" s="21">
        <f>SUM(I3001:I3002)</f>
        <v>5.17</v>
      </c>
    </row>
    <row r="3004" spans="1:9" ht="15" customHeight="1">
      <c r="A3004" s="2"/>
      <c r="B3004" s="2"/>
      <c r="C3004" s="2"/>
      <c r="D3004" s="2"/>
      <c r="E3004" s="2"/>
      <c r="F3004" s="2"/>
      <c r="G3004" s="89" t="s">
        <v>1491</v>
      </c>
      <c r="H3004" s="89"/>
      <c r="I3004" s="5">
        <f>SUM(I2999,I3003)</f>
        <v>7.35</v>
      </c>
    </row>
    <row r="3005" spans="1:9" ht="9.9499999999999993" customHeight="1">
      <c r="A3005" s="2"/>
      <c r="B3005" s="2"/>
      <c r="C3005" s="2"/>
      <c r="D3005" s="2"/>
      <c r="E3005" s="2"/>
      <c r="F3005" s="2"/>
      <c r="G3005" s="90"/>
      <c r="H3005" s="90"/>
      <c r="I3005" s="90"/>
    </row>
    <row r="3006" spans="1:9" ht="20.100000000000001" customHeight="1">
      <c r="A3006" s="81" t="s">
        <v>2581</v>
      </c>
      <c r="B3006" s="81"/>
      <c r="C3006" s="81"/>
      <c r="D3006" s="81"/>
      <c r="E3006" s="81"/>
      <c r="F3006" s="81"/>
      <c r="G3006" s="81"/>
      <c r="H3006" s="81"/>
      <c r="I3006" s="81"/>
    </row>
    <row r="3007" spans="1:9" ht="15" customHeight="1">
      <c r="A3007" s="91" t="s">
        <v>1576</v>
      </c>
      <c r="B3007" s="91"/>
      <c r="C3007" s="92" t="s">
        <v>4</v>
      </c>
      <c r="D3007" s="92"/>
      <c r="E3007" s="92"/>
      <c r="F3007" s="11" t="s">
        <v>1470</v>
      </c>
      <c r="G3007" s="11" t="s">
        <v>1471</v>
      </c>
      <c r="H3007" s="11" t="s">
        <v>1472</v>
      </c>
      <c r="I3007" s="11" t="s">
        <v>1473</v>
      </c>
    </row>
    <row r="3008" spans="1:9" ht="15" customHeight="1">
      <c r="A3008" s="17" t="s">
        <v>2526</v>
      </c>
      <c r="B3008" s="18" t="s">
        <v>2527</v>
      </c>
      <c r="C3008" s="93" t="s">
        <v>14</v>
      </c>
      <c r="D3008" s="93"/>
      <c r="E3008" s="93"/>
      <c r="F3008" s="17" t="s">
        <v>33</v>
      </c>
      <c r="G3008" s="19">
        <v>7.3000000000000001E-3</v>
      </c>
      <c r="H3008" s="20">
        <v>63.17</v>
      </c>
      <c r="I3008" s="20">
        <f>TRUNC(TRUNC(G3008,8)*H3008,2)</f>
        <v>0.46</v>
      </c>
    </row>
    <row r="3009" spans="1:9" ht="15" customHeight="1">
      <c r="A3009" s="17" t="s">
        <v>2505</v>
      </c>
      <c r="B3009" s="18" t="s">
        <v>2506</v>
      </c>
      <c r="C3009" s="93" t="s">
        <v>14</v>
      </c>
      <c r="D3009" s="93"/>
      <c r="E3009" s="93"/>
      <c r="F3009" s="17" t="s">
        <v>33</v>
      </c>
      <c r="G3009" s="19">
        <v>8.0000000000000002E-3</v>
      </c>
      <c r="H3009" s="20">
        <v>2.33</v>
      </c>
      <c r="I3009" s="20">
        <f>TRUNC(TRUNC(G3009,8)*H3009,2)</f>
        <v>0.01</v>
      </c>
    </row>
    <row r="3010" spans="1:9" ht="21" customHeight="1">
      <c r="A3010" s="17" t="s">
        <v>2528</v>
      </c>
      <c r="B3010" s="18" t="s">
        <v>2529</v>
      </c>
      <c r="C3010" s="93" t="s">
        <v>14</v>
      </c>
      <c r="D3010" s="93"/>
      <c r="E3010" s="93"/>
      <c r="F3010" s="17" t="s">
        <v>33</v>
      </c>
      <c r="G3010" s="19">
        <v>1.0999999999999999E-2</v>
      </c>
      <c r="H3010" s="20">
        <v>71.569999999999993</v>
      </c>
      <c r="I3010" s="20">
        <f>TRUNC(TRUNC(G3010,8)*H3010,2)</f>
        <v>0.78</v>
      </c>
    </row>
    <row r="3011" spans="1:9" ht="21" customHeight="1">
      <c r="A3011" s="17" t="s">
        <v>2582</v>
      </c>
      <c r="B3011" s="18" t="s">
        <v>2583</v>
      </c>
      <c r="C3011" s="93" t="s">
        <v>14</v>
      </c>
      <c r="D3011" s="93"/>
      <c r="E3011" s="93"/>
      <c r="F3011" s="17" t="s">
        <v>33</v>
      </c>
      <c r="G3011" s="19">
        <v>1</v>
      </c>
      <c r="H3011" s="20">
        <v>7.03</v>
      </c>
      <c r="I3011" s="20">
        <f>TRUNC(TRUNC(G3011,8)*H3011,2)</f>
        <v>7.03</v>
      </c>
    </row>
    <row r="3012" spans="1:9" ht="15" customHeight="1">
      <c r="A3012" s="2"/>
      <c r="B3012" s="2"/>
      <c r="C3012" s="2"/>
      <c r="D3012" s="2"/>
      <c r="E3012" s="2"/>
      <c r="F3012" s="2"/>
      <c r="G3012" s="87" t="s">
        <v>1588</v>
      </c>
      <c r="H3012" s="87"/>
      <c r="I3012" s="21">
        <f>SUM(I3008:I3011)</f>
        <v>8.2800000000000011</v>
      </c>
    </row>
    <row r="3013" spans="1:9" ht="15" customHeight="1">
      <c r="A3013" s="91" t="s">
        <v>1560</v>
      </c>
      <c r="B3013" s="91"/>
      <c r="C3013" s="92" t="s">
        <v>4</v>
      </c>
      <c r="D3013" s="92"/>
      <c r="E3013" s="92"/>
      <c r="F3013" s="11" t="s">
        <v>1470</v>
      </c>
      <c r="G3013" s="11" t="s">
        <v>1471</v>
      </c>
      <c r="H3013" s="11" t="s">
        <v>1472</v>
      </c>
      <c r="I3013" s="11" t="s">
        <v>1473</v>
      </c>
    </row>
    <row r="3014" spans="1:9" ht="21" customHeight="1">
      <c r="A3014" s="17" t="s">
        <v>2509</v>
      </c>
      <c r="B3014" s="18" t="s">
        <v>2510</v>
      </c>
      <c r="C3014" s="93" t="s">
        <v>14</v>
      </c>
      <c r="D3014" s="93"/>
      <c r="E3014" s="93"/>
      <c r="F3014" s="17" t="s">
        <v>1563</v>
      </c>
      <c r="G3014" s="19">
        <v>1.14E-2</v>
      </c>
      <c r="H3014" s="20">
        <v>23.37</v>
      </c>
      <c r="I3014" s="20">
        <f>TRUNC(TRUNC(G3014,8)*H3014,2)</f>
        <v>0.26</v>
      </c>
    </row>
    <row r="3015" spans="1:9" ht="21" customHeight="1">
      <c r="A3015" s="17" t="s">
        <v>2511</v>
      </c>
      <c r="B3015" s="18" t="s">
        <v>2512</v>
      </c>
      <c r="C3015" s="93" t="s">
        <v>14</v>
      </c>
      <c r="D3015" s="93"/>
      <c r="E3015" s="93"/>
      <c r="F3015" s="17" t="s">
        <v>1563</v>
      </c>
      <c r="G3015" s="19">
        <v>1.14E-2</v>
      </c>
      <c r="H3015" s="20">
        <v>31.5</v>
      </c>
      <c r="I3015" s="20">
        <f>TRUNC(TRUNC(G3015,8)*H3015,2)</f>
        <v>0.35</v>
      </c>
    </row>
    <row r="3016" spans="1:9" ht="18" customHeight="1">
      <c r="A3016" s="2"/>
      <c r="B3016" s="2"/>
      <c r="C3016" s="2"/>
      <c r="D3016" s="2"/>
      <c r="E3016" s="2"/>
      <c r="F3016" s="2"/>
      <c r="G3016" s="87" t="s">
        <v>1564</v>
      </c>
      <c r="H3016" s="87"/>
      <c r="I3016" s="21">
        <f>SUM(I3014:I3015)</f>
        <v>0.61</v>
      </c>
    </row>
    <row r="3017" spans="1:9" ht="15" customHeight="1">
      <c r="A3017" s="2"/>
      <c r="B3017" s="2"/>
      <c r="C3017" s="2"/>
      <c r="D3017" s="2"/>
      <c r="E3017" s="2"/>
      <c r="F3017" s="2"/>
      <c r="G3017" s="89" t="s">
        <v>1491</v>
      </c>
      <c r="H3017" s="89"/>
      <c r="I3017" s="5">
        <f>SUM(I3012,I3016)</f>
        <v>8.89</v>
      </c>
    </row>
    <row r="3018" spans="1:9" ht="9.9499999999999993" customHeight="1">
      <c r="A3018" s="2"/>
      <c r="B3018" s="2"/>
      <c r="C3018" s="2"/>
      <c r="D3018" s="2"/>
      <c r="E3018" s="2"/>
      <c r="F3018" s="2"/>
      <c r="G3018" s="90"/>
      <c r="H3018" s="90"/>
      <c r="I3018" s="90"/>
    </row>
    <row r="3019" spans="1:9" ht="20.100000000000001" customHeight="1">
      <c r="A3019" s="81" t="s">
        <v>2584</v>
      </c>
      <c r="B3019" s="81"/>
      <c r="C3019" s="81"/>
      <c r="D3019" s="81"/>
      <c r="E3019" s="81"/>
      <c r="F3019" s="81"/>
      <c r="G3019" s="81"/>
      <c r="H3019" s="81"/>
      <c r="I3019" s="81"/>
    </row>
    <row r="3020" spans="1:9" ht="15" customHeight="1">
      <c r="A3020" s="91" t="s">
        <v>1576</v>
      </c>
      <c r="B3020" s="91"/>
      <c r="C3020" s="92" t="s">
        <v>4</v>
      </c>
      <c r="D3020" s="92"/>
      <c r="E3020" s="92"/>
      <c r="F3020" s="11" t="s">
        <v>1470</v>
      </c>
      <c r="G3020" s="11" t="s">
        <v>1471</v>
      </c>
      <c r="H3020" s="11" t="s">
        <v>1472</v>
      </c>
      <c r="I3020" s="11" t="s">
        <v>1473</v>
      </c>
    </row>
    <row r="3021" spans="1:9" ht="15" customHeight="1">
      <c r="A3021" s="17" t="s">
        <v>2526</v>
      </c>
      <c r="B3021" s="18" t="s">
        <v>2527</v>
      </c>
      <c r="C3021" s="93" t="s">
        <v>14</v>
      </c>
      <c r="D3021" s="93"/>
      <c r="E3021" s="93"/>
      <c r="F3021" s="17" t="s">
        <v>33</v>
      </c>
      <c r="G3021" s="19">
        <v>1.06E-2</v>
      </c>
      <c r="H3021" s="20">
        <v>63.17</v>
      </c>
      <c r="I3021" s="20">
        <f>TRUNC(TRUNC(G3021,8)*H3021,2)</f>
        <v>0.66</v>
      </c>
    </row>
    <row r="3022" spans="1:9" ht="15" customHeight="1">
      <c r="A3022" s="17" t="s">
        <v>2505</v>
      </c>
      <c r="B3022" s="18" t="s">
        <v>2506</v>
      </c>
      <c r="C3022" s="93" t="s">
        <v>14</v>
      </c>
      <c r="D3022" s="93"/>
      <c r="E3022" s="93"/>
      <c r="F3022" s="17" t="s">
        <v>33</v>
      </c>
      <c r="G3022" s="19">
        <v>5.4899999999999997E-2</v>
      </c>
      <c r="H3022" s="20">
        <v>2.33</v>
      </c>
      <c r="I3022" s="20">
        <f>TRUNC(TRUNC(G3022,8)*H3022,2)</f>
        <v>0.12</v>
      </c>
    </row>
    <row r="3023" spans="1:9" ht="21" customHeight="1">
      <c r="A3023" s="17" t="s">
        <v>2528</v>
      </c>
      <c r="B3023" s="18" t="s">
        <v>2529</v>
      </c>
      <c r="C3023" s="93" t="s">
        <v>14</v>
      </c>
      <c r="D3023" s="93"/>
      <c r="E3023" s="93"/>
      <c r="F3023" s="17" t="s">
        <v>33</v>
      </c>
      <c r="G3023" s="19">
        <v>1.2800000000000001E-2</v>
      </c>
      <c r="H3023" s="20">
        <v>71.569999999999993</v>
      </c>
      <c r="I3023" s="20">
        <f>TRUNC(TRUNC(G3023,8)*H3023,2)</f>
        <v>0.91</v>
      </c>
    </row>
    <row r="3024" spans="1:9" ht="29.1" customHeight="1">
      <c r="A3024" s="17" t="s">
        <v>2585</v>
      </c>
      <c r="B3024" s="18" t="s">
        <v>2586</v>
      </c>
      <c r="C3024" s="93" t="s">
        <v>14</v>
      </c>
      <c r="D3024" s="93"/>
      <c r="E3024" s="93"/>
      <c r="F3024" s="17" t="s">
        <v>33</v>
      </c>
      <c r="G3024" s="19">
        <v>1</v>
      </c>
      <c r="H3024" s="20">
        <v>10.52</v>
      </c>
      <c r="I3024" s="20">
        <f>TRUNC(TRUNC(G3024,8)*H3024,2)</f>
        <v>10.52</v>
      </c>
    </row>
    <row r="3025" spans="1:9" ht="15" customHeight="1">
      <c r="A3025" s="2"/>
      <c r="B3025" s="2"/>
      <c r="C3025" s="2"/>
      <c r="D3025" s="2"/>
      <c r="E3025" s="2"/>
      <c r="F3025" s="2"/>
      <c r="G3025" s="87" t="s">
        <v>1588</v>
      </c>
      <c r="H3025" s="87"/>
      <c r="I3025" s="21">
        <f>SUM(I3021:I3024)</f>
        <v>12.209999999999999</v>
      </c>
    </row>
    <row r="3026" spans="1:9" ht="15" customHeight="1">
      <c r="A3026" s="91" t="s">
        <v>1560</v>
      </c>
      <c r="B3026" s="91"/>
      <c r="C3026" s="92" t="s">
        <v>4</v>
      </c>
      <c r="D3026" s="92"/>
      <c r="E3026" s="92"/>
      <c r="F3026" s="11" t="s">
        <v>1470</v>
      </c>
      <c r="G3026" s="11" t="s">
        <v>1471</v>
      </c>
      <c r="H3026" s="11" t="s">
        <v>1472</v>
      </c>
      <c r="I3026" s="11" t="s">
        <v>1473</v>
      </c>
    </row>
    <row r="3027" spans="1:9" ht="21" customHeight="1">
      <c r="A3027" s="17" t="s">
        <v>2509</v>
      </c>
      <c r="B3027" s="18" t="s">
        <v>2510</v>
      </c>
      <c r="C3027" s="93" t="s">
        <v>14</v>
      </c>
      <c r="D3027" s="93"/>
      <c r="E3027" s="93"/>
      <c r="F3027" s="17" t="s">
        <v>1563</v>
      </c>
      <c r="G3027" s="19">
        <v>0.19850000000000001</v>
      </c>
      <c r="H3027" s="20">
        <v>23.37</v>
      </c>
      <c r="I3027" s="20">
        <f>TRUNC(TRUNC(G3027,8)*H3027,2)</f>
        <v>4.63</v>
      </c>
    </row>
    <row r="3028" spans="1:9" ht="21" customHeight="1">
      <c r="A3028" s="17" t="s">
        <v>2511</v>
      </c>
      <c r="B3028" s="18" t="s">
        <v>2512</v>
      </c>
      <c r="C3028" s="93" t="s">
        <v>14</v>
      </c>
      <c r="D3028" s="93"/>
      <c r="E3028" s="93"/>
      <c r="F3028" s="17" t="s">
        <v>1563</v>
      </c>
      <c r="G3028" s="19">
        <v>0.19850000000000001</v>
      </c>
      <c r="H3028" s="20">
        <v>31.5</v>
      </c>
      <c r="I3028" s="20">
        <f>TRUNC(TRUNC(G3028,8)*H3028,2)</f>
        <v>6.25</v>
      </c>
    </row>
    <row r="3029" spans="1:9" ht="18" customHeight="1">
      <c r="A3029" s="2"/>
      <c r="B3029" s="2"/>
      <c r="C3029" s="2"/>
      <c r="D3029" s="2"/>
      <c r="E3029" s="2"/>
      <c r="F3029" s="2"/>
      <c r="G3029" s="87" t="s">
        <v>1564</v>
      </c>
      <c r="H3029" s="87"/>
      <c r="I3029" s="21">
        <f>SUM(I3027:I3028)</f>
        <v>10.879999999999999</v>
      </c>
    </row>
    <row r="3030" spans="1:9" ht="15" customHeight="1">
      <c r="A3030" s="2"/>
      <c r="B3030" s="2"/>
      <c r="C3030" s="2"/>
      <c r="D3030" s="2"/>
      <c r="E3030" s="2"/>
      <c r="F3030" s="2"/>
      <c r="G3030" s="89" t="s">
        <v>1491</v>
      </c>
      <c r="H3030" s="89"/>
      <c r="I3030" s="5">
        <f>SUM(I3025,I3029)</f>
        <v>23.089999999999996</v>
      </c>
    </row>
    <row r="3031" spans="1:9" ht="9.9499999999999993" customHeight="1">
      <c r="A3031" s="2"/>
      <c r="B3031" s="2"/>
      <c r="C3031" s="2"/>
      <c r="D3031" s="2"/>
      <c r="E3031" s="2"/>
      <c r="F3031" s="2"/>
      <c r="G3031" s="90"/>
      <c r="H3031" s="90"/>
      <c r="I3031" s="90"/>
    </row>
    <row r="3032" spans="1:9" ht="20.100000000000001" customHeight="1">
      <c r="A3032" s="81" t="s">
        <v>2587</v>
      </c>
      <c r="B3032" s="81"/>
      <c r="C3032" s="81"/>
      <c r="D3032" s="81"/>
      <c r="E3032" s="81"/>
      <c r="F3032" s="81"/>
      <c r="G3032" s="81"/>
      <c r="H3032" s="81"/>
      <c r="I3032" s="81"/>
    </row>
    <row r="3033" spans="1:9" ht="15" customHeight="1">
      <c r="A3033" s="91" t="s">
        <v>1576</v>
      </c>
      <c r="B3033" s="91"/>
      <c r="C3033" s="92" t="s">
        <v>4</v>
      </c>
      <c r="D3033" s="92"/>
      <c r="E3033" s="92"/>
      <c r="F3033" s="11" t="s">
        <v>1470</v>
      </c>
      <c r="G3033" s="11" t="s">
        <v>1471</v>
      </c>
      <c r="H3033" s="11" t="s">
        <v>1472</v>
      </c>
      <c r="I3033" s="11" t="s">
        <v>1473</v>
      </c>
    </row>
    <row r="3034" spans="1:9" ht="15" customHeight="1">
      <c r="A3034" s="17" t="s">
        <v>2526</v>
      </c>
      <c r="B3034" s="18" t="s">
        <v>2527</v>
      </c>
      <c r="C3034" s="93" t="s">
        <v>14</v>
      </c>
      <c r="D3034" s="93"/>
      <c r="E3034" s="93"/>
      <c r="F3034" s="17" t="s">
        <v>33</v>
      </c>
      <c r="G3034" s="19">
        <v>1.06E-2</v>
      </c>
      <c r="H3034" s="20">
        <v>63.17</v>
      </c>
      <c r="I3034" s="20">
        <f>TRUNC(TRUNC(G3034,8)*H3034,2)</f>
        <v>0.66</v>
      </c>
    </row>
    <row r="3035" spans="1:9" ht="15" customHeight="1">
      <c r="A3035" s="17" t="s">
        <v>2505</v>
      </c>
      <c r="B3035" s="18" t="s">
        <v>2506</v>
      </c>
      <c r="C3035" s="93" t="s">
        <v>14</v>
      </c>
      <c r="D3035" s="93"/>
      <c r="E3035" s="93"/>
      <c r="F3035" s="17" t="s">
        <v>33</v>
      </c>
      <c r="G3035" s="19">
        <v>5.0700000000000002E-2</v>
      </c>
      <c r="H3035" s="20">
        <v>2.33</v>
      </c>
      <c r="I3035" s="20">
        <f>TRUNC(TRUNC(G3035,8)*H3035,2)</f>
        <v>0.11</v>
      </c>
    </row>
    <row r="3036" spans="1:9" ht="21" customHeight="1">
      <c r="A3036" s="17" t="s">
        <v>2528</v>
      </c>
      <c r="B3036" s="18" t="s">
        <v>2529</v>
      </c>
      <c r="C3036" s="93" t="s">
        <v>14</v>
      </c>
      <c r="D3036" s="93"/>
      <c r="E3036" s="93"/>
      <c r="F3036" s="17" t="s">
        <v>33</v>
      </c>
      <c r="G3036" s="19">
        <v>1.2E-2</v>
      </c>
      <c r="H3036" s="20">
        <v>71.569999999999993</v>
      </c>
      <c r="I3036" s="20">
        <f>TRUNC(TRUNC(G3036,8)*H3036,2)</f>
        <v>0.85</v>
      </c>
    </row>
    <row r="3037" spans="1:9" ht="21" customHeight="1">
      <c r="A3037" s="17" t="s">
        <v>2588</v>
      </c>
      <c r="B3037" s="18" t="s">
        <v>2589</v>
      </c>
      <c r="C3037" s="93" t="s">
        <v>14</v>
      </c>
      <c r="D3037" s="93"/>
      <c r="E3037" s="93"/>
      <c r="F3037" s="17" t="s">
        <v>33</v>
      </c>
      <c r="G3037" s="19">
        <v>1</v>
      </c>
      <c r="H3037" s="20">
        <v>0.99</v>
      </c>
      <c r="I3037" s="20">
        <f>TRUNC(TRUNC(G3037,8)*H3037,2)</f>
        <v>0.99</v>
      </c>
    </row>
    <row r="3038" spans="1:9" ht="15" customHeight="1">
      <c r="A3038" s="2"/>
      <c r="B3038" s="2"/>
      <c r="C3038" s="2"/>
      <c r="D3038" s="2"/>
      <c r="E3038" s="2"/>
      <c r="F3038" s="2"/>
      <c r="G3038" s="87" t="s">
        <v>1588</v>
      </c>
      <c r="H3038" s="87"/>
      <c r="I3038" s="21">
        <f>SUM(I3034:I3037)</f>
        <v>2.6100000000000003</v>
      </c>
    </row>
    <row r="3039" spans="1:9" ht="15" customHeight="1">
      <c r="A3039" s="91" t="s">
        <v>1560</v>
      </c>
      <c r="B3039" s="91"/>
      <c r="C3039" s="92" t="s">
        <v>4</v>
      </c>
      <c r="D3039" s="92"/>
      <c r="E3039" s="92"/>
      <c r="F3039" s="11" t="s">
        <v>1470</v>
      </c>
      <c r="G3039" s="11" t="s">
        <v>1471</v>
      </c>
      <c r="H3039" s="11" t="s">
        <v>1472</v>
      </c>
      <c r="I3039" s="11" t="s">
        <v>1473</v>
      </c>
    </row>
    <row r="3040" spans="1:9" ht="21" customHeight="1">
      <c r="A3040" s="17" t="s">
        <v>2509</v>
      </c>
      <c r="B3040" s="18" t="s">
        <v>2510</v>
      </c>
      <c r="C3040" s="93" t="s">
        <v>14</v>
      </c>
      <c r="D3040" s="93"/>
      <c r="E3040" s="93"/>
      <c r="F3040" s="17" t="s">
        <v>1563</v>
      </c>
      <c r="G3040" s="19">
        <v>0.2026</v>
      </c>
      <c r="H3040" s="20">
        <v>23.37</v>
      </c>
      <c r="I3040" s="20">
        <f>TRUNC(TRUNC(G3040,8)*H3040,2)</f>
        <v>4.7300000000000004</v>
      </c>
    </row>
    <row r="3041" spans="1:9" ht="21" customHeight="1">
      <c r="A3041" s="17" t="s">
        <v>2511</v>
      </c>
      <c r="B3041" s="18" t="s">
        <v>2512</v>
      </c>
      <c r="C3041" s="93" t="s">
        <v>14</v>
      </c>
      <c r="D3041" s="93"/>
      <c r="E3041" s="93"/>
      <c r="F3041" s="17" t="s">
        <v>1563</v>
      </c>
      <c r="G3041" s="19">
        <v>0.2026</v>
      </c>
      <c r="H3041" s="20">
        <v>31.5</v>
      </c>
      <c r="I3041" s="20">
        <f>TRUNC(TRUNC(G3041,8)*H3041,2)</f>
        <v>6.38</v>
      </c>
    </row>
    <row r="3042" spans="1:9" ht="18" customHeight="1">
      <c r="A3042" s="2"/>
      <c r="B3042" s="2"/>
      <c r="C3042" s="2"/>
      <c r="D3042" s="2"/>
      <c r="E3042" s="2"/>
      <c r="F3042" s="2"/>
      <c r="G3042" s="87" t="s">
        <v>1564</v>
      </c>
      <c r="H3042" s="87"/>
      <c r="I3042" s="21">
        <f>SUM(I3040:I3041)</f>
        <v>11.11</v>
      </c>
    </row>
    <row r="3043" spans="1:9" ht="15" customHeight="1">
      <c r="A3043" s="2"/>
      <c r="B3043" s="2"/>
      <c r="C3043" s="2"/>
      <c r="D3043" s="2"/>
      <c r="E3043" s="2"/>
      <c r="F3043" s="2"/>
      <c r="G3043" s="89" t="s">
        <v>1491</v>
      </c>
      <c r="H3043" s="89"/>
      <c r="I3043" s="5">
        <f>SUM(I3038,I3042)</f>
        <v>13.719999999999999</v>
      </c>
    </row>
    <row r="3044" spans="1:9" ht="9.9499999999999993" customHeight="1">
      <c r="A3044" s="2"/>
      <c r="B3044" s="2"/>
      <c r="C3044" s="2"/>
      <c r="D3044" s="2"/>
      <c r="E3044" s="2"/>
      <c r="F3044" s="2"/>
      <c r="G3044" s="90"/>
      <c r="H3044" s="90"/>
      <c r="I3044" s="90"/>
    </row>
    <row r="3045" spans="1:9" ht="20.100000000000001" customHeight="1">
      <c r="A3045" s="81" t="s">
        <v>2590</v>
      </c>
      <c r="B3045" s="81"/>
      <c r="C3045" s="81"/>
      <c r="D3045" s="81"/>
      <c r="E3045" s="81"/>
      <c r="F3045" s="81"/>
      <c r="G3045" s="81"/>
      <c r="H3045" s="81"/>
      <c r="I3045" s="81"/>
    </row>
    <row r="3046" spans="1:9" ht="15" customHeight="1">
      <c r="A3046" s="91" t="s">
        <v>1576</v>
      </c>
      <c r="B3046" s="91"/>
      <c r="C3046" s="92" t="s">
        <v>4</v>
      </c>
      <c r="D3046" s="92"/>
      <c r="E3046" s="92"/>
      <c r="F3046" s="11" t="s">
        <v>1470</v>
      </c>
      <c r="G3046" s="11" t="s">
        <v>1471</v>
      </c>
      <c r="H3046" s="11" t="s">
        <v>1472</v>
      </c>
      <c r="I3046" s="11" t="s">
        <v>1473</v>
      </c>
    </row>
    <row r="3047" spans="1:9" ht="15" customHeight="1">
      <c r="A3047" s="17" t="s">
        <v>2526</v>
      </c>
      <c r="B3047" s="18" t="s">
        <v>2527</v>
      </c>
      <c r="C3047" s="93" t="s">
        <v>14</v>
      </c>
      <c r="D3047" s="93"/>
      <c r="E3047" s="93"/>
      <c r="F3047" s="17" t="s">
        <v>33</v>
      </c>
      <c r="G3047" s="19">
        <v>1.41E-2</v>
      </c>
      <c r="H3047" s="20">
        <v>63.17</v>
      </c>
      <c r="I3047" s="20">
        <f>TRUNC(TRUNC(G3047,8)*H3047,2)</f>
        <v>0.89</v>
      </c>
    </row>
    <row r="3048" spans="1:9" ht="15" customHeight="1">
      <c r="A3048" s="17" t="s">
        <v>2505</v>
      </c>
      <c r="B3048" s="18" t="s">
        <v>2506</v>
      </c>
      <c r="C3048" s="93" t="s">
        <v>14</v>
      </c>
      <c r="D3048" s="93"/>
      <c r="E3048" s="93"/>
      <c r="F3048" s="17" t="s">
        <v>33</v>
      </c>
      <c r="G3048" s="19">
        <v>6.0499999999999998E-2</v>
      </c>
      <c r="H3048" s="20">
        <v>2.33</v>
      </c>
      <c r="I3048" s="20">
        <f>TRUNC(TRUNC(G3048,8)*H3048,2)</f>
        <v>0.14000000000000001</v>
      </c>
    </row>
    <row r="3049" spans="1:9" ht="21" customHeight="1">
      <c r="A3049" s="17" t="s">
        <v>2528</v>
      </c>
      <c r="B3049" s="18" t="s">
        <v>2529</v>
      </c>
      <c r="C3049" s="93" t="s">
        <v>14</v>
      </c>
      <c r="D3049" s="93"/>
      <c r="E3049" s="93"/>
      <c r="F3049" s="17" t="s">
        <v>33</v>
      </c>
      <c r="G3049" s="19">
        <v>1.6500000000000001E-2</v>
      </c>
      <c r="H3049" s="20">
        <v>71.569999999999993</v>
      </c>
      <c r="I3049" s="20">
        <f>TRUNC(TRUNC(G3049,8)*H3049,2)</f>
        <v>1.18</v>
      </c>
    </row>
    <row r="3050" spans="1:9" ht="21" customHeight="1">
      <c r="A3050" s="17" t="s">
        <v>2591</v>
      </c>
      <c r="B3050" s="18" t="s">
        <v>2592</v>
      </c>
      <c r="C3050" s="93" t="s">
        <v>14</v>
      </c>
      <c r="D3050" s="93"/>
      <c r="E3050" s="93"/>
      <c r="F3050" s="17" t="s">
        <v>33</v>
      </c>
      <c r="G3050" s="19">
        <v>1</v>
      </c>
      <c r="H3050" s="20">
        <v>3.1</v>
      </c>
      <c r="I3050" s="20">
        <f>TRUNC(TRUNC(G3050,8)*H3050,2)</f>
        <v>3.1</v>
      </c>
    </row>
    <row r="3051" spans="1:9" ht="15" customHeight="1">
      <c r="A3051" s="2"/>
      <c r="B3051" s="2"/>
      <c r="C3051" s="2"/>
      <c r="D3051" s="2"/>
      <c r="E3051" s="2"/>
      <c r="F3051" s="2"/>
      <c r="G3051" s="87" t="s">
        <v>1588</v>
      </c>
      <c r="H3051" s="87"/>
      <c r="I3051" s="21">
        <f>SUM(I3047:I3050)</f>
        <v>5.3100000000000005</v>
      </c>
    </row>
    <row r="3052" spans="1:9" ht="15" customHeight="1">
      <c r="A3052" s="91" t="s">
        <v>1560</v>
      </c>
      <c r="B3052" s="91"/>
      <c r="C3052" s="92" t="s">
        <v>4</v>
      </c>
      <c r="D3052" s="92"/>
      <c r="E3052" s="92"/>
      <c r="F3052" s="11" t="s">
        <v>1470</v>
      </c>
      <c r="G3052" s="11" t="s">
        <v>1471</v>
      </c>
      <c r="H3052" s="11" t="s">
        <v>1472</v>
      </c>
      <c r="I3052" s="11" t="s">
        <v>1473</v>
      </c>
    </row>
    <row r="3053" spans="1:9" ht="21" customHeight="1">
      <c r="A3053" s="17" t="s">
        <v>2509</v>
      </c>
      <c r="B3053" s="18" t="s">
        <v>2510</v>
      </c>
      <c r="C3053" s="93" t="s">
        <v>14</v>
      </c>
      <c r="D3053" s="93"/>
      <c r="E3053" s="93"/>
      <c r="F3053" s="17" t="s">
        <v>1563</v>
      </c>
      <c r="G3053" s="19">
        <v>0.24160000000000001</v>
      </c>
      <c r="H3053" s="20">
        <v>23.37</v>
      </c>
      <c r="I3053" s="20">
        <f>TRUNC(TRUNC(G3053,8)*H3053,2)</f>
        <v>5.64</v>
      </c>
    </row>
    <row r="3054" spans="1:9" ht="21" customHeight="1">
      <c r="A3054" s="17" t="s">
        <v>2511</v>
      </c>
      <c r="B3054" s="18" t="s">
        <v>2512</v>
      </c>
      <c r="C3054" s="93" t="s">
        <v>14</v>
      </c>
      <c r="D3054" s="93"/>
      <c r="E3054" s="93"/>
      <c r="F3054" s="17" t="s">
        <v>1563</v>
      </c>
      <c r="G3054" s="19">
        <v>0.24160000000000001</v>
      </c>
      <c r="H3054" s="20">
        <v>31.5</v>
      </c>
      <c r="I3054" s="20">
        <f>TRUNC(TRUNC(G3054,8)*H3054,2)</f>
        <v>7.61</v>
      </c>
    </row>
    <row r="3055" spans="1:9" ht="18" customHeight="1">
      <c r="A3055" s="2"/>
      <c r="B3055" s="2"/>
      <c r="C3055" s="2"/>
      <c r="D3055" s="2"/>
      <c r="E3055" s="2"/>
      <c r="F3055" s="2"/>
      <c r="G3055" s="87" t="s">
        <v>1564</v>
      </c>
      <c r="H3055" s="87"/>
      <c r="I3055" s="21">
        <f>SUM(I3053:I3054)</f>
        <v>13.25</v>
      </c>
    </row>
    <row r="3056" spans="1:9" ht="15" customHeight="1">
      <c r="A3056" s="2"/>
      <c r="B3056" s="2"/>
      <c r="C3056" s="2"/>
      <c r="D3056" s="2"/>
      <c r="E3056" s="2"/>
      <c r="F3056" s="2"/>
      <c r="G3056" s="89" t="s">
        <v>1491</v>
      </c>
      <c r="H3056" s="89"/>
      <c r="I3056" s="5">
        <f>SUM(I3051,I3055)</f>
        <v>18.560000000000002</v>
      </c>
    </row>
    <row r="3057" spans="1:9" ht="9.9499999999999993" customHeight="1">
      <c r="A3057" s="2"/>
      <c r="B3057" s="2"/>
      <c r="C3057" s="2"/>
      <c r="D3057" s="2"/>
      <c r="E3057" s="2"/>
      <c r="F3057" s="2"/>
      <c r="G3057" s="90"/>
      <c r="H3057" s="90"/>
      <c r="I3057" s="90"/>
    </row>
    <row r="3058" spans="1:9" ht="20.100000000000001" customHeight="1">
      <c r="A3058" s="81" t="s">
        <v>2593</v>
      </c>
      <c r="B3058" s="81"/>
      <c r="C3058" s="81"/>
      <c r="D3058" s="81"/>
      <c r="E3058" s="81"/>
      <c r="F3058" s="81"/>
      <c r="G3058" s="81"/>
      <c r="H3058" s="81"/>
      <c r="I3058" s="81"/>
    </row>
    <row r="3059" spans="1:9" ht="15" customHeight="1">
      <c r="A3059" s="91" t="s">
        <v>1576</v>
      </c>
      <c r="B3059" s="91"/>
      <c r="C3059" s="92" t="s">
        <v>4</v>
      </c>
      <c r="D3059" s="92"/>
      <c r="E3059" s="92"/>
      <c r="F3059" s="11" t="s">
        <v>1470</v>
      </c>
      <c r="G3059" s="11" t="s">
        <v>1471</v>
      </c>
      <c r="H3059" s="11" t="s">
        <v>1472</v>
      </c>
      <c r="I3059" s="11" t="s">
        <v>1473</v>
      </c>
    </row>
    <row r="3060" spans="1:9" ht="15" customHeight="1">
      <c r="A3060" s="17" t="s">
        <v>2526</v>
      </c>
      <c r="B3060" s="18" t="s">
        <v>2527</v>
      </c>
      <c r="C3060" s="93" t="s">
        <v>14</v>
      </c>
      <c r="D3060" s="93"/>
      <c r="E3060" s="93"/>
      <c r="F3060" s="17" t="s">
        <v>33</v>
      </c>
      <c r="G3060" s="19">
        <v>2.47E-2</v>
      </c>
      <c r="H3060" s="20">
        <v>63.17</v>
      </c>
      <c r="I3060" s="20">
        <f>TRUNC(TRUNC(G3060,8)*H3060,2)</f>
        <v>1.56</v>
      </c>
    </row>
    <row r="3061" spans="1:9" ht="15" customHeight="1">
      <c r="A3061" s="17" t="s">
        <v>2505</v>
      </c>
      <c r="B3061" s="18" t="s">
        <v>2506</v>
      </c>
      <c r="C3061" s="93" t="s">
        <v>14</v>
      </c>
      <c r="D3061" s="93"/>
      <c r="E3061" s="93"/>
      <c r="F3061" s="17" t="s">
        <v>33</v>
      </c>
      <c r="G3061" s="19">
        <v>2.8500000000000001E-2</v>
      </c>
      <c r="H3061" s="20">
        <v>2.33</v>
      </c>
      <c r="I3061" s="20">
        <f>TRUNC(TRUNC(G3061,8)*H3061,2)</f>
        <v>0.06</v>
      </c>
    </row>
    <row r="3062" spans="1:9" ht="21" customHeight="1">
      <c r="A3062" s="17" t="s">
        <v>2528</v>
      </c>
      <c r="B3062" s="18" t="s">
        <v>2529</v>
      </c>
      <c r="C3062" s="93" t="s">
        <v>14</v>
      </c>
      <c r="D3062" s="93"/>
      <c r="E3062" s="93"/>
      <c r="F3062" s="17" t="s">
        <v>33</v>
      </c>
      <c r="G3062" s="19">
        <v>3.3000000000000002E-2</v>
      </c>
      <c r="H3062" s="20">
        <v>71.569999999999993</v>
      </c>
      <c r="I3062" s="20">
        <f>TRUNC(TRUNC(G3062,8)*H3062,2)</f>
        <v>2.36</v>
      </c>
    </row>
    <row r="3063" spans="1:9" ht="21" customHeight="1">
      <c r="A3063" s="17" t="s">
        <v>2594</v>
      </c>
      <c r="B3063" s="18" t="s">
        <v>2595</v>
      </c>
      <c r="C3063" s="93" t="s">
        <v>14</v>
      </c>
      <c r="D3063" s="93"/>
      <c r="E3063" s="93"/>
      <c r="F3063" s="17" t="s">
        <v>33</v>
      </c>
      <c r="G3063" s="19">
        <v>1</v>
      </c>
      <c r="H3063" s="20">
        <v>7.92</v>
      </c>
      <c r="I3063" s="20">
        <f>TRUNC(TRUNC(G3063,8)*H3063,2)</f>
        <v>7.92</v>
      </c>
    </row>
    <row r="3064" spans="1:9" ht="15" customHeight="1">
      <c r="A3064" s="2"/>
      <c r="B3064" s="2"/>
      <c r="C3064" s="2"/>
      <c r="D3064" s="2"/>
      <c r="E3064" s="2"/>
      <c r="F3064" s="2"/>
      <c r="G3064" s="87" t="s">
        <v>1588</v>
      </c>
      <c r="H3064" s="87"/>
      <c r="I3064" s="21">
        <f>SUM(I3060:I3063)</f>
        <v>11.9</v>
      </c>
    </row>
    <row r="3065" spans="1:9" ht="15" customHeight="1">
      <c r="A3065" s="91" t="s">
        <v>1560</v>
      </c>
      <c r="B3065" s="91"/>
      <c r="C3065" s="92" t="s">
        <v>4</v>
      </c>
      <c r="D3065" s="92"/>
      <c r="E3065" s="92"/>
      <c r="F3065" s="11" t="s">
        <v>1470</v>
      </c>
      <c r="G3065" s="11" t="s">
        <v>1471</v>
      </c>
      <c r="H3065" s="11" t="s">
        <v>1472</v>
      </c>
      <c r="I3065" s="11" t="s">
        <v>1473</v>
      </c>
    </row>
    <row r="3066" spans="1:9" ht="21" customHeight="1">
      <c r="A3066" s="17" t="s">
        <v>2509</v>
      </c>
      <c r="B3066" s="18" t="s">
        <v>2510</v>
      </c>
      <c r="C3066" s="93" t="s">
        <v>14</v>
      </c>
      <c r="D3066" s="93"/>
      <c r="E3066" s="93"/>
      <c r="F3066" s="17" t="s">
        <v>1563</v>
      </c>
      <c r="G3066" s="19">
        <v>0.1694</v>
      </c>
      <c r="H3066" s="20">
        <v>23.37</v>
      </c>
      <c r="I3066" s="20">
        <f>TRUNC(TRUNC(G3066,8)*H3066,2)</f>
        <v>3.95</v>
      </c>
    </row>
    <row r="3067" spans="1:9" ht="21" customHeight="1">
      <c r="A3067" s="17" t="s">
        <v>2511</v>
      </c>
      <c r="B3067" s="18" t="s">
        <v>2512</v>
      </c>
      <c r="C3067" s="93" t="s">
        <v>14</v>
      </c>
      <c r="D3067" s="93"/>
      <c r="E3067" s="93"/>
      <c r="F3067" s="17" t="s">
        <v>1563</v>
      </c>
      <c r="G3067" s="19">
        <v>0.1694</v>
      </c>
      <c r="H3067" s="20">
        <v>31.5</v>
      </c>
      <c r="I3067" s="20">
        <f>TRUNC(TRUNC(G3067,8)*H3067,2)</f>
        <v>5.33</v>
      </c>
    </row>
    <row r="3068" spans="1:9" ht="18" customHeight="1">
      <c r="A3068" s="2"/>
      <c r="B3068" s="2"/>
      <c r="C3068" s="2"/>
      <c r="D3068" s="2"/>
      <c r="E3068" s="2"/>
      <c r="F3068" s="2"/>
      <c r="G3068" s="87" t="s">
        <v>1564</v>
      </c>
      <c r="H3068" s="87"/>
      <c r="I3068" s="21">
        <f>SUM(I3066:I3067)</f>
        <v>9.2800000000000011</v>
      </c>
    </row>
    <row r="3069" spans="1:9" ht="15" customHeight="1">
      <c r="A3069" s="2"/>
      <c r="B3069" s="2"/>
      <c r="C3069" s="2"/>
      <c r="D3069" s="2"/>
      <c r="E3069" s="2"/>
      <c r="F3069" s="2"/>
      <c r="G3069" s="89" t="s">
        <v>1491</v>
      </c>
      <c r="H3069" s="89"/>
      <c r="I3069" s="5">
        <f>SUM(I3064,I3068)</f>
        <v>21.18</v>
      </c>
    </row>
    <row r="3070" spans="1:9" ht="9.9499999999999993" customHeight="1">
      <c r="A3070" s="2"/>
      <c r="B3070" s="2"/>
      <c r="C3070" s="2"/>
      <c r="D3070" s="2"/>
      <c r="E3070" s="2"/>
      <c r="F3070" s="2"/>
      <c r="G3070" s="90"/>
      <c r="H3070" s="90"/>
      <c r="I3070" s="90"/>
    </row>
    <row r="3071" spans="1:9" ht="20.100000000000001" customHeight="1">
      <c r="A3071" s="81" t="s">
        <v>2596</v>
      </c>
      <c r="B3071" s="81"/>
      <c r="C3071" s="81"/>
      <c r="D3071" s="81"/>
      <c r="E3071" s="81"/>
      <c r="F3071" s="81"/>
      <c r="G3071" s="81"/>
      <c r="H3071" s="81"/>
      <c r="I3071" s="81"/>
    </row>
    <row r="3072" spans="1:9" ht="15" customHeight="1">
      <c r="A3072" s="91" t="s">
        <v>1576</v>
      </c>
      <c r="B3072" s="91"/>
      <c r="C3072" s="92" t="s">
        <v>4</v>
      </c>
      <c r="D3072" s="92"/>
      <c r="E3072" s="92"/>
      <c r="F3072" s="11" t="s">
        <v>1470</v>
      </c>
      <c r="G3072" s="11" t="s">
        <v>1471</v>
      </c>
      <c r="H3072" s="11" t="s">
        <v>1472</v>
      </c>
      <c r="I3072" s="11" t="s">
        <v>1473</v>
      </c>
    </row>
    <row r="3073" spans="1:9" ht="15" customHeight="1">
      <c r="A3073" s="17" t="s">
        <v>2526</v>
      </c>
      <c r="B3073" s="18" t="s">
        <v>2527</v>
      </c>
      <c r="C3073" s="93" t="s">
        <v>14</v>
      </c>
      <c r="D3073" s="93"/>
      <c r="E3073" s="93"/>
      <c r="F3073" s="17" t="s">
        <v>33</v>
      </c>
      <c r="G3073" s="19">
        <v>3.1800000000000002E-2</v>
      </c>
      <c r="H3073" s="20">
        <v>63.17</v>
      </c>
      <c r="I3073" s="20">
        <f>TRUNC(TRUNC(G3073,8)*H3073,2)</f>
        <v>2</v>
      </c>
    </row>
    <row r="3074" spans="1:9" ht="15" customHeight="1">
      <c r="A3074" s="17" t="s">
        <v>2505</v>
      </c>
      <c r="B3074" s="18" t="s">
        <v>2506</v>
      </c>
      <c r="C3074" s="93" t="s">
        <v>14</v>
      </c>
      <c r="D3074" s="93"/>
      <c r="E3074" s="93"/>
      <c r="F3074" s="17" t="s">
        <v>33</v>
      </c>
      <c r="G3074" s="19">
        <v>3.3300000000000003E-2</v>
      </c>
      <c r="H3074" s="20">
        <v>2.33</v>
      </c>
      <c r="I3074" s="20">
        <f>TRUNC(TRUNC(G3074,8)*H3074,2)</f>
        <v>7.0000000000000007E-2</v>
      </c>
    </row>
    <row r="3075" spans="1:9" ht="21" customHeight="1">
      <c r="A3075" s="17" t="s">
        <v>2528</v>
      </c>
      <c r="B3075" s="18" t="s">
        <v>2529</v>
      </c>
      <c r="C3075" s="93" t="s">
        <v>14</v>
      </c>
      <c r="D3075" s="93"/>
      <c r="E3075" s="93"/>
      <c r="F3075" s="17" t="s">
        <v>33</v>
      </c>
      <c r="G3075" s="19">
        <v>4.4999999999999998E-2</v>
      </c>
      <c r="H3075" s="20">
        <v>71.569999999999993</v>
      </c>
      <c r="I3075" s="20">
        <f>TRUNC(TRUNC(G3075,8)*H3075,2)</f>
        <v>3.22</v>
      </c>
    </row>
    <row r="3076" spans="1:9" ht="21" customHeight="1">
      <c r="A3076" s="17" t="s">
        <v>2597</v>
      </c>
      <c r="B3076" s="18" t="s">
        <v>2598</v>
      </c>
      <c r="C3076" s="93" t="s">
        <v>14</v>
      </c>
      <c r="D3076" s="93"/>
      <c r="E3076" s="93"/>
      <c r="F3076" s="17" t="s">
        <v>33</v>
      </c>
      <c r="G3076" s="19">
        <v>1</v>
      </c>
      <c r="H3076" s="20">
        <v>25.42</v>
      </c>
      <c r="I3076" s="20">
        <f>TRUNC(TRUNC(G3076,8)*H3076,2)</f>
        <v>25.42</v>
      </c>
    </row>
    <row r="3077" spans="1:9" ht="15" customHeight="1">
      <c r="A3077" s="2"/>
      <c r="B3077" s="2"/>
      <c r="C3077" s="2"/>
      <c r="D3077" s="2"/>
      <c r="E3077" s="2"/>
      <c r="F3077" s="2"/>
      <c r="G3077" s="87" t="s">
        <v>1588</v>
      </c>
      <c r="H3077" s="87"/>
      <c r="I3077" s="21">
        <f>SUM(I3073:I3076)</f>
        <v>30.71</v>
      </c>
    </row>
    <row r="3078" spans="1:9" ht="15" customHeight="1">
      <c r="A3078" s="91" t="s">
        <v>1560</v>
      </c>
      <c r="B3078" s="91"/>
      <c r="C3078" s="92" t="s">
        <v>4</v>
      </c>
      <c r="D3078" s="92"/>
      <c r="E3078" s="92"/>
      <c r="F3078" s="11" t="s">
        <v>1470</v>
      </c>
      <c r="G3078" s="11" t="s">
        <v>1471</v>
      </c>
      <c r="H3078" s="11" t="s">
        <v>1472</v>
      </c>
      <c r="I3078" s="11" t="s">
        <v>1473</v>
      </c>
    </row>
    <row r="3079" spans="1:9" ht="21" customHeight="1">
      <c r="A3079" s="17" t="s">
        <v>2509</v>
      </c>
      <c r="B3079" s="18" t="s">
        <v>2510</v>
      </c>
      <c r="C3079" s="93" t="s">
        <v>14</v>
      </c>
      <c r="D3079" s="93"/>
      <c r="E3079" s="93"/>
      <c r="F3079" s="17" t="s">
        <v>1563</v>
      </c>
      <c r="G3079" s="19">
        <v>0.2</v>
      </c>
      <c r="H3079" s="20">
        <v>23.37</v>
      </c>
      <c r="I3079" s="20">
        <f>TRUNC(TRUNC(G3079,8)*H3079,2)</f>
        <v>4.67</v>
      </c>
    </row>
    <row r="3080" spans="1:9" ht="21" customHeight="1">
      <c r="A3080" s="17" t="s">
        <v>2511</v>
      </c>
      <c r="B3080" s="18" t="s">
        <v>2512</v>
      </c>
      <c r="C3080" s="93" t="s">
        <v>14</v>
      </c>
      <c r="D3080" s="93"/>
      <c r="E3080" s="93"/>
      <c r="F3080" s="17" t="s">
        <v>1563</v>
      </c>
      <c r="G3080" s="19">
        <v>0.2</v>
      </c>
      <c r="H3080" s="20">
        <v>31.5</v>
      </c>
      <c r="I3080" s="20">
        <f>TRUNC(TRUNC(G3080,8)*H3080,2)</f>
        <v>6.3</v>
      </c>
    </row>
    <row r="3081" spans="1:9" ht="18" customHeight="1">
      <c r="A3081" s="2"/>
      <c r="B3081" s="2"/>
      <c r="C3081" s="2"/>
      <c r="D3081" s="2"/>
      <c r="E3081" s="2"/>
      <c r="F3081" s="2"/>
      <c r="G3081" s="87" t="s">
        <v>1564</v>
      </c>
      <c r="H3081" s="87"/>
      <c r="I3081" s="21">
        <f>SUM(I3079:I3080)</f>
        <v>10.969999999999999</v>
      </c>
    </row>
    <row r="3082" spans="1:9" ht="15" customHeight="1">
      <c r="A3082" s="2"/>
      <c r="B3082" s="2"/>
      <c r="C3082" s="2"/>
      <c r="D3082" s="2"/>
      <c r="E3082" s="2"/>
      <c r="F3082" s="2"/>
      <c r="G3082" s="89" t="s">
        <v>1491</v>
      </c>
      <c r="H3082" s="89"/>
      <c r="I3082" s="5">
        <f>SUM(I3077,I3081)</f>
        <v>41.68</v>
      </c>
    </row>
    <row r="3083" spans="1:9" ht="9.9499999999999993" customHeight="1">
      <c r="A3083" s="2"/>
      <c r="B3083" s="2"/>
      <c r="C3083" s="2"/>
      <c r="D3083" s="2"/>
      <c r="E3083" s="2"/>
      <c r="F3083" s="2"/>
      <c r="G3083" s="90"/>
      <c r="H3083" s="90"/>
      <c r="I3083" s="90"/>
    </row>
    <row r="3084" spans="1:9" ht="20.100000000000001" customHeight="1">
      <c r="A3084" s="81" t="s">
        <v>2599</v>
      </c>
      <c r="B3084" s="81"/>
      <c r="C3084" s="81"/>
      <c r="D3084" s="81"/>
      <c r="E3084" s="81"/>
      <c r="F3084" s="81"/>
      <c r="G3084" s="81"/>
      <c r="H3084" s="81"/>
      <c r="I3084" s="81"/>
    </row>
    <row r="3085" spans="1:9" ht="15" customHeight="1">
      <c r="A3085" s="91" t="s">
        <v>1576</v>
      </c>
      <c r="B3085" s="91"/>
      <c r="C3085" s="92" t="s">
        <v>4</v>
      </c>
      <c r="D3085" s="92"/>
      <c r="E3085" s="92"/>
      <c r="F3085" s="11" t="s">
        <v>1470</v>
      </c>
      <c r="G3085" s="11" t="s">
        <v>1471</v>
      </c>
      <c r="H3085" s="11" t="s">
        <v>1472</v>
      </c>
      <c r="I3085" s="11" t="s">
        <v>1473</v>
      </c>
    </row>
    <row r="3086" spans="1:9" ht="15" customHeight="1">
      <c r="A3086" s="17" t="s">
        <v>2526</v>
      </c>
      <c r="B3086" s="18" t="s">
        <v>2527</v>
      </c>
      <c r="C3086" s="93" t="s">
        <v>14</v>
      </c>
      <c r="D3086" s="93"/>
      <c r="E3086" s="93"/>
      <c r="F3086" s="17" t="s">
        <v>33</v>
      </c>
      <c r="G3086" s="19">
        <v>7.1000000000000004E-3</v>
      </c>
      <c r="H3086" s="20">
        <v>63.17</v>
      </c>
      <c r="I3086" s="20">
        <f>TRUNC(TRUNC(G3086,8)*H3086,2)</f>
        <v>0.44</v>
      </c>
    </row>
    <row r="3087" spans="1:9" ht="15" customHeight="1">
      <c r="A3087" s="17" t="s">
        <v>2505</v>
      </c>
      <c r="B3087" s="18" t="s">
        <v>2506</v>
      </c>
      <c r="C3087" s="93" t="s">
        <v>14</v>
      </c>
      <c r="D3087" s="93"/>
      <c r="E3087" s="93"/>
      <c r="F3087" s="17" t="s">
        <v>33</v>
      </c>
      <c r="G3087" s="19">
        <v>3.3799999999999997E-2</v>
      </c>
      <c r="H3087" s="20">
        <v>2.33</v>
      </c>
      <c r="I3087" s="20">
        <f>TRUNC(TRUNC(G3087,8)*H3087,2)</f>
        <v>7.0000000000000007E-2</v>
      </c>
    </row>
    <row r="3088" spans="1:9" ht="21" customHeight="1">
      <c r="A3088" s="17" t="s">
        <v>2528</v>
      </c>
      <c r="B3088" s="18" t="s">
        <v>2529</v>
      </c>
      <c r="C3088" s="93" t="s">
        <v>14</v>
      </c>
      <c r="D3088" s="93"/>
      <c r="E3088" s="93"/>
      <c r="F3088" s="17" t="s">
        <v>33</v>
      </c>
      <c r="G3088" s="19">
        <v>8.0000000000000002E-3</v>
      </c>
      <c r="H3088" s="20">
        <v>71.569999999999993</v>
      </c>
      <c r="I3088" s="20">
        <f>TRUNC(TRUNC(G3088,8)*H3088,2)</f>
        <v>0.56999999999999995</v>
      </c>
    </row>
    <row r="3089" spans="1:9" ht="15" customHeight="1">
      <c r="A3089" s="17" t="s">
        <v>2600</v>
      </c>
      <c r="B3089" s="18" t="s">
        <v>2601</v>
      </c>
      <c r="C3089" s="93" t="s">
        <v>14</v>
      </c>
      <c r="D3089" s="93"/>
      <c r="E3089" s="93"/>
      <c r="F3089" s="17" t="s">
        <v>33</v>
      </c>
      <c r="G3089" s="19">
        <v>1</v>
      </c>
      <c r="H3089" s="20">
        <v>6.56</v>
      </c>
      <c r="I3089" s="20">
        <f>TRUNC(TRUNC(G3089,8)*H3089,2)</f>
        <v>6.56</v>
      </c>
    </row>
    <row r="3090" spans="1:9" ht="15" customHeight="1">
      <c r="A3090" s="2"/>
      <c r="B3090" s="2"/>
      <c r="C3090" s="2"/>
      <c r="D3090" s="2"/>
      <c r="E3090" s="2"/>
      <c r="F3090" s="2"/>
      <c r="G3090" s="87" t="s">
        <v>1588</v>
      </c>
      <c r="H3090" s="87"/>
      <c r="I3090" s="21">
        <f>SUM(I3086:I3089)</f>
        <v>7.64</v>
      </c>
    </row>
    <row r="3091" spans="1:9" ht="15" customHeight="1">
      <c r="A3091" s="91" t="s">
        <v>1560</v>
      </c>
      <c r="B3091" s="91"/>
      <c r="C3091" s="92" t="s">
        <v>4</v>
      </c>
      <c r="D3091" s="92"/>
      <c r="E3091" s="92"/>
      <c r="F3091" s="11" t="s">
        <v>1470</v>
      </c>
      <c r="G3091" s="11" t="s">
        <v>1471</v>
      </c>
      <c r="H3091" s="11" t="s">
        <v>1472</v>
      </c>
      <c r="I3091" s="11" t="s">
        <v>1473</v>
      </c>
    </row>
    <row r="3092" spans="1:9" ht="21" customHeight="1">
      <c r="A3092" s="17" t="s">
        <v>2509</v>
      </c>
      <c r="B3092" s="18" t="s">
        <v>2510</v>
      </c>
      <c r="C3092" s="93" t="s">
        <v>14</v>
      </c>
      <c r="D3092" s="93"/>
      <c r="E3092" s="93"/>
      <c r="F3092" s="17" t="s">
        <v>1563</v>
      </c>
      <c r="G3092" s="19">
        <v>0.1013</v>
      </c>
      <c r="H3092" s="20">
        <v>23.37</v>
      </c>
      <c r="I3092" s="20">
        <f>TRUNC(TRUNC(G3092,8)*H3092,2)</f>
        <v>2.36</v>
      </c>
    </row>
    <row r="3093" spans="1:9" ht="21" customHeight="1">
      <c r="A3093" s="17" t="s">
        <v>2511</v>
      </c>
      <c r="B3093" s="18" t="s">
        <v>2512</v>
      </c>
      <c r="C3093" s="93" t="s">
        <v>14</v>
      </c>
      <c r="D3093" s="93"/>
      <c r="E3093" s="93"/>
      <c r="F3093" s="17" t="s">
        <v>1563</v>
      </c>
      <c r="G3093" s="19">
        <v>0.1013</v>
      </c>
      <c r="H3093" s="20">
        <v>31.5</v>
      </c>
      <c r="I3093" s="20">
        <f>TRUNC(TRUNC(G3093,8)*H3093,2)</f>
        <v>3.19</v>
      </c>
    </row>
    <row r="3094" spans="1:9" ht="18" customHeight="1">
      <c r="A3094" s="2"/>
      <c r="B3094" s="2"/>
      <c r="C3094" s="2"/>
      <c r="D3094" s="2"/>
      <c r="E3094" s="2"/>
      <c r="F3094" s="2"/>
      <c r="G3094" s="87" t="s">
        <v>1564</v>
      </c>
      <c r="H3094" s="87"/>
      <c r="I3094" s="21">
        <f>SUM(I3092:I3093)</f>
        <v>5.55</v>
      </c>
    </row>
    <row r="3095" spans="1:9" ht="15" customHeight="1">
      <c r="A3095" s="2"/>
      <c r="B3095" s="2"/>
      <c r="C3095" s="2"/>
      <c r="D3095" s="2"/>
      <c r="E3095" s="2"/>
      <c r="F3095" s="2"/>
      <c r="G3095" s="89" t="s">
        <v>1491</v>
      </c>
      <c r="H3095" s="89"/>
      <c r="I3095" s="5">
        <f>SUM(I3090,I3094)</f>
        <v>13.19</v>
      </c>
    </row>
    <row r="3096" spans="1:9" ht="9.9499999999999993" customHeight="1">
      <c r="A3096" s="2"/>
      <c r="B3096" s="2"/>
      <c r="C3096" s="2"/>
      <c r="D3096" s="2"/>
      <c r="E3096" s="2"/>
      <c r="F3096" s="2"/>
      <c r="G3096" s="90"/>
      <c r="H3096" s="90"/>
      <c r="I3096" s="90"/>
    </row>
    <row r="3097" spans="1:9" ht="20.100000000000001" customHeight="1">
      <c r="A3097" s="81" t="s">
        <v>2602</v>
      </c>
      <c r="B3097" s="81"/>
      <c r="C3097" s="81"/>
      <c r="D3097" s="81"/>
      <c r="E3097" s="81"/>
      <c r="F3097" s="81"/>
      <c r="G3097" s="81"/>
      <c r="H3097" s="81"/>
      <c r="I3097" s="81"/>
    </row>
    <row r="3098" spans="1:9" ht="15" customHeight="1">
      <c r="A3098" s="91" t="s">
        <v>1576</v>
      </c>
      <c r="B3098" s="91"/>
      <c r="C3098" s="92" t="s">
        <v>4</v>
      </c>
      <c r="D3098" s="92"/>
      <c r="E3098" s="92"/>
      <c r="F3098" s="11" t="s">
        <v>1470</v>
      </c>
      <c r="G3098" s="11" t="s">
        <v>1471</v>
      </c>
      <c r="H3098" s="11" t="s">
        <v>1472</v>
      </c>
      <c r="I3098" s="11" t="s">
        <v>1473</v>
      </c>
    </row>
    <row r="3099" spans="1:9" ht="15" customHeight="1">
      <c r="A3099" s="17" t="s">
        <v>2526</v>
      </c>
      <c r="B3099" s="18" t="s">
        <v>2527</v>
      </c>
      <c r="C3099" s="93" t="s">
        <v>14</v>
      </c>
      <c r="D3099" s="93"/>
      <c r="E3099" s="93"/>
      <c r="F3099" s="17" t="s">
        <v>33</v>
      </c>
      <c r="G3099" s="19">
        <v>9.4000000000000004E-3</v>
      </c>
      <c r="H3099" s="20">
        <v>63.17</v>
      </c>
      <c r="I3099" s="20">
        <f>TRUNC(TRUNC(G3099,8)*H3099,2)</f>
        <v>0.59</v>
      </c>
    </row>
    <row r="3100" spans="1:9" ht="15" customHeight="1">
      <c r="A3100" s="17" t="s">
        <v>2505</v>
      </c>
      <c r="B3100" s="18" t="s">
        <v>2506</v>
      </c>
      <c r="C3100" s="93" t="s">
        <v>14</v>
      </c>
      <c r="D3100" s="93"/>
      <c r="E3100" s="93"/>
      <c r="F3100" s="17" t="s">
        <v>33</v>
      </c>
      <c r="G3100" s="19">
        <v>4.0300000000000002E-2</v>
      </c>
      <c r="H3100" s="20">
        <v>2.33</v>
      </c>
      <c r="I3100" s="20">
        <f>TRUNC(TRUNC(G3100,8)*H3100,2)</f>
        <v>0.09</v>
      </c>
    </row>
    <row r="3101" spans="1:9" ht="21" customHeight="1">
      <c r="A3101" s="17" t="s">
        <v>2528</v>
      </c>
      <c r="B3101" s="18" t="s">
        <v>2529</v>
      </c>
      <c r="C3101" s="93" t="s">
        <v>14</v>
      </c>
      <c r="D3101" s="93"/>
      <c r="E3101" s="93"/>
      <c r="F3101" s="17" t="s">
        <v>33</v>
      </c>
      <c r="G3101" s="19">
        <v>1.0999999999999999E-2</v>
      </c>
      <c r="H3101" s="20">
        <v>71.569999999999993</v>
      </c>
      <c r="I3101" s="20">
        <f>TRUNC(TRUNC(G3101,8)*H3101,2)</f>
        <v>0.78</v>
      </c>
    </row>
    <row r="3102" spans="1:9" ht="15" customHeight="1">
      <c r="A3102" s="17" t="s">
        <v>2603</v>
      </c>
      <c r="B3102" s="18" t="s">
        <v>2604</v>
      </c>
      <c r="C3102" s="93" t="s">
        <v>14</v>
      </c>
      <c r="D3102" s="93"/>
      <c r="E3102" s="93"/>
      <c r="F3102" s="17" t="s">
        <v>33</v>
      </c>
      <c r="G3102" s="19">
        <v>1</v>
      </c>
      <c r="H3102" s="20">
        <v>11.05</v>
      </c>
      <c r="I3102" s="20">
        <f>TRUNC(TRUNC(G3102,8)*H3102,2)</f>
        <v>11.05</v>
      </c>
    </row>
    <row r="3103" spans="1:9" ht="15" customHeight="1">
      <c r="A3103" s="2"/>
      <c r="B3103" s="2"/>
      <c r="C3103" s="2"/>
      <c r="D3103" s="2"/>
      <c r="E3103" s="2"/>
      <c r="F3103" s="2"/>
      <c r="G3103" s="87" t="s">
        <v>1588</v>
      </c>
      <c r="H3103" s="87"/>
      <c r="I3103" s="21">
        <f>SUM(I3099:I3102)</f>
        <v>12.510000000000002</v>
      </c>
    </row>
    <row r="3104" spans="1:9" ht="15" customHeight="1">
      <c r="A3104" s="91" t="s">
        <v>1560</v>
      </c>
      <c r="B3104" s="91"/>
      <c r="C3104" s="92" t="s">
        <v>4</v>
      </c>
      <c r="D3104" s="92"/>
      <c r="E3104" s="92"/>
      <c r="F3104" s="11" t="s">
        <v>1470</v>
      </c>
      <c r="G3104" s="11" t="s">
        <v>1471</v>
      </c>
      <c r="H3104" s="11" t="s">
        <v>1472</v>
      </c>
      <c r="I3104" s="11" t="s">
        <v>1473</v>
      </c>
    </row>
    <row r="3105" spans="1:9" ht="21" customHeight="1">
      <c r="A3105" s="17" t="s">
        <v>2509</v>
      </c>
      <c r="B3105" s="18" t="s">
        <v>2510</v>
      </c>
      <c r="C3105" s="93" t="s">
        <v>14</v>
      </c>
      <c r="D3105" s="93"/>
      <c r="E3105" s="93"/>
      <c r="F3105" s="17" t="s">
        <v>1563</v>
      </c>
      <c r="G3105" s="19">
        <v>0.1208</v>
      </c>
      <c r="H3105" s="20">
        <v>23.37</v>
      </c>
      <c r="I3105" s="20">
        <f>TRUNC(TRUNC(G3105,8)*H3105,2)</f>
        <v>2.82</v>
      </c>
    </row>
    <row r="3106" spans="1:9" ht="21" customHeight="1">
      <c r="A3106" s="17" t="s">
        <v>2511</v>
      </c>
      <c r="B3106" s="18" t="s">
        <v>2512</v>
      </c>
      <c r="C3106" s="93" t="s">
        <v>14</v>
      </c>
      <c r="D3106" s="93"/>
      <c r="E3106" s="93"/>
      <c r="F3106" s="17" t="s">
        <v>1563</v>
      </c>
      <c r="G3106" s="19">
        <v>0.1208</v>
      </c>
      <c r="H3106" s="20">
        <v>31.5</v>
      </c>
      <c r="I3106" s="20">
        <f>TRUNC(TRUNC(G3106,8)*H3106,2)</f>
        <v>3.8</v>
      </c>
    </row>
    <row r="3107" spans="1:9" ht="18" customHeight="1">
      <c r="A3107" s="2"/>
      <c r="B3107" s="2"/>
      <c r="C3107" s="2"/>
      <c r="D3107" s="2"/>
      <c r="E3107" s="2"/>
      <c r="F3107" s="2"/>
      <c r="G3107" s="87" t="s">
        <v>1564</v>
      </c>
      <c r="H3107" s="87"/>
      <c r="I3107" s="21">
        <f>SUM(I3105:I3106)</f>
        <v>6.6199999999999992</v>
      </c>
    </row>
    <row r="3108" spans="1:9" ht="15" customHeight="1">
      <c r="A3108" s="2"/>
      <c r="B3108" s="2"/>
      <c r="C3108" s="2"/>
      <c r="D3108" s="2"/>
      <c r="E3108" s="2"/>
      <c r="F3108" s="2"/>
      <c r="G3108" s="89" t="s">
        <v>1491</v>
      </c>
      <c r="H3108" s="89"/>
      <c r="I3108" s="5">
        <f>SUM(I3103,I3107)</f>
        <v>19.130000000000003</v>
      </c>
    </row>
    <row r="3109" spans="1:9" ht="9.9499999999999993" customHeight="1">
      <c r="A3109" s="2"/>
      <c r="B3109" s="2"/>
      <c r="C3109" s="2"/>
      <c r="D3109" s="2"/>
      <c r="E3109" s="2"/>
      <c r="F3109" s="2"/>
      <c r="G3109" s="90"/>
      <c r="H3109" s="90"/>
      <c r="I3109" s="90"/>
    </row>
    <row r="3110" spans="1:9" ht="20.100000000000001" customHeight="1">
      <c r="A3110" s="81" t="s">
        <v>2605</v>
      </c>
      <c r="B3110" s="81"/>
      <c r="C3110" s="81"/>
      <c r="D3110" s="81"/>
      <c r="E3110" s="81"/>
      <c r="F3110" s="81"/>
      <c r="G3110" s="81"/>
      <c r="H3110" s="81"/>
      <c r="I3110" s="81"/>
    </row>
    <row r="3111" spans="1:9" ht="15" customHeight="1">
      <c r="A3111" s="91" t="s">
        <v>1576</v>
      </c>
      <c r="B3111" s="91"/>
      <c r="C3111" s="92" t="s">
        <v>4</v>
      </c>
      <c r="D3111" s="92"/>
      <c r="E3111" s="92"/>
      <c r="F3111" s="11" t="s">
        <v>1470</v>
      </c>
      <c r="G3111" s="11" t="s">
        <v>1471</v>
      </c>
      <c r="H3111" s="11" t="s">
        <v>1472</v>
      </c>
      <c r="I3111" s="11" t="s">
        <v>1473</v>
      </c>
    </row>
    <row r="3112" spans="1:9" ht="15" customHeight="1">
      <c r="A3112" s="17" t="s">
        <v>2543</v>
      </c>
      <c r="B3112" s="18" t="s">
        <v>2544</v>
      </c>
      <c r="C3112" s="93" t="s">
        <v>14</v>
      </c>
      <c r="D3112" s="93"/>
      <c r="E3112" s="93"/>
      <c r="F3112" s="17" t="s">
        <v>33</v>
      </c>
      <c r="G3112" s="19">
        <v>1.32E-2</v>
      </c>
      <c r="H3112" s="20">
        <v>11.32</v>
      </c>
      <c r="I3112" s="20">
        <f>TRUNC(TRUNC(G3112,8)*H3112,2)</f>
        <v>0.14000000000000001</v>
      </c>
    </row>
    <row r="3113" spans="1:9" ht="21" customHeight="1">
      <c r="A3113" s="17" t="s">
        <v>2606</v>
      </c>
      <c r="B3113" s="18" t="s">
        <v>2607</v>
      </c>
      <c r="C3113" s="93" t="s">
        <v>14</v>
      </c>
      <c r="D3113" s="93"/>
      <c r="E3113" s="93"/>
      <c r="F3113" s="17" t="s">
        <v>33</v>
      </c>
      <c r="G3113" s="19">
        <v>1</v>
      </c>
      <c r="H3113" s="20">
        <v>55.38</v>
      </c>
      <c r="I3113" s="20">
        <f>TRUNC(TRUNC(G3113,8)*H3113,2)</f>
        <v>55.38</v>
      </c>
    </row>
    <row r="3114" spans="1:9" ht="15" customHeight="1">
      <c r="A3114" s="2"/>
      <c r="B3114" s="2"/>
      <c r="C3114" s="2"/>
      <c r="D3114" s="2"/>
      <c r="E3114" s="2"/>
      <c r="F3114" s="2"/>
      <c r="G3114" s="87" t="s">
        <v>1588</v>
      </c>
      <c r="H3114" s="87"/>
      <c r="I3114" s="21">
        <f>SUM(I3112:I3113)</f>
        <v>55.52</v>
      </c>
    </row>
    <row r="3115" spans="1:9" ht="15" customHeight="1">
      <c r="A3115" s="91" t="s">
        <v>1560</v>
      </c>
      <c r="B3115" s="91"/>
      <c r="C3115" s="92" t="s">
        <v>4</v>
      </c>
      <c r="D3115" s="92"/>
      <c r="E3115" s="92"/>
      <c r="F3115" s="11" t="s">
        <v>1470</v>
      </c>
      <c r="G3115" s="11" t="s">
        <v>1471</v>
      </c>
      <c r="H3115" s="11" t="s">
        <v>1472</v>
      </c>
      <c r="I3115" s="11" t="s">
        <v>1473</v>
      </c>
    </row>
    <row r="3116" spans="1:9" ht="21" customHeight="1">
      <c r="A3116" s="17" t="s">
        <v>2509</v>
      </c>
      <c r="B3116" s="18" t="s">
        <v>2510</v>
      </c>
      <c r="C3116" s="93" t="s">
        <v>14</v>
      </c>
      <c r="D3116" s="93"/>
      <c r="E3116" s="93"/>
      <c r="F3116" s="17" t="s">
        <v>1563</v>
      </c>
      <c r="G3116" s="19">
        <v>0.14849999999999999</v>
      </c>
      <c r="H3116" s="20">
        <v>23.37</v>
      </c>
      <c r="I3116" s="20">
        <f>TRUNC(TRUNC(G3116,8)*H3116,2)</f>
        <v>3.47</v>
      </c>
    </row>
    <row r="3117" spans="1:9" ht="21" customHeight="1">
      <c r="A3117" s="17" t="s">
        <v>2511</v>
      </c>
      <c r="B3117" s="18" t="s">
        <v>2512</v>
      </c>
      <c r="C3117" s="93" t="s">
        <v>14</v>
      </c>
      <c r="D3117" s="93"/>
      <c r="E3117" s="93"/>
      <c r="F3117" s="17" t="s">
        <v>1563</v>
      </c>
      <c r="G3117" s="19">
        <v>0.14849999999999999</v>
      </c>
      <c r="H3117" s="20">
        <v>31.5</v>
      </c>
      <c r="I3117" s="20">
        <f>TRUNC(TRUNC(G3117,8)*H3117,2)</f>
        <v>4.67</v>
      </c>
    </row>
    <row r="3118" spans="1:9" ht="18" customHeight="1">
      <c r="A3118" s="2"/>
      <c r="B3118" s="2"/>
      <c r="C3118" s="2"/>
      <c r="D3118" s="2"/>
      <c r="E3118" s="2"/>
      <c r="F3118" s="2"/>
      <c r="G3118" s="87" t="s">
        <v>1564</v>
      </c>
      <c r="H3118" s="87"/>
      <c r="I3118" s="21">
        <f>SUM(I3116:I3117)</f>
        <v>8.14</v>
      </c>
    </row>
    <row r="3119" spans="1:9" ht="15" customHeight="1">
      <c r="A3119" s="2"/>
      <c r="B3119" s="2"/>
      <c r="C3119" s="2"/>
      <c r="D3119" s="2"/>
      <c r="E3119" s="2"/>
      <c r="F3119" s="2"/>
      <c r="G3119" s="89" t="s">
        <v>1491</v>
      </c>
      <c r="H3119" s="89"/>
      <c r="I3119" s="5">
        <f>SUM(I3114,I3118)</f>
        <v>63.660000000000004</v>
      </c>
    </row>
    <row r="3120" spans="1:9" ht="9.9499999999999993" customHeight="1">
      <c r="A3120" s="2"/>
      <c r="B3120" s="2"/>
      <c r="C3120" s="2"/>
      <c r="D3120" s="2"/>
      <c r="E3120" s="2"/>
      <c r="F3120" s="2"/>
      <c r="G3120" s="90"/>
      <c r="H3120" s="90"/>
      <c r="I3120" s="90"/>
    </row>
    <row r="3121" spans="1:9" ht="20.100000000000001" customHeight="1">
      <c r="A3121" s="81" t="s">
        <v>2608</v>
      </c>
      <c r="B3121" s="81"/>
      <c r="C3121" s="81"/>
      <c r="D3121" s="81"/>
      <c r="E3121" s="81"/>
      <c r="F3121" s="81"/>
      <c r="G3121" s="81"/>
      <c r="H3121" s="81"/>
      <c r="I3121" s="81"/>
    </row>
    <row r="3122" spans="1:9" ht="15" customHeight="1">
      <c r="A3122" s="91" t="s">
        <v>1576</v>
      </c>
      <c r="B3122" s="91"/>
      <c r="C3122" s="92" t="s">
        <v>4</v>
      </c>
      <c r="D3122" s="92"/>
      <c r="E3122" s="92"/>
      <c r="F3122" s="11" t="s">
        <v>1470</v>
      </c>
      <c r="G3122" s="11" t="s">
        <v>1471</v>
      </c>
      <c r="H3122" s="11" t="s">
        <v>1472</v>
      </c>
      <c r="I3122" s="11" t="s">
        <v>1473</v>
      </c>
    </row>
    <row r="3123" spans="1:9" ht="15" customHeight="1">
      <c r="A3123" s="17" t="s">
        <v>2543</v>
      </c>
      <c r="B3123" s="18" t="s">
        <v>2544</v>
      </c>
      <c r="C3123" s="93" t="s">
        <v>14</v>
      </c>
      <c r="D3123" s="93"/>
      <c r="E3123" s="93"/>
      <c r="F3123" s="17" t="s">
        <v>33</v>
      </c>
      <c r="G3123" s="19">
        <v>1.6799999999999999E-2</v>
      </c>
      <c r="H3123" s="20">
        <v>11.32</v>
      </c>
      <c r="I3123" s="20">
        <f>TRUNC(TRUNC(G3123,8)*H3123,2)</f>
        <v>0.19</v>
      </c>
    </row>
    <row r="3124" spans="1:9" ht="21" customHeight="1">
      <c r="A3124" s="17" t="s">
        <v>2609</v>
      </c>
      <c r="B3124" s="18" t="s">
        <v>2610</v>
      </c>
      <c r="C3124" s="93" t="s">
        <v>14</v>
      </c>
      <c r="D3124" s="93"/>
      <c r="E3124" s="93"/>
      <c r="F3124" s="17" t="s">
        <v>33</v>
      </c>
      <c r="G3124" s="19">
        <v>1</v>
      </c>
      <c r="H3124" s="20">
        <v>75.48</v>
      </c>
      <c r="I3124" s="20">
        <f>TRUNC(TRUNC(G3124,8)*H3124,2)</f>
        <v>75.48</v>
      </c>
    </row>
    <row r="3125" spans="1:9" ht="15" customHeight="1">
      <c r="A3125" s="2"/>
      <c r="B3125" s="2"/>
      <c r="C3125" s="2"/>
      <c r="D3125" s="2"/>
      <c r="E3125" s="2"/>
      <c r="F3125" s="2"/>
      <c r="G3125" s="87" t="s">
        <v>1588</v>
      </c>
      <c r="H3125" s="87"/>
      <c r="I3125" s="21">
        <f>SUM(I3123:I3124)</f>
        <v>75.67</v>
      </c>
    </row>
    <row r="3126" spans="1:9" ht="15" customHeight="1">
      <c r="A3126" s="91" t="s">
        <v>1560</v>
      </c>
      <c r="B3126" s="91"/>
      <c r="C3126" s="92" t="s">
        <v>4</v>
      </c>
      <c r="D3126" s="92"/>
      <c r="E3126" s="92"/>
      <c r="F3126" s="11" t="s">
        <v>1470</v>
      </c>
      <c r="G3126" s="11" t="s">
        <v>1471</v>
      </c>
      <c r="H3126" s="11" t="s">
        <v>1472</v>
      </c>
      <c r="I3126" s="11" t="s">
        <v>1473</v>
      </c>
    </row>
    <row r="3127" spans="1:9" ht="21" customHeight="1">
      <c r="A3127" s="17" t="s">
        <v>2509</v>
      </c>
      <c r="B3127" s="18" t="s">
        <v>2510</v>
      </c>
      <c r="C3127" s="93" t="s">
        <v>14</v>
      </c>
      <c r="D3127" s="93"/>
      <c r="E3127" s="93"/>
      <c r="F3127" s="17" t="s">
        <v>1563</v>
      </c>
      <c r="G3127" s="19">
        <v>0.2021</v>
      </c>
      <c r="H3127" s="20">
        <v>23.37</v>
      </c>
      <c r="I3127" s="20">
        <f>TRUNC(TRUNC(G3127,8)*H3127,2)</f>
        <v>4.72</v>
      </c>
    </row>
    <row r="3128" spans="1:9" ht="21" customHeight="1">
      <c r="A3128" s="17" t="s">
        <v>2511</v>
      </c>
      <c r="B3128" s="18" t="s">
        <v>2512</v>
      </c>
      <c r="C3128" s="93" t="s">
        <v>14</v>
      </c>
      <c r="D3128" s="93"/>
      <c r="E3128" s="93"/>
      <c r="F3128" s="17" t="s">
        <v>1563</v>
      </c>
      <c r="G3128" s="19">
        <v>0.2021</v>
      </c>
      <c r="H3128" s="20">
        <v>31.5</v>
      </c>
      <c r="I3128" s="20">
        <f>TRUNC(TRUNC(G3128,8)*H3128,2)</f>
        <v>6.36</v>
      </c>
    </row>
    <row r="3129" spans="1:9" ht="18" customHeight="1">
      <c r="A3129" s="2"/>
      <c r="B3129" s="2"/>
      <c r="C3129" s="2"/>
      <c r="D3129" s="2"/>
      <c r="E3129" s="2"/>
      <c r="F3129" s="2"/>
      <c r="G3129" s="87" t="s">
        <v>1564</v>
      </c>
      <c r="H3129" s="87"/>
      <c r="I3129" s="21">
        <f>SUM(I3127:I3128)</f>
        <v>11.08</v>
      </c>
    </row>
    <row r="3130" spans="1:9" ht="15" customHeight="1">
      <c r="A3130" s="2"/>
      <c r="B3130" s="2"/>
      <c r="C3130" s="2"/>
      <c r="D3130" s="2"/>
      <c r="E3130" s="2"/>
      <c r="F3130" s="2"/>
      <c r="G3130" s="89" t="s">
        <v>1491</v>
      </c>
      <c r="H3130" s="89"/>
      <c r="I3130" s="5">
        <f>SUM(I3125,I3129)</f>
        <v>86.75</v>
      </c>
    </row>
    <row r="3131" spans="1:9" ht="9.9499999999999993" customHeight="1">
      <c r="A3131" s="2"/>
      <c r="B3131" s="2"/>
      <c r="C3131" s="2"/>
      <c r="D3131" s="2"/>
      <c r="E3131" s="2"/>
      <c r="F3131" s="2"/>
      <c r="G3131" s="90"/>
      <c r="H3131" s="90"/>
      <c r="I3131" s="90"/>
    </row>
    <row r="3132" spans="1:9" ht="20.100000000000001" customHeight="1">
      <c r="A3132" s="81" t="s">
        <v>2611</v>
      </c>
      <c r="B3132" s="81"/>
      <c r="C3132" s="81"/>
      <c r="D3132" s="81"/>
      <c r="E3132" s="81"/>
      <c r="F3132" s="81"/>
      <c r="G3132" s="81"/>
      <c r="H3132" s="81"/>
      <c r="I3132" s="81"/>
    </row>
    <row r="3133" spans="1:9" ht="15" customHeight="1">
      <c r="A3133" s="91" t="s">
        <v>1576</v>
      </c>
      <c r="B3133" s="91"/>
      <c r="C3133" s="92" t="s">
        <v>4</v>
      </c>
      <c r="D3133" s="92"/>
      <c r="E3133" s="92"/>
      <c r="F3133" s="11" t="s">
        <v>1470</v>
      </c>
      <c r="G3133" s="11" t="s">
        <v>1471</v>
      </c>
      <c r="H3133" s="11" t="s">
        <v>1472</v>
      </c>
      <c r="I3133" s="11" t="s">
        <v>1473</v>
      </c>
    </row>
    <row r="3134" spans="1:9" ht="15" customHeight="1">
      <c r="A3134" s="17" t="s">
        <v>2543</v>
      </c>
      <c r="B3134" s="18" t="s">
        <v>2544</v>
      </c>
      <c r="C3134" s="93" t="s">
        <v>14</v>
      </c>
      <c r="D3134" s="93"/>
      <c r="E3134" s="93"/>
      <c r="F3134" s="17" t="s">
        <v>33</v>
      </c>
      <c r="G3134" s="19">
        <v>1.06E-2</v>
      </c>
      <c r="H3134" s="20">
        <v>11.32</v>
      </c>
      <c r="I3134" s="20">
        <f>TRUNC(TRUNC(G3134,8)*H3134,2)</f>
        <v>0.11</v>
      </c>
    </row>
    <row r="3135" spans="1:9" ht="21" customHeight="1">
      <c r="A3135" s="17" t="s">
        <v>2612</v>
      </c>
      <c r="B3135" s="18" t="s">
        <v>2613</v>
      </c>
      <c r="C3135" s="93" t="s">
        <v>14</v>
      </c>
      <c r="D3135" s="93"/>
      <c r="E3135" s="93"/>
      <c r="F3135" s="17" t="s">
        <v>33</v>
      </c>
      <c r="G3135" s="19">
        <v>1</v>
      </c>
      <c r="H3135" s="20">
        <v>35.090000000000003</v>
      </c>
      <c r="I3135" s="20">
        <f>TRUNC(TRUNC(G3135,8)*H3135,2)</f>
        <v>35.090000000000003</v>
      </c>
    </row>
    <row r="3136" spans="1:9" ht="15" customHeight="1">
      <c r="A3136" s="2"/>
      <c r="B3136" s="2"/>
      <c r="C3136" s="2"/>
      <c r="D3136" s="2"/>
      <c r="E3136" s="2"/>
      <c r="F3136" s="2"/>
      <c r="G3136" s="87" t="s">
        <v>1588</v>
      </c>
      <c r="H3136" s="87"/>
      <c r="I3136" s="21">
        <f>SUM(I3134:I3135)</f>
        <v>35.200000000000003</v>
      </c>
    </row>
    <row r="3137" spans="1:9" ht="15" customHeight="1">
      <c r="A3137" s="91" t="s">
        <v>1560</v>
      </c>
      <c r="B3137" s="91"/>
      <c r="C3137" s="92" t="s">
        <v>4</v>
      </c>
      <c r="D3137" s="92"/>
      <c r="E3137" s="92"/>
      <c r="F3137" s="11" t="s">
        <v>1470</v>
      </c>
      <c r="G3137" s="11" t="s">
        <v>1471</v>
      </c>
      <c r="H3137" s="11" t="s">
        <v>1472</v>
      </c>
      <c r="I3137" s="11" t="s">
        <v>1473</v>
      </c>
    </row>
    <row r="3138" spans="1:9" ht="21" customHeight="1">
      <c r="A3138" s="17" t="s">
        <v>2509</v>
      </c>
      <c r="B3138" s="18" t="s">
        <v>2510</v>
      </c>
      <c r="C3138" s="93" t="s">
        <v>14</v>
      </c>
      <c r="D3138" s="93"/>
      <c r="E3138" s="93"/>
      <c r="F3138" s="17" t="s">
        <v>1563</v>
      </c>
      <c r="G3138" s="19">
        <v>0.11020000000000001</v>
      </c>
      <c r="H3138" s="20">
        <v>23.37</v>
      </c>
      <c r="I3138" s="20">
        <f>TRUNC(TRUNC(G3138,8)*H3138,2)</f>
        <v>2.57</v>
      </c>
    </row>
    <row r="3139" spans="1:9" ht="21" customHeight="1">
      <c r="A3139" s="17" t="s">
        <v>2511</v>
      </c>
      <c r="B3139" s="18" t="s">
        <v>2512</v>
      </c>
      <c r="C3139" s="93" t="s">
        <v>14</v>
      </c>
      <c r="D3139" s="93"/>
      <c r="E3139" s="93"/>
      <c r="F3139" s="17" t="s">
        <v>1563</v>
      </c>
      <c r="G3139" s="19">
        <v>0.11020000000000001</v>
      </c>
      <c r="H3139" s="20">
        <v>31.5</v>
      </c>
      <c r="I3139" s="20">
        <f>TRUNC(TRUNC(G3139,8)*H3139,2)</f>
        <v>3.47</v>
      </c>
    </row>
    <row r="3140" spans="1:9" ht="18" customHeight="1">
      <c r="A3140" s="2"/>
      <c r="B3140" s="2"/>
      <c r="C3140" s="2"/>
      <c r="D3140" s="2"/>
      <c r="E3140" s="2"/>
      <c r="F3140" s="2"/>
      <c r="G3140" s="87" t="s">
        <v>1564</v>
      </c>
      <c r="H3140" s="87"/>
      <c r="I3140" s="21">
        <f>SUM(I3138:I3139)</f>
        <v>6.04</v>
      </c>
    </row>
    <row r="3141" spans="1:9" ht="15" customHeight="1">
      <c r="A3141" s="2"/>
      <c r="B3141" s="2"/>
      <c r="C3141" s="2"/>
      <c r="D3141" s="2"/>
      <c r="E3141" s="2"/>
      <c r="F3141" s="2"/>
      <c r="G3141" s="89" t="s">
        <v>1491</v>
      </c>
      <c r="H3141" s="89"/>
      <c r="I3141" s="5">
        <f>SUM(I3136,I3140)</f>
        <v>41.24</v>
      </c>
    </row>
    <row r="3142" spans="1:9" ht="9.9499999999999993" customHeight="1">
      <c r="A3142" s="2"/>
      <c r="B3142" s="2"/>
      <c r="C3142" s="2"/>
      <c r="D3142" s="2"/>
      <c r="E3142" s="2"/>
      <c r="F3142" s="2"/>
      <c r="G3142" s="90"/>
      <c r="H3142" s="90"/>
      <c r="I3142" s="90"/>
    </row>
    <row r="3143" spans="1:9" ht="20.100000000000001" customHeight="1">
      <c r="A3143" s="81" t="s">
        <v>2614</v>
      </c>
      <c r="B3143" s="81"/>
      <c r="C3143" s="81"/>
      <c r="D3143" s="81"/>
      <c r="E3143" s="81"/>
      <c r="F3143" s="81"/>
      <c r="G3143" s="81"/>
      <c r="H3143" s="81"/>
      <c r="I3143" s="81"/>
    </row>
    <row r="3144" spans="1:9" ht="15" customHeight="1">
      <c r="A3144" s="91" t="s">
        <v>1576</v>
      </c>
      <c r="B3144" s="91"/>
      <c r="C3144" s="92" t="s">
        <v>4</v>
      </c>
      <c r="D3144" s="92"/>
      <c r="E3144" s="92"/>
      <c r="F3144" s="11" t="s">
        <v>1470</v>
      </c>
      <c r="G3144" s="11" t="s">
        <v>1471</v>
      </c>
      <c r="H3144" s="11" t="s">
        <v>1472</v>
      </c>
      <c r="I3144" s="11" t="s">
        <v>1473</v>
      </c>
    </row>
    <row r="3145" spans="1:9" ht="15" customHeight="1">
      <c r="A3145" s="17" t="s">
        <v>2543</v>
      </c>
      <c r="B3145" s="18" t="s">
        <v>2544</v>
      </c>
      <c r="C3145" s="93" t="s">
        <v>14</v>
      </c>
      <c r="D3145" s="93"/>
      <c r="E3145" s="93"/>
      <c r="F3145" s="17" t="s">
        <v>33</v>
      </c>
      <c r="G3145" s="19">
        <v>1.06E-2</v>
      </c>
      <c r="H3145" s="20">
        <v>11.32</v>
      </c>
      <c r="I3145" s="20">
        <f>TRUNC(TRUNC(G3145,8)*H3145,2)</f>
        <v>0.11</v>
      </c>
    </row>
    <row r="3146" spans="1:9" ht="21" customHeight="1">
      <c r="A3146" s="17" t="s">
        <v>2615</v>
      </c>
      <c r="B3146" s="18" t="s">
        <v>2616</v>
      </c>
      <c r="C3146" s="93" t="s">
        <v>14</v>
      </c>
      <c r="D3146" s="93"/>
      <c r="E3146" s="93"/>
      <c r="F3146" s="17" t="s">
        <v>33</v>
      </c>
      <c r="G3146" s="19">
        <v>1</v>
      </c>
      <c r="H3146" s="20">
        <v>28.14</v>
      </c>
      <c r="I3146" s="20">
        <f>TRUNC(TRUNC(G3146,8)*H3146,2)</f>
        <v>28.14</v>
      </c>
    </row>
    <row r="3147" spans="1:9" ht="15" customHeight="1">
      <c r="A3147" s="2"/>
      <c r="B3147" s="2"/>
      <c r="C3147" s="2"/>
      <c r="D3147" s="2"/>
      <c r="E3147" s="2"/>
      <c r="F3147" s="2"/>
      <c r="G3147" s="87" t="s">
        <v>1588</v>
      </c>
      <c r="H3147" s="87"/>
      <c r="I3147" s="21">
        <f>SUM(I3145:I3146)</f>
        <v>28.25</v>
      </c>
    </row>
    <row r="3148" spans="1:9" ht="15" customHeight="1">
      <c r="A3148" s="91" t="s">
        <v>1560</v>
      </c>
      <c r="B3148" s="91"/>
      <c r="C3148" s="92" t="s">
        <v>4</v>
      </c>
      <c r="D3148" s="92"/>
      <c r="E3148" s="92"/>
      <c r="F3148" s="11" t="s">
        <v>1470</v>
      </c>
      <c r="G3148" s="11" t="s">
        <v>1471</v>
      </c>
      <c r="H3148" s="11" t="s">
        <v>1472</v>
      </c>
      <c r="I3148" s="11" t="s">
        <v>1473</v>
      </c>
    </row>
    <row r="3149" spans="1:9" ht="21" customHeight="1">
      <c r="A3149" s="17" t="s">
        <v>2509</v>
      </c>
      <c r="B3149" s="18" t="s">
        <v>2510</v>
      </c>
      <c r="C3149" s="93" t="s">
        <v>14</v>
      </c>
      <c r="D3149" s="93"/>
      <c r="E3149" s="93"/>
      <c r="F3149" s="17" t="s">
        <v>1563</v>
      </c>
      <c r="G3149" s="19">
        <v>0.11020000000000001</v>
      </c>
      <c r="H3149" s="20">
        <v>23.37</v>
      </c>
      <c r="I3149" s="20">
        <f>TRUNC(TRUNC(G3149,8)*H3149,2)</f>
        <v>2.57</v>
      </c>
    </row>
    <row r="3150" spans="1:9" ht="21" customHeight="1">
      <c r="A3150" s="17" t="s">
        <v>2511</v>
      </c>
      <c r="B3150" s="18" t="s">
        <v>2512</v>
      </c>
      <c r="C3150" s="93" t="s">
        <v>14</v>
      </c>
      <c r="D3150" s="93"/>
      <c r="E3150" s="93"/>
      <c r="F3150" s="17" t="s">
        <v>1563</v>
      </c>
      <c r="G3150" s="19">
        <v>0.11020000000000001</v>
      </c>
      <c r="H3150" s="20">
        <v>31.5</v>
      </c>
      <c r="I3150" s="20">
        <f>TRUNC(TRUNC(G3150,8)*H3150,2)</f>
        <v>3.47</v>
      </c>
    </row>
    <row r="3151" spans="1:9" ht="18" customHeight="1">
      <c r="A3151" s="2"/>
      <c r="B3151" s="2"/>
      <c r="C3151" s="2"/>
      <c r="D3151" s="2"/>
      <c r="E3151" s="2"/>
      <c r="F3151" s="2"/>
      <c r="G3151" s="87" t="s">
        <v>1564</v>
      </c>
      <c r="H3151" s="87"/>
      <c r="I3151" s="21">
        <f>SUM(I3149:I3150)</f>
        <v>6.04</v>
      </c>
    </row>
    <row r="3152" spans="1:9" ht="15" customHeight="1">
      <c r="A3152" s="2"/>
      <c r="B3152" s="2"/>
      <c r="C3152" s="2"/>
      <c r="D3152" s="2"/>
      <c r="E3152" s="2"/>
      <c r="F3152" s="2"/>
      <c r="G3152" s="89" t="s">
        <v>1491</v>
      </c>
      <c r="H3152" s="89"/>
      <c r="I3152" s="5">
        <f>SUM(I3147,I3151)</f>
        <v>34.29</v>
      </c>
    </row>
    <row r="3153" spans="1:9" ht="9.9499999999999993" customHeight="1">
      <c r="A3153" s="2"/>
      <c r="B3153" s="2"/>
      <c r="C3153" s="2"/>
      <c r="D3153" s="2"/>
      <c r="E3153" s="2"/>
      <c r="F3153" s="2"/>
      <c r="G3153" s="90"/>
      <c r="H3153" s="90"/>
      <c r="I3153" s="90"/>
    </row>
    <row r="3154" spans="1:9" ht="20.100000000000001" customHeight="1">
      <c r="A3154" s="81" t="s">
        <v>2617</v>
      </c>
      <c r="B3154" s="81"/>
      <c r="C3154" s="81"/>
      <c r="D3154" s="81"/>
      <c r="E3154" s="81"/>
      <c r="F3154" s="81"/>
      <c r="G3154" s="81"/>
      <c r="H3154" s="81"/>
      <c r="I3154" s="81"/>
    </row>
    <row r="3155" spans="1:9" ht="15" customHeight="1">
      <c r="A3155" s="91" t="s">
        <v>1576</v>
      </c>
      <c r="B3155" s="91"/>
      <c r="C3155" s="92" t="s">
        <v>4</v>
      </c>
      <c r="D3155" s="92"/>
      <c r="E3155" s="92"/>
      <c r="F3155" s="11" t="s">
        <v>1470</v>
      </c>
      <c r="G3155" s="11" t="s">
        <v>1471</v>
      </c>
      <c r="H3155" s="11" t="s">
        <v>1472</v>
      </c>
      <c r="I3155" s="11" t="s">
        <v>1473</v>
      </c>
    </row>
    <row r="3156" spans="1:9" ht="15" customHeight="1">
      <c r="A3156" s="17" t="s">
        <v>2543</v>
      </c>
      <c r="B3156" s="18" t="s">
        <v>2544</v>
      </c>
      <c r="C3156" s="93" t="s">
        <v>14</v>
      </c>
      <c r="D3156" s="93"/>
      <c r="E3156" s="93"/>
      <c r="F3156" s="17" t="s">
        <v>33</v>
      </c>
      <c r="G3156" s="19">
        <v>1.32E-2</v>
      </c>
      <c r="H3156" s="20">
        <v>11.32</v>
      </c>
      <c r="I3156" s="20">
        <f>TRUNC(TRUNC(G3156,8)*H3156,2)</f>
        <v>0.14000000000000001</v>
      </c>
    </row>
    <row r="3157" spans="1:9" ht="21" customHeight="1">
      <c r="A3157" s="17" t="s">
        <v>2618</v>
      </c>
      <c r="B3157" s="18" t="s">
        <v>2619</v>
      </c>
      <c r="C3157" s="93" t="s">
        <v>14</v>
      </c>
      <c r="D3157" s="93"/>
      <c r="E3157" s="93"/>
      <c r="F3157" s="17" t="s">
        <v>33</v>
      </c>
      <c r="G3157" s="19">
        <v>1</v>
      </c>
      <c r="H3157" s="20">
        <v>77.7</v>
      </c>
      <c r="I3157" s="20">
        <f>TRUNC(TRUNC(G3157,8)*H3157,2)</f>
        <v>77.7</v>
      </c>
    </row>
    <row r="3158" spans="1:9" ht="15" customHeight="1">
      <c r="A3158" s="2"/>
      <c r="B3158" s="2"/>
      <c r="C3158" s="2"/>
      <c r="D3158" s="2"/>
      <c r="E3158" s="2"/>
      <c r="F3158" s="2"/>
      <c r="G3158" s="87" t="s">
        <v>1588</v>
      </c>
      <c r="H3158" s="87"/>
      <c r="I3158" s="21">
        <f>SUM(I3156:I3157)</f>
        <v>77.84</v>
      </c>
    </row>
    <row r="3159" spans="1:9" ht="15" customHeight="1">
      <c r="A3159" s="91" t="s">
        <v>1560</v>
      </c>
      <c r="B3159" s="91"/>
      <c r="C3159" s="92" t="s">
        <v>4</v>
      </c>
      <c r="D3159" s="92"/>
      <c r="E3159" s="92"/>
      <c r="F3159" s="11" t="s">
        <v>1470</v>
      </c>
      <c r="G3159" s="11" t="s">
        <v>1471</v>
      </c>
      <c r="H3159" s="11" t="s">
        <v>1472</v>
      </c>
      <c r="I3159" s="11" t="s">
        <v>1473</v>
      </c>
    </row>
    <row r="3160" spans="1:9" ht="21" customHeight="1">
      <c r="A3160" s="17" t="s">
        <v>2509</v>
      </c>
      <c r="B3160" s="18" t="s">
        <v>2510</v>
      </c>
      <c r="C3160" s="93" t="s">
        <v>14</v>
      </c>
      <c r="D3160" s="93"/>
      <c r="E3160" s="93"/>
      <c r="F3160" s="17" t="s">
        <v>1563</v>
      </c>
      <c r="G3160" s="19">
        <v>0.14849999999999999</v>
      </c>
      <c r="H3160" s="20">
        <v>23.37</v>
      </c>
      <c r="I3160" s="20">
        <f>TRUNC(TRUNC(G3160,8)*H3160,2)</f>
        <v>3.47</v>
      </c>
    </row>
    <row r="3161" spans="1:9" ht="21" customHeight="1">
      <c r="A3161" s="17" t="s">
        <v>2511</v>
      </c>
      <c r="B3161" s="18" t="s">
        <v>2512</v>
      </c>
      <c r="C3161" s="93" t="s">
        <v>14</v>
      </c>
      <c r="D3161" s="93"/>
      <c r="E3161" s="93"/>
      <c r="F3161" s="17" t="s">
        <v>1563</v>
      </c>
      <c r="G3161" s="19">
        <v>0.14849999999999999</v>
      </c>
      <c r="H3161" s="20">
        <v>31.5</v>
      </c>
      <c r="I3161" s="20">
        <f>TRUNC(TRUNC(G3161,8)*H3161,2)</f>
        <v>4.67</v>
      </c>
    </row>
    <row r="3162" spans="1:9" ht="18" customHeight="1">
      <c r="A3162" s="2"/>
      <c r="B3162" s="2"/>
      <c r="C3162" s="2"/>
      <c r="D3162" s="2"/>
      <c r="E3162" s="2"/>
      <c r="F3162" s="2"/>
      <c r="G3162" s="87" t="s">
        <v>1564</v>
      </c>
      <c r="H3162" s="87"/>
      <c r="I3162" s="21">
        <f>SUM(I3160:I3161)</f>
        <v>8.14</v>
      </c>
    </row>
    <row r="3163" spans="1:9" ht="15" customHeight="1">
      <c r="A3163" s="2"/>
      <c r="B3163" s="2"/>
      <c r="C3163" s="2"/>
      <c r="D3163" s="2"/>
      <c r="E3163" s="2"/>
      <c r="F3163" s="2"/>
      <c r="G3163" s="89" t="s">
        <v>1491</v>
      </c>
      <c r="H3163" s="89"/>
      <c r="I3163" s="5">
        <f>SUM(I3158,I3162)</f>
        <v>85.98</v>
      </c>
    </row>
    <row r="3164" spans="1:9" ht="9.9499999999999993" customHeight="1">
      <c r="A3164" s="2"/>
      <c r="B3164" s="2"/>
      <c r="C3164" s="2"/>
      <c r="D3164" s="2"/>
      <c r="E3164" s="2"/>
      <c r="F3164" s="2"/>
      <c r="G3164" s="90"/>
      <c r="H3164" s="90"/>
      <c r="I3164" s="90"/>
    </row>
    <row r="3165" spans="1:9" ht="20.100000000000001" customHeight="1">
      <c r="A3165" s="81" t="s">
        <v>2620</v>
      </c>
      <c r="B3165" s="81"/>
      <c r="C3165" s="81"/>
      <c r="D3165" s="81"/>
      <c r="E3165" s="81"/>
      <c r="F3165" s="81"/>
      <c r="G3165" s="81"/>
      <c r="H3165" s="81"/>
      <c r="I3165" s="81"/>
    </row>
    <row r="3166" spans="1:9" ht="15" customHeight="1">
      <c r="A3166" s="91" t="s">
        <v>1576</v>
      </c>
      <c r="B3166" s="91"/>
      <c r="C3166" s="92" t="s">
        <v>4</v>
      </c>
      <c r="D3166" s="92"/>
      <c r="E3166" s="92"/>
      <c r="F3166" s="11" t="s">
        <v>1470</v>
      </c>
      <c r="G3166" s="11" t="s">
        <v>1471</v>
      </c>
      <c r="H3166" s="11" t="s">
        <v>1472</v>
      </c>
      <c r="I3166" s="11" t="s">
        <v>1473</v>
      </c>
    </row>
    <row r="3167" spans="1:9" ht="15" customHeight="1">
      <c r="A3167" s="17" t="s">
        <v>2543</v>
      </c>
      <c r="B3167" s="18" t="s">
        <v>2544</v>
      </c>
      <c r="C3167" s="93" t="s">
        <v>14</v>
      </c>
      <c r="D3167" s="93"/>
      <c r="E3167" s="93"/>
      <c r="F3167" s="17" t="s">
        <v>33</v>
      </c>
      <c r="G3167" s="19">
        <v>1.9199999999999998E-2</v>
      </c>
      <c r="H3167" s="20">
        <v>11.32</v>
      </c>
      <c r="I3167" s="20">
        <f>TRUNC(TRUNC(G3167,8)*H3167,2)</f>
        <v>0.21</v>
      </c>
    </row>
    <row r="3168" spans="1:9" ht="21" customHeight="1">
      <c r="A3168" s="17" t="s">
        <v>2621</v>
      </c>
      <c r="B3168" s="18" t="s">
        <v>2622</v>
      </c>
      <c r="C3168" s="93" t="s">
        <v>14</v>
      </c>
      <c r="D3168" s="93"/>
      <c r="E3168" s="93"/>
      <c r="F3168" s="17" t="s">
        <v>33</v>
      </c>
      <c r="G3168" s="19">
        <v>1</v>
      </c>
      <c r="H3168" s="20">
        <v>139.56</v>
      </c>
      <c r="I3168" s="20">
        <f>TRUNC(TRUNC(G3168,8)*H3168,2)</f>
        <v>139.56</v>
      </c>
    </row>
    <row r="3169" spans="1:9" ht="15" customHeight="1">
      <c r="A3169" s="2"/>
      <c r="B3169" s="2"/>
      <c r="C3169" s="2"/>
      <c r="D3169" s="2"/>
      <c r="E3169" s="2"/>
      <c r="F3169" s="2"/>
      <c r="G3169" s="87" t="s">
        <v>1588</v>
      </c>
      <c r="H3169" s="87"/>
      <c r="I3169" s="21">
        <f>SUM(I3167:I3168)</f>
        <v>139.77000000000001</v>
      </c>
    </row>
    <row r="3170" spans="1:9" ht="15" customHeight="1">
      <c r="A3170" s="91" t="s">
        <v>1560</v>
      </c>
      <c r="B3170" s="91"/>
      <c r="C3170" s="92" t="s">
        <v>4</v>
      </c>
      <c r="D3170" s="92"/>
      <c r="E3170" s="92"/>
      <c r="F3170" s="11" t="s">
        <v>1470</v>
      </c>
      <c r="G3170" s="11" t="s">
        <v>1471</v>
      </c>
      <c r="H3170" s="11" t="s">
        <v>1472</v>
      </c>
      <c r="I3170" s="11" t="s">
        <v>1473</v>
      </c>
    </row>
    <row r="3171" spans="1:9" ht="21" customHeight="1">
      <c r="A3171" s="17" t="s">
        <v>2509</v>
      </c>
      <c r="B3171" s="18" t="s">
        <v>2510</v>
      </c>
      <c r="C3171" s="93" t="s">
        <v>14</v>
      </c>
      <c r="D3171" s="93"/>
      <c r="E3171" s="93"/>
      <c r="F3171" s="17" t="s">
        <v>1563</v>
      </c>
      <c r="G3171" s="19">
        <v>0.26329999999999998</v>
      </c>
      <c r="H3171" s="20">
        <v>23.37</v>
      </c>
      <c r="I3171" s="20">
        <f>TRUNC(TRUNC(G3171,8)*H3171,2)</f>
        <v>6.15</v>
      </c>
    </row>
    <row r="3172" spans="1:9" ht="21" customHeight="1">
      <c r="A3172" s="17" t="s">
        <v>2511</v>
      </c>
      <c r="B3172" s="18" t="s">
        <v>2512</v>
      </c>
      <c r="C3172" s="93" t="s">
        <v>14</v>
      </c>
      <c r="D3172" s="93"/>
      <c r="E3172" s="93"/>
      <c r="F3172" s="17" t="s">
        <v>1563</v>
      </c>
      <c r="G3172" s="19">
        <v>0.26329999999999998</v>
      </c>
      <c r="H3172" s="20">
        <v>31.5</v>
      </c>
      <c r="I3172" s="20">
        <f>TRUNC(TRUNC(G3172,8)*H3172,2)</f>
        <v>8.2899999999999991</v>
      </c>
    </row>
    <row r="3173" spans="1:9" ht="18" customHeight="1">
      <c r="A3173" s="2"/>
      <c r="B3173" s="2"/>
      <c r="C3173" s="2"/>
      <c r="D3173" s="2"/>
      <c r="E3173" s="2"/>
      <c r="F3173" s="2"/>
      <c r="G3173" s="87" t="s">
        <v>1564</v>
      </c>
      <c r="H3173" s="87"/>
      <c r="I3173" s="21">
        <f>SUM(I3171:I3172)</f>
        <v>14.44</v>
      </c>
    </row>
    <row r="3174" spans="1:9" ht="15" customHeight="1">
      <c r="A3174" s="2"/>
      <c r="B3174" s="2"/>
      <c r="C3174" s="2"/>
      <c r="D3174" s="2"/>
      <c r="E3174" s="2"/>
      <c r="F3174" s="2"/>
      <c r="G3174" s="89" t="s">
        <v>1491</v>
      </c>
      <c r="H3174" s="89"/>
      <c r="I3174" s="5">
        <f>SUM(I3169,I3173)</f>
        <v>154.21</v>
      </c>
    </row>
    <row r="3175" spans="1:9" ht="9.9499999999999993" customHeight="1">
      <c r="A3175" s="2"/>
      <c r="B3175" s="2"/>
      <c r="C3175" s="2"/>
      <c r="D3175" s="2"/>
      <c r="E3175" s="2"/>
      <c r="F3175" s="2"/>
      <c r="G3175" s="90"/>
      <c r="H3175" s="90"/>
      <c r="I3175" s="90"/>
    </row>
    <row r="3176" spans="1:9" ht="20.100000000000001" customHeight="1">
      <c r="A3176" s="81" t="s">
        <v>2623</v>
      </c>
      <c r="B3176" s="81"/>
      <c r="C3176" s="81"/>
      <c r="D3176" s="81"/>
      <c r="E3176" s="81"/>
      <c r="F3176" s="81"/>
      <c r="G3176" s="81"/>
      <c r="H3176" s="81"/>
      <c r="I3176" s="81"/>
    </row>
    <row r="3177" spans="1:9" ht="15" customHeight="1">
      <c r="A3177" s="91" t="s">
        <v>1576</v>
      </c>
      <c r="B3177" s="91"/>
      <c r="C3177" s="92" t="s">
        <v>4</v>
      </c>
      <c r="D3177" s="92"/>
      <c r="E3177" s="92"/>
      <c r="F3177" s="11" t="s">
        <v>1470</v>
      </c>
      <c r="G3177" s="11" t="s">
        <v>1471</v>
      </c>
      <c r="H3177" s="11" t="s">
        <v>1472</v>
      </c>
      <c r="I3177" s="11" t="s">
        <v>1473</v>
      </c>
    </row>
    <row r="3178" spans="1:9" ht="15" customHeight="1">
      <c r="A3178" s="17" t="s">
        <v>2543</v>
      </c>
      <c r="B3178" s="18" t="s">
        <v>2544</v>
      </c>
      <c r="C3178" s="93" t="s">
        <v>14</v>
      </c>
      <c r="D3178" s="93"/>
      <c r="E3178" s="93"/>
      <c r="F3178" s="17" t="s">
        <v>33</v>
      </c>
      <c r="G3178" s="19">
        <v>2.4E-2</v>
      </c>
      <c r="H3178" s="20">
        <v>11.32</v>
      </c>
      <c r="I3178" s="20">
        <f>TRUNC(TRUNC(G3178,8)*H3178,2)</f>
        <v>0.27</v>
      </c>
    </row>
    <row r="3179" spans="1:9" ht="21" customHeight="1">
      <c r="A3179" s="17" t="s">
        <v>2624</v>
      </c>
      <c r="B3179" s="18" t="s">
        <v>2625</v>
      </c>
      <c r="C3179" s="93" t="s">
        <v>14</v>
      </c>
      <c r="D3179" s="93"/>
      <c r="E3179" s="93"/>
      <c r="F3179" s="17" t="s">
        <v>33</v>
      </c>
      <c r="G3179" s="19">
        <v>1</v>
      </c>
      <c r="H3179" s="20">
        <v>215.2</v>
      </c>
      <c r="I3179" s="20">
        <f>TRUNC(TRUNC(G3179,8)*H3179,2)</f>
        <v>215.2</v>
      </c>
    </row>
    <row r="3180" spans="1:9" ht="15" customHeight="1">
      <c r="A3180" s="2"/>
      <c r="B3180" s="2"/>
      <c r="C3180" s="2"/>
      <c r="D3180" s="2"/>
      <c r="E3180" s="2"/>
      <c r="F3180" s="2"/>
      <c r="G3180" s="87" t="s">
        <v>1588</v>
      </c>
      <c r="H3180" s="87"/>
      <c r="I3180" s="21">
        <f>SUM(I3178:I3179)</f>
        <v>215.47</v>
      </c>
    </row>
    <row r="3181" spans="1:9" ht="15" customHeight="1">
      <c r="A3181" s="91" t="s">
        <v>1560</v>
      </c>
      <c r="B3181" s="91"/>
      <c r="C3181" s="92" t="s">
        <v>4</v>
      </c>
      <c r="D3181" s="92"/>
      <c r="E3181" s="92"/>
      <c r="F3181" s="11" t="s">
        <v>1470</v>
      </c>
      <c r="G3181" s="11" t="s">
        <v>1471</v>
      </c>
      <c r="H3181" s="11" t="s">
        <v>1472</v>
      </c>
      <c r="I3181" s="11" t="s">
        <v>1473</v>
      </c>
    </row>
    <row r="3182" spans="1:9" ht="21" customHeight="1">
      <c r="A3182" s="17" t="s">
        <v>2509</v>
      </c>
      <c r="B3182" s="18" t="s">
        <v>2510</v>
      </c>
      <c r="C3182" s="93" t="s">
        <v>14</v>
      </c>
      <c r="D3182" s="93"/>
      <c r="E3182" s="93"/>
      <c r="F3182" s="17" t="s">
        <v>1563</v>
      </c>
      <c r="G3182" s="19">
        <v>0.33979999999999999</v>
      </c>
      <c r="H3182" s="20">
        <v>23.37</v>
      </c>
      <c r="I3182" s="20">
        <f>TRUNC(TRUNC(G3182,8)*H3182,2)</f>
        <v>7.94</v>
      </c>
    </row>
    <row r="3183" spans="1:9" ht="21" customHeight="1">
      <c r="A3183" s="17" t="s">
        <v>2511</v>
      </c>
      <c r="B3183" s="18" t="s">
        <v>2512</v>
      </c>
      <c r="C3183" s="93" t="s">
        <v>14</v>
      </c>
      <c r="D3183" s="93"/>
      <c r="E3183" s="93"/>
      <c r="F3183" s="17" t="s">
        <v>1563</v>
      </c>
      <c r="G3183" s="19">
        <v>0.33979999999999999</v>
      </c>
      <c r="H3183" s="20">
        <v>31.5</v>
      </c>
      <c r="I3183" s="20">
        <f>TRUNC(TRUNC(G3183,8)*H3183,2)</f>
        <v>10.7</v>
      </c>
    </row>
    <row r="3184" spans="1:9" ht="18" customHeight="1">
      <c r="A3184" s="2"/>
      <c r="B3184" s="2"/>
      <c r="C3184" s="2"/>
      <c r="D3184" s="2"/>
      <c r="E3184" s="2"/>
      <c r="F3184" s="2"/>
      <c r="G3184" s="87" t="s">
        <v>1564</v>
      </c>
      <c r="H3184" s="87"/>
      <c r="I3184" s="21">
        <f>SUM(I3182:I3183)</f>
        <v>18.64</v>
      </c>
    </row>
    <row r="3185" spans="1:9" ht="15" customHeight="1">
      <c r="A3185" s="2"/>
      <c r="B3185" s="2"/>
      <c r="C3185" s="2"/>
      <c r="D3185" s="2"/>
      <c r="E3185" s="2"/>
      <c r="F3185" s="2"/>
      <c r="G3185" s="89" t="s">
        <v>1491</v>
      </c>
      <c r="H3185" s="89"/>
      <c r="I3185" s="5">
        <f>SUM(I3180,I3184)</f>
        <v>234.11</v>
      </c>
    </row>
    <row r="3186" spans="1:9" ht="9.9499999999999993" customHeight="1">
      <c r="A3186" s="2"/>
      <c r="B3186" s="2"/>
      <c r="C3186" s="2"/>
      <c r="D3186" s="2"/>
      <c r="E3186" s="2"/>
      <c r="F3186" s="2"/>
      <c r="G3186" s="90"/>
      <c r="H3186" s="90"/>
      <c r="I3186" s="90"/>
    </row>
    <row r="3187" spans="1:9" ht="20.100000000000001" customHeight="1">
      <c r="A3187" s="81" t="s">
        <v>2626</v>
      </c>
      <c r="B3187" s="81"/>
      <c r="C3187" s="81"/>
      <c r="D3187" s="81"/>
      <c r="E3187" s="81"/>
      <c r="F3187" s="81"/>
      <c r="G3187" s="81"/>
      <c r="H3187" s="81"/>
      <c r="I3187" s="81"/>
    </row>
    <row r="3188" spans="1:9" ht="15" customHeight="1">
      <c r="A3188" s="91" t="s">
        <v>1576</v>
      </c>
      <c r="B3188" s="91"/>
      <c r="C3188" s="92" t="s">
        <v>4</v>
      </c>
      <c r="D3188" s="92"/>
      <c r="E3188" s="92"/>
      <c r="F3188" s="11" t="s">
        <v>1470</v>
      </c>
      <c r="G3188" s="11" t="s">
        <v>1471</v>
      </c>
      <c r="H3188" s="11" t="s">
        <v>1472</v>
      </c>
      <c r="I3188" s="11" t="s">
        <v>1473</v>
      </c>
    </row>
    <row r="3189" spans="1:9" ht="15" customHeight="1">
      <c r="A3189" s="17" t="s">
        <v>2543</v>
      </c>
      <c r="B3189" s="18" t="s">
        <v>2544</v>
      </c>
      <c r="C3189" s="93" t="s">
        <v>14</v>
      </c>
      <c r="D3189" s="93"/>
      <c r="E3189" s="93"/>
      <c r="F3189" s="17" t="s">
        <v>33</v>
      </c>
      <c r="G3189" s="19">
        <v>1.06E-2</v>
      </c>
      <c r="H3189" s="20">
        <v>11.32</v>
      </c>
      <c r="I3189" s="20">
        <f>TRUNC(TRUNC(G3189,8)*H3189,2)</f>
        <v>0.11</v>
      </c>
    </row>
    <row r="3190" spans="1:9" ht="21" customHeight="1">
      <c r="A3190" s="17" t="s">
        <v>2627</v>
      </c>
      <c r="B3190" s="18" t="s">
        <v>2628</v>
      </c>
      <c r="C3190" s="93" t="s">
        <v>14</v>
      </c>
      <c r="D3190" s="93"/>
      <c r="E3190" s="93"/>
      <c r="F3190" s="17" t="s">
        <v>33</v>
      </c>
      <c r="G3190" s="19">
        <v>1</v>
      </c>
      <c r="H3190" s="20">
        <v>57.56</v>
      </c>
      <c r="I3190" s="20">
        <f>TRUNC(TRUNC(G3190,8)*H3190,2)</f>
        <v>57.56</v>
      </c>
    </row>
    <row r="3191" spans="1:9" ht="15" customHeight="1">
      <c r="A3191" s="2"/>
      <c r="B3191" s="2"/>
      <c r="C3191" s="2"/>
      <c r="D3191" s="2"/>
      <c r="E3191" s="2"/>
      <c r="F3191" s="2"/>
      <c r="G3191" s="87" t="s">
        <v>1588</v>
      </c>
      <c r="H3191" s="87"/>
      <c r="I3191" s="21">
        <f>SUM(I3189:I3190)</f>
        <v>57.67</v>
      </c>
    </row>
    <row r="3192" spans="1:9" ht="15" customHeight="1">
      <c r="A3192" s="91" t="s">
        <v>1560</v>
      </c>
      <c r="B3192" s="91"/>
      <c r="C3192" s="92" t="s">
        <v>4</v>
      </c>
      <c r="D3192" s="92"/>
      <c r="E3192" s="92"/>
      <c r="F3192" s="11" t="s">
        <v>1470</v>
      </c>
      <c r="G3192" s="11" t="s">
        <v>1471</v>
      </c>
      <c r="H3192" s="11" t="s">
        <v>1472</v>
      </c>
      <c r="I3192" s="11" t="s">
        <v>1473</v>
      </c>
    </row>
    <row r="3193" spans="1:9" ht="21" customHeight="1">
      <c r="A3193" s="17" t="s">
        <v>2509</v>
      </c>
      <c r="B3193" s="18" t="s">
        <v>2510</v>
      </c>
      <c r="C3193" s="93" t="s">
        <v>14</v>
      </c>
      <c r="D3193" s="93"/>
      <c r="E3193" s="93"/>
      <c r="F3193" s="17" t="s">
        <v>1563</v>
      </c>
      <c r="G3193" s="19">
        <v>0.11020000000000001</v>
      </c>
      <c r="H3193" s="20">
        <v>23.37</v>
      </c>
      <c r="I3193" s="20">
        <f>TRUNC(TRUNC(G3193,8)*H3193,2)</f>
        <v>2.57</v>
      </c>
    </row>
    <row r="3194" spans="1:9" ht="21" customHeight="1">
      <c r="A3194" s="17" t="s">
        <v>2511</v>
      </c>
      <c r="B3194" s="18" t="s">
        <v>2512</v>
      </c>
      <c r="C3194" s="93" t="s">
        <v>14</v>
      </c>
      <c r="D3194" s="93"/>
      <c r="E3194" s="93"/>
      <c r="F3194" s="17" t="s">
        <v>1563</v>
      </c>
      <c r="G3194" s="19">
        <v>0.11020000000000001</v>
      </c>
      <c r="H3194" s="20">
        <v>31.5</v>
      </c>
      <c r="I3194" s="20">
        <f>TRUNC(TRUNC(G3194,8)*H3194,2)</f>
        <v>3.47</v>
      </c>
    </row>
    <row r="3195" spans="1:9" ht="18" customHeight="1">
      <c r="A3195" s="2"/>
      <c r="B3195" s="2"/>
      <c r="C3195" s="2"/>
      <c r="D3195" s="2"/>
      <c r="E3195" s="2"/>
      <c r="F3195" s="2"/>
      <c r="G3195" s="87" t="s">
        <v>1564</v>
      </c>
      <c r="H3195" s="87"/>
      <c r="I3195" s="21">
        <f>SUM(I3193:I3194)</f>
        <v>6.04</v>
      </c>
    </row>
    <row r="3196" spans="1:9" ht="15" customHeight="1">
      <c r="A3196" s="2"/>
      <c r="B3196" s="2"/>
      <c r="C3196" s="2"/>
      <c r="D3196" s="2"/>
      <c r="E3196" s="2"/>
      <c r="F3196" s="2"/>
      <c r="G3196" s="89" t="s">
        <v>1491</v>
      </c>
      <c r="H3196" s="89"/>
      <c r="I3196" s="5">
        <f>SUM(I3191,I3195)</f>
        <v>63.71</v>
      </c>
    </row>
    <row r="3197" spans="1:9" ht="9.9499999999999993" customHeight="1">
      <c r="A3197" s="2"/>
      <c r="B3197" s="2"/>
      <c r="C3197" s="2"/>
      <c r="D3197" s="2"/>
      <c r="E3197" s="2"/>
      <c r="F3197" s="2"/>
      <c r="G3197" s="90"/>
      <c r="H3197" s="90"/>
      <c r="I3197" s="90"/>
    </row>
    <row r="3198" spans="1:9" ht="20.100000000000001" customHeight="1">
      <c r="A3198" s="81" t="s">
        <v>2629</v>
      </c>
      <c r="B3198" s="81"/>
      <c r="C3198" s="81"/>
      <c r="D3198" s="81"/>
      <c r="E3198" s="81"/>
      <c r="F3198" s="81"/>
      <c r="G3198" s="81"/>
      <c r="H3198" s="81"/>
      <c r="I3198" s="81"/>
    </row>
    <row r="3199" spans="1:9" ht="15" customHeight="1">
      <c r="A3199" s="91" t="s">
        <v>1576</v>
      </c>
      <c r="B3199" s="91"/>
      <c r="C3199" s="92" t="s">
        <v>4</v>
      </c>
      <c r="D3199" s="92"/>
      <c r="E3199" s="92"/>
      <c r="F3199" s="11" t="s">
        <v>1470</v>
      </c>
      <c r="G3199" s="11" t="s">
        <v>1471</v>
      </c>
      <c r="H3199" s="11" t="s">
        <v>1472</v>
      </c>
      <c r="I3199" s="11" t="s">
        <v>1473</v>
      </c>
    </row>
    <row r="3200" spans="1:9" ht="15" customHeight="1">
      <c r="A3200" s="17" t="s">
        <v>2543</v>
      </c>
      <c r="B3200" s="18" t="s">
        <v>2544</v>
      </c>
      <c r="C3200" s="93" t="s">
        <v>14</v>
      </c>
      <c r="D3200" s="93"/>
      <c r="E3200" s="93"/>
      <c r="F3200" s="17" t="s">
        <v>33</v>
      </c>
      <c r="G3200" s="19">
        <v>1.06E-2</v>
      </c>
      <c r="H3200" s="20">
        <v>11.32</v>
      </c>
      <c r="I3200" s="20">
        <f>TRUNC(TRUNC(G3200,8)*H3200,2)</f>
        <v>0.11</v>
      </c>
    </row>
    <row r="3201" spans="1:9" ht="21" customHeight="1">
      <c r="A3201" s="17" t="s">
        <v>2630</v>
      </c>
      <c r="B3201" s="18" t="s">
        <v>2631</v>
      </c>
      <c r="C3201" s="93" t="s">
        <v>14</v>
      </c>
      <c r="D3201" s="93"/>
      <c r="E3201" s="93"/>
      <c r="F3201" s="17" t="s">
        <v>33</v>
      </c>
      <c r="G3201" s="19">
        <v>1</v>
      </c>
      <c r="H3201" s="20">
        <v>61.8</v>
      </c>
      <c r="I3201" s="20">
        <f>TRUNC(TRUNC(G3201,8)*H3201,2)</f>
        <v>61.8</v>
      </c>
    </row>
    <row r="3202" spans="1:9" ht="15" customHeight="1">
      <c r="A3202" s="2"/>
      <c r="B3202" s="2"/>
      <c r="C3202" s="2"/>
      <c r="D3202" s="2"/>
      <c r="E3202" s="2"/>
      <c r="F3202" s="2"/>
      <c r="G3202" s="87" t="s">
        <v>1588</v>
      </c>
      <c r="H3202" s="87"/>
      <c r="I3202" s="21">
        <f>SUM(I3200:I3201)</f>
        <v>61.91</v>
      </c>
    </row>
    <row r="3203" spans="1:9" ht="15" customHeight="1">
      <c r="A3203" s="91" t="s">
        <v>1560</v>
      </c>
      <c r="B3203" s="91"/>
      <c r="C3203" s="92" t="s">
        <v>4</v>
      </c>
      <c r="D3203" s="92"/>
      <c r="E3203" s="92"/>
      <c r="F3203" s="11" t="s">
        <v>1470</v>
      </c>
      <c r="G3203" s="11" t="s">
        <v>1471</v>
      </c>
      <c r="H3203" s="11" t="s">
        <v>1472</v>
      </c>
      <c r="I3203" s="11" t="s">
        <v>1473</v>
      </c>
    </row>
    <row r="3204" spans="1:9" ht="21" customHeight="1">
      <c r="A3204" s="17" t="s">
        <v>2509</v>
      </c>
      <c r="B3204" s="18" t="s">
        <v>2510</v>
      </c>
      <c r="C3204" s="93" t="s">
        <v>14</v>
      </c>
      <c r="D3204" s="93"/>
      <c r="E3204" s="93"/>
      <c r="F3204" s="17" t="s">
        <v>1563</v>
      </c>
      <c r="G3204" s="19">
        <v>0.11020000000000001</v>
      </c>
      <c r="H3204" s="20">
        <v>23.37</v>
      </c>
      <c r="I3204" s="20">
        <f>TRUNC(TRUNC(G3204,8)*H3204,2)</f>
        <v>2.57</v>
      </c>
    </row>
    <row r="3205" spans="1:9" ht="21" customHeight="1">
      <c r="A3205" s="17" t="s">
        <v>2511</v>
      </c>
      <c r="B3205" s="18" t="s">
        <v>2512</v>
      </c>
      <c r="C3205" s="93" t="s">
        <v>14</v>
      </c>
      <c r="D3205" s="93"/>
      <c r="E3205" s="93"/>
      <c r="F3205" s="17" t="s">
        <v>1563</v>
      </c>
      <c r="G3205" s="19">
        <v>0.11020000000000001</v>
      </c>
      <c r="H3205" s="20">
        <v>31.5</v>
      </c>
      <c r="I3205" s="20">
        <f>TRUNC(TRUNC(G3205,8)*H3205,2)</f>
        <v>3.47</v>
      </c>
    </row>
    <row r="3206" spans="1:9" ht="18" customHeight="1">
      <c r="A3206" s="2"/>
      <c r="B3206" s="2"/>
      <c r="C3206" s="2"/>
      <c r="D3206" s="2"/>
      <c r="E3206" s="2"/>
      <c r="F3206" s="2"/>
      <c r="G3206" s="87" t="s">
        <v>1564</v>
      </c>
      <c r="H3206" s="87"/>
      <c r="I3206" s="21">
        <f>SUM(I3204:I3205)</f>
        <v>6.04</v>
      </c>
    </row>
    <row r="3207" spans="1:9" ht="15" customHeight="1">
      <c r="A3207" s="2"/>
      <c r="B3207" s="2"/>
      <c r="C3207" s="2"/>
      <c r="D3207" s="2"/>
      <c r="E3207" s="2"/>
      <c r="F3207" s="2"/>
      <c r="G3207" s="89" t="s">
        <v>1491</v>
      </c>
      <c r="H3207" s="89"/>
      <c r="I3207" s="5">
        <f>SUM(I3202,I3206)</f>
        <v>67.95</v>
      </c>
    </row>
    <row r="3208" spans="1:9" ht="9.9499999999999993" customHeight="1">
      <c r="A3208" s="2"/>
      <c r="B3208" s="2"/>
      <c r="C3208" s="2"/>
      <c r="D3208" s="2"/>
      <c r="E3208" s="2"/>
      <c r="F3208" s="2"/>
      <c r="G3208" s="90"/>
      <c r="H3208" s="90"/>
      <c r="I3208" s="90"/>
    </row>
    <row r="3209" spans="1:9" ht="20.100000000000001" customHeight="1">
      <c r="A3209" s="81" t="s">
        <v>2632</v>
      </c>
      <c r="B3209" s="81"/>
      <c r="C3209" s="81"/>
      <c r="D3209" s="81"/>
      <c r="E3209" s="81"/>
      <c r="F3209" s="81"/>
      <c r="G3209" s="81"/>
      <c r="H3209" s="81"/>
      <c r="I3209" s="81"/>
    </row>
    <row r="3210" spans="1:9" ht="15" customHeight="1">
      <c r="A3210" s="91" t="s">
        <v>1576</v>
      </c>
      <c r="B3210" s="91"/>
      <c r="C3210" s="92" t="s">
        <v>4</v>
      </c>
      <c r="D3210" s="92"/>
      <c r="E3210" s="92"/>
      <c r="F3210" s="11" t="s">
        <v>1470</v>
      </c>
      <c r="G3210" s="11" t="s">
        <v>1471</v>
      </c>
      <c r="H3210" s="11" t="s">
        <v>1472</v>
      </c>
      <c r="I3210" s="11" t="s">
        <v>1473</v>
      </c>
    </row>
    <row r="3211" spans="1:9" ht="21" customHeight="1">
      <c r="A3211" s="17" t="s">
        <v>2633</v>
      </c>
      <c r="B3211" s="18" t="s">
        <v>2634</v>
      </c>
      <c r="C3211" s="93" t="s">
        <v>1910</v>
      </c>
      <c r="D3211" s="93"/>
      <c r="E3211" s="93"/>
      <c r="F3211" s="17" t="s">
        <v>33</v>
      </c>
      <c r="G3211" s="19">
        <v>1</v>
      </c>
      <c r="H3211" s="20">
        <v>280.02</v>
      </c>
      <c r="I3211" s="20">
        <f>ROUND(ROUND(G3211,8)*H3211,2)</f>
        <v>280.02</v>
      </c>
    </row>
    <row r="3212" spans="1:9" ht="15" customHeight="1">
      <c r="A3212" s="2"/>
      <c r="B3212" s="2"/>
      <c r="C3212" s="2"/>
      <c r="D3212" s="2"/>
      <c r="E3212" s="2"/>
      <c r="F3212" s="2"/>
      <c r="G3212" s="87" t="s">
        <v>1588</v>
      </c>
      <c r="H3212" s="87"/>
      <c r="I3212" s="21">
        <f>SUM(I3211:I3211)</f>
        <v>280.02</v>
      </c>
    </row>
    <row r="3213" spans="1:9" ht="15" customHeight="1">
      <c r="A3213" s="91" t="s">
        <v>1560</v>
      </c>
      <c r="B3213" s="91"/>
      <c r="C3213" s="92" t="s">
        <v>4</v>
      </c>
      <c r="D3213" s="92"/>
      <c r="E3213" s="92"/>
      <c r="F3213" s="11" t="s">
        <v>1470</v>
      </c>
      <c r="G3213" s="11" t="s">
        <v>1471</v>
      </c>
      <c r="H3213" s="11" t="s">
        <v>1472</v>
      </c>
      <c r="I3213" s="11" t="s">
        <v>1473</v>
      </c>
    </row>
    <row r="3214" spans="1:9" ht="21" customHeight="1">
      <c r="A3214" s="17" t="s">
        <v>2509</v>
      </c>
      <c r="B3214" s="18" t="s">
        <v>2510</v>
      </c>
      <c r="C3214" s="93" t="s">
        <v>14</v>
      </c>
      <c r="D3214" s="93"/>
      <c r="E3214" s="93"/>
      <c r="F3214" s="17" t="s">
        <v>1563</v>
      </c>
      <c r="G3214" s="19">
        <v>0.70389999999999997</v>
      </c>
      <c r="H3214" s="20">
        <v>23.37</v>
      </c>
      <c r="I3214" s="20">
        <f>ROUND(ROUND(G3214,8)*H3214,2)</f>
        <v>16.45</v>
      </c>
    </row>
    <row r="3215" spans="1:9" ht="21" customHeight="1">
      <c r="A3215" s="17" t="s">
        <v>2511</v>
      </c>
      <c r="B3215" s="18" t="s">
        <v>2512</v>
      </c>
      <c r="C3215" s="93" t="s">
        <v>14</v>
      </c>
      <c r="D3215" s="93"/>
      <c r="E3215" s="93"/>
      <c r="F3215" s="17" t="s">
        <v>1563</v>
      </c>
      <c r="G3215" s="19">
        <v>0.70389999999999997</v>
      </c>
      <c r="H3215" s="20">
        <v>31.5</v>
      </c>
      <c r="I3215" s="20">
        <f>ROUND(ROUND(G3215,8)*H3215,2)</f>
        <v>22.17</v>
      </c>
    </row>
    <row r="3216" spans="1:9" ht="18" customHeight="1">
      <c r="A3216" s="2"/>
      <c r="B3216" s="2"/>
      <c r="C3216" s="2"/>
      <c r="D3216" s="2"/>
      <c r="E3216" s="2"/>
      <c r="F3216" s="2"/>
      <c r="G3216" s="87" t="s">
        <v>1564</v>
      </c>
      <c r="H3216" s="87"/>
      <c r="I3216" s="21">
        <f>SUM(I3214:I3215)</f>
        <v>38.620000000000005</v>
      </c>
    </row>
    <row r="3217" spans="1:9" ht="15" customHeight="1">
      <c r="A3217" s="88" t="s">
        <v>2635</v>
      </c>
      <c r="B3217" s="88"/>
      <c r="C3217" s="88"/>
      <c r="D3217" s="2"/>
      <c r="E3217" s="2"/>
      <c r="F3217" s="2"/>
      <c r="G3217" s="89" t="s">
        <v>1491</v>
      </c>
      <c r="H3217" s="89"/>
      <c r="I3217" s="5">
        <v>318.64</v>
      </c>
    </row>
    <row r="3218" spans="1:9" ht="2.1" customHeight="1">
      <c r="A3218" s="88"/>
      <c r="B3218" s="88"/>
      <c r="C3218" s="88"/>
      <c r="D3218" s="2"/>
      <c r="E3218" s="2"/>
      <c r="F3218" s="2"/>
      <c r="G3218" s="2"/>
      <c r="H3218" s="2"/>
      <c r="I3218" s="2"/>
    </row>
    <row r="3219" spans="1:9" ht="9.9499999999999993" customHeight="1">
      <c r="A3219" s="2"/>
      <c r="B3219" s="2"/>
      <c r="C3219" s="2"/>
      <c r="D3219" s="2"/>
      <c r="E3219" s="2"/>
      <c r="F3219" s="2"/>
      <c r="G3219" s="90"/>
      <c r="H3219" s="90"/>
      <c r="I3219" s="90"/>
    </row>
    <row r="3220" spans="1:9" ht="20.100000000000001" customHeight="1">
      <c r="A3220" s="81" t="s">
        <v>2636</v>
      </c>
      <c r="B3220" s="81"/>
      <c r="C3220" s="81"/>
      <c r="D3220" s="81"/>
      <c r="E3220" s="81"/>
      <c r="F3220" s="81"/>
      <c r="G3220" s="81"/>
      <c r="H3220" s="81"/>
      <c r="I3220" s="81"/>
    </row>
    <row r="3221" spans="1:9" ht="15" customHeight="1">
      <c r="A3221" s="91" t="s">
        <v>1860</v>
      </c>
      <c r="B3221" s="91"/>
      <c r="C3221" s="92" t="s">
        <v>4</v>
      </c>
      <c r="D3221" s="92"/>
      <c r="E3221" s="92"/>
      <c r="F3221" s="11" t="s">
        <v>1470</v>
      </c>
      <c r="G3221" s="11" t="s">
        <v>1471</v>
      </c>
      <c r="H3221" s="11" t="s">
        <v>1472</v>
      </c>
      <c r="I3221" s="11" t="s">
        <v>1473</v>
      </c>
    </row>
    <row r="3222" spans="1:9" ht="29.1" customHeight="1">
      <c r="A3222" s="17" t="s">
        <v>2637</v>
      </c>
      <c r="B3222" s="18" t="s">
        <v>2638</v>
      </c>
      <c r="C3222" s="93" t="s">
        <v>14</v>
      </c>
      <c r="D3222" s="93"/>
      <c r="E3222" s="93"/>
      <c r="F3222" s="17" t="s">
        <v>33</v>
      </c>
      <c r="G3222" s="19">
        <v>1</v>
      </c>
      <c r="H3222" s="20">
        <v>660.25</v>
      </c>
      <c r="I3222" s="20">
        <f>TRUNC(TRUNC(G3222,8)*H3222,2)</f>
        <v>660.25</v>
      </c>
    </row>
    <row r="3223" spans="1:9" ht="15" customHeight="1">
      <c r="A3223" s="2"/>
      <c r="B3223" s="2"/>
      <c r="C3223" s="2"/>
      <c r="D3223" s="2"/>
      <c r="E3223" s="2"/>
      <c r="F3223" s="2"/>
      <c r="G3223" s="87" t="s">
        <v>1868</v>
      </c>
      <c r="H3223" s="87"/>
      <c r="I3223" s="21">
        <f>SUM(I3222:I3222)</f>
        <v>660.25</v>
      </c>
    </row>
    <row r="3224" spans="1:9" ht="15" customHeight="1">
      <c r="A3224" s="91" t="s">
        <v>1576</v>
      </c>
      <c r="B3224" s="91"/>
      <c r="C3224" s="92" t="s">
        <v>4</v>
      </c>
      <c r="D3224" s="92"/>
      <c r="E3224" s="92"/>
      <c r="F3224" s="11" t="s">
        <v>1470</v>
      </c>
      <c r="G3224" s="11" t="s">
        <v>1471</v>
      </c>
      <c r="H3224" s="11" t="s">
        <v>1472</v>
      </c>
      <c r="I3224" s="11" t="s">
        <v>1473</v>
      </c>
    </row>
    <row r="3225" spans="1:9" ht="29.1" customHeight="1">
      <c r="A3225" s="17" t="s">
        <v>1925</v>
      </c>
      <c r="B3225" s="18" t="s">
        <v>1926</v>
      </c>
      <c r="C3225" s="93" t="s">
        <v>14</v>
      </c>
      <c r="D3225" s="93"/>
      <c r="E3225" s="93"/>
      <c r="F3225" s="17" t="s">
        <v>33</v>
      </c>
      <c r="G3225" s="19">
        <v>4</v>
      </c>
      <c r="H3225" s="20">
        <v>1.38</v>
      </c>
      <c r="I3225" s="20">
        <f>TRUNC(TRUNC(G3225,8)*H3225,2)</f>
        <v>5.52</v>
      </c>
    </row>
    <row r="3226" spans="1:9" ht="15" customHeight="1">
      <c r="A3226" s="17" t="s">
        <v>1965</v>
      </c>
      <c r="B3226" s="18" t="s">
        <v>1966</v>
      </c>
      <c r="C3226" s="93" t="s">
        <v>14</v>
      </c>
      <c r="D3226" s="93"/>
      <c r="E3226" s="93"/>
      <c r="F3226" s="17" t="s">
        <v>33</v>
      </c>
      <c r="G3226" s="19">
        <v>4</v>
      </c>
      <c r="H3226" s="20">
        <v>0.32</v>
      </c>
      <c r="I3226" s="20">
        <f>TRUNC(TRUNC(G3226,8)*H3226,2)</f>
        <v>1.28</v>
      </c>
    </row>
    <row r="3227" spans="1:9" ht="15" customHeight="1">
      <c r="A3227" s="17" t="s">
        <v>2639</v>
      </c>
      <c r="B3227" s="18" t="s">
        <v>2640</v>
      </c>
      <c r="C3227" s="93" t="s">
        <v>14</v>
      </c>
      <c r="D3227" s="93"/>
      <c r="E3227" s="93"/>
      <c r="F3227" s="17" t="s">
        <v>88</v>
      </c>
      <c r="G3227" s="19">
        <v>0.2</v>
      </c>
      <c r="H3227" s="20">
        <v>3.84</v>
      </c>
      <c r="I3227" s="20">
        <f>TRUNC(TRUNC(G3227,8)*H3227,2)</f>
        <v>0.76</v>
      </c>
    </row>
    <row r="3228" spans="1:9" ht="15" customHeight="1">
      <c r="A3228" s="2"/>
      <c r="B3228" s="2"/>
      <c r="C3228" s="2"/>
      <c r="D3228" s="2"/>
      <c r="E3228" s="2"/>
      <c r="F3228" s="2"/>
      <c r="G3228" s="87" t="s">
        <v>1588</v>
      </c>
      <c r="H3228" s="87"/>
      <c r="I3228" s="21">
        <f>SUM(I3225:I3227)</f>
        <v>7.56</v>
      </c>
    </row>
    <row r="3229" spans="1:9" ht="15" customHeight="1">
      <c r="A3229" s="91" t="s">
        <v>1560</v>
      </c>
      <c r="B3229" s="91"/>
      <c r="C3229" s="92" t="s">
        <v>4</v>
      </c>
      <c r="D3229" s="92"/>
      <c r="E3229" s="92"/>
      <c r="F3229" s="11" t="s">
        <v>1470</v>
      </c>
      <c r="G3229" s="11" t="s">
        <v>1471</v>
      </c>
      <c r="H3229" s="11" t="s">
        <v>1472</v>
      </c>
      <c r="I3229" s="11" t="s">
        <v>1473</v>
      </c>
    </row>
    <row r="3230" spans="1:9" ht="21" customHeight="1">
      <c r="A3230" s="17" t="s">
        <v>2158</v>
      </c>
      <c r="B3230" s="18" t="s">
        <v>2159</v>
      </c>
      <c r="C3230" s="93" t="s">
        <v>14</v>
      </c>
      <c r="D3230" s="93"/>
      <c r="E3230" s="93"/>
      <c r="F3230" s="17" t="s">
        <v>1563</v>
      </c>
      <c r="G3230" s="19">
        <v>0.63300000000000001</v>
      </c>
      <c r="H3230" s="20">
        <v>24.39</v>
      </c>
      <c r="I3230" s="20">
        <f>TRUNC(TRUNC(G3230,8)*H3230,2)</f>
        <v>15.43</v>
      </c>
    </row>
    <row r="3231" spans="1:9" ht="21" customHeight="1">
      <c r="A3231" s="17" t="s">
        <v>2509</v>
      </c>
      <c r="B3231" s="18" t="s">
        <v>2510</v>
      </c>
      <c r="C3231" s="93" t="s">
        <v>14</v>
      </c>
      <c r="D3231" s="93"/>
      <c r="E3231" s="93"/>
      <c r="F3231" s="17" t="s">
        <v>1563</v>
      </c>
      <c r="G3231" s="19">
        <v>2.0425</v>
      </c>
      <c r="H3231" s="20">
        <v>23.37</v>
      </c>
      <c r="I3231" s="20">
        <f>TRUNC(TRUNC(G3231,8)*H3231,2)</f>
        <v>47.73</v>
      </c>
    </row>
    <row r="3232" spans="1:9" ht="15" customHeight="1">
      <c r="A3232" s="17" t="s">
        <v>2160</v>
      </c>
      <c r="B3232" s="18" t="s">
        <v>2161</v>
      </c>
      <c r="C3232" s="93" t="s">
        <v>14</v>
      </c>
      <c r="D3232" s="93"/>
      <c r="E3232" s="93"/>
      <c r="F3232" s="17" t="s">
        <v>1563</v>
      </c>
      <c r="G3232" s="19">
        <v>0.63300000000000001</v>
      </c>
      <c r="H3232" s="20">
        <v>32.69</v>
      </c>
      <c r="I3232" s="20">
        <f>TRUNC(TRUNC(G3232,8)*H3232,2)</f>
        <v>20.69</v>
      </c>
    </row>
    <row r="3233" spans="1:9" ht="21" customHeight="1">
      <c r="A3233" s="17" t="s">
        <v>2511</v>
      </c>
      <c r="B3233" s="18" t="s">
        <v>2512</v>
      </c>
      <c r="C3233" s="93" t="s">
        <v>14</v>
      </c>
      <c r="D3233" s="93"/>
      <c r="E3233" s="93"/>
      <c r="F3233" s="17" t="s">
        <v>1563</v>
      </c>
      <c r="G3233" s="19">
        <v>2.0425</v>
      </c>
      <c r="H3233" s="20">
        <v>31.5</v>
      </c>
      <c r="I3233" s="20">
        <f>TRUNC(TRUNC(G3233,8)*H3233,2)</f>
        <v>64.33</v>
      </c>
    </row>
    <row r="3234" spans="1:9" ht="18" customHeight="1">
      <c r="A3234" s="2"/>
      <c r="B3234" s="2"/>
      <c r="C3234" s="2"/>
      <c r="D3234" s="2"/>
      <c r="E3234" s="2"/>
      <c r="F3234" s="2"/>
      <c r="G3234" s="87" t="s">
        <v>1564</v>
      </c>
      <c r="H3234" s="87"/>
      <c r="I3234" s="21">
        <f>SUM(I3230:I3233)</f>
        <v>148.18</v>
      </c>
    </row>
    <row r="3235" spans="1:9" ht="15" customHeight="1">
      <c r="A3235" s="2"/>
      <c r="B3235" s="2"/>
      <c r="C3235" s="2"/>
      <c r="D3235" s="2"/>
      <c r="E3235" s="2"/>
      <c r="F3235" s="2"/>
      <c r="G3235" s="89" t="s">
        <v>1491</v>
      </c>
      <c r="H3235" s="89"/>
      <c r="I3235" s="5">
        <f>SUM(I3223,I3228,I3234)</f>
        <v>815.99</v>
      </c>
    </row>
    <row r="3236" spans="1:9" ht="9.9499999999999993" customHeight="1">
      <c r="A3236" s="2"/>
      <c r="B3236" s="2"/>
      <c r="C3236" s="2"/>
      <c r="D3236" s="2"/>
      <c r="E3236" s="2"/>
      <c r="F3236" s="2"/>
      <c r="G3236" s="90"/>
      <c r="H3236" s="90"/>
      <c r="I3236" s="90"/>
    </row>
    <row r="3237" spans="1:9" ht="20.100000000000001" customHeight="1">
      <c r="A3237" s="81" t="s">
        <v>2641</v>
      </c>
      <c r="B3237" s="81"/>
      <c r="C3237" s="81"/>
      <c r="D3237" s="81"/>
      <c r="E3237" s="81"/>
      <c r="F3237" s="81"/>
      <c r="G3237" s="81"/>
      <c r="H3237" s="81"/>
      <c r="I3237" s="81"/>
    </row>
    <row r="3238" spans="1:9" ht="15" customHeight="1">
      <c r="A3238" s="91" t="s">
        <v>1552</v>
      </c>
      <c r="B3238" s="91"/>
      <c r="C3238" s="92" t="s">
        <v>4</v>
      </c>
      <c r="D3238" s="92"/>
      <c r="E3238" s="92"/>
      <c r="F3238" s="11" t="s">
        <v>1470</v>
      </c>
      <c r="G3238" s="11" t="s">
        <v>1471</v>
      </c>
      <c r="H3238" s="11" t="s">
        <v>1472</v>
      </c>
      <c r="I3238" s="11" t="s">
        <v>1473</v>
      </c>
    </row>
    <row r="3239" spans="1:9" ht="29.1" customHeight="1">
      <c r="A3239" s="17" t="s">
        <v>1900</v>
      </c>
      <c r="B3239" s="18" t="s">
        <v>1901</v>
      </c>
      <c r="C3239" s="93" t="s">
        <v>14</v>
      </c>
      <c r="D3239" s="93"/>
      <c r="E3239" s="93"/>
      <c r="F3239" s="17" t="s">
        <v>1555</v>
      </c>
      <c r="G3239" s="19">
        <v>2.3611</v>
      </c>
      <c r="H3239" s="20">
        <v>198.74</v>
      </c>
      <c r="I3239" s="20">
        <f>TRUNC(TRUNC(G3239,8)*H3239,2)</f>
        <v>469.24</v>
      </c>
    </row>
    <row r="3240" spans="1:9" ht="29.1" customHeight="1">
      <c r="A3240" s="17" t="s">
        <v>1902</v>
      </c>
      <c r="B3240" s="18" t="s">
        <v>1903</v>
      </c>
      <c r="C3240" s="93" t="s">
        <v>14</v>
      </c>
      <c r="D3240" s="93"/>
      <c r="E3240" s="93"/>
      <c r="F3240" s="17" t="s">
        <v>1558</v>
      </c>
      <c r="G3240" s="19">
        <v>0.26340000000000002</v>
      </c>
      <c r="H3240" s="20">
        <v>374.2</v>
      </c>
      <c r="I3240" s="20">
        <f>TRUNC(TRUNC(G3240,8)*H3240,2)</f>
        <v>98.56</v>
      </c>
    </row>
    <row r="3241" spans="1:9" ht="18" customHeight="1">
      <c r="A3241" s="2"/>
      <c r="B3241" s="2"/>
      <c r="C3241" s="2"/>
      <c r="D3241" s="2"/>
      <c r="E3241" s="2"/>
      <c r="F3241" s="2"/>
      <c r="G3241" s="87" t="s">
        <v>1559</v>
      </c>
      <c r="H3241" s="87"/>
      <c r="I3241" s="21">
        <f>SUM(I3239:I3240)</f>
        <v>567.79999999999995</v>
      </c>
    </row>
    <row r="3242" spans="1:9" ht="15" customHeight="1">
      <c r="A3242" s="91" t="s">
        <v>1576</v>
      </c>
      <c r="B3242" s="91"/>
      <c r="C3242" s="92" t="s">
        <v>4</v>
      </c>
      <c r="D3242" s="92"/>
      <c r="E3242" s="92"/>
      <c r="F3242" s="11" t="s">
        <v>1470</v>
      </c>
      <c r="G3242" s="11" t="s">
        <v>1471</v>
      </c>
      <c r="H3242" s="11" t="s">
        <v>1472</v>
      </c>
      <c r="I3242" s="11" t="s">
        <v>1473</v>
      </c>
    </row>
    <row r="3243" spans="1:9" ht="29.1" customHeight="1">
      <c r="A3243" s="17" t="s">
        <v>2642</v>
      </c>
      <c r="B3243" s="18" t="s">
        <v>2643</v>
      </c>
      <c r="C3243" s="93" t="s">
        <v>14</v>
      </c>
      <c r="D3243" s="93"/>
      <c r="E3243" s="93"/>
      <c r="F3243" s="17" t="s">
        <v>33</v>
      </c>
      <c r="G3243" s="19">
        <v>1</v>
      </c>
      <c r="H3243" s="20">
        <v>2504.5100000000002</v>
      </c>
      <c r="I3243" s="20">
        <f>TRUNC(TRUNC(G3243,8)*H3243,2)</f>
        <v>2504.5100000000002</v>
      </c>
    </row>
    <row r="3244" spans="1:9" ht="15" customHeight="1">
      <c r="A3244" s="2"/>
      <c r="B3244" s="2"/>
      <c r="C3244" s="2"/>
      <c r="D3244" s="2"/>
      <c r="E3244" s="2"/>
      <c r="F3244" s="2"/>
      <c r="G3244" s="87" t="s">
        <v>1588</v>
      </c>
      <c r="H3244" s="87"/>
      <c r="I3244" s="21">
        <f>SUM(I3243:I3243)</f>
        <v>2504.5100000000002</v>
      </c>
    </row>
    <row r="3245" spans="1:9" ht="15" customHeight="1">
      <c r="A3245" s="91" t="s">
        <v>1560</v>
      </c>
      <c r="B3245" s="91"/>
      <c r="C3245" s="92" t="s">
        <v>4</v>
      </c>
      <c r="D3245" s="92"/>
      <c r="E3245" s="92"/>
      <c r="F3245" s="11" t="s">
        <v>1470</v>
      </c>
      <c r="G3245" s="11" t="s">
        <v>1471</v>
      </c>
      <c r="H3245" s="11" t="s">
        <v>1472</v>
      </c>
      <c r="I3245" s="11" t="s">
        <v>1473</v>
      </c>
    </row>
    <row r="3246" spans="1:9" ht="21" customHeight="1">
      <c r="A3246" s="17" t="s">
        <v>2509</v>
      </c>
      <c r="B3246" s="18" t="s">
        <v>2510</v>
      </c>
      <c r="C3246" s="93" t="s">
        <v>14</v>
      </c>
      <c r="D3246" s="93"/>
      <c r="E3246" s="93"/>
      <c r="F3246" s="17" t="s">
        <v>1563</v>
      </c>
      <c r="G3246" s="19">
        <v>1.4821</v>
      </c>
      <c r="H3246" s="20">
        <v>23.37</v>
      </c>
      <c r="I3246" s="20">
        <f>TRUNC(TRUNC(G3246,8)*H3246,2)</f>
        <v>34.630000000000003</v>
      </c>
    </row>
    <row r="3247" spans="1:9" ht="21" customHeight="1">
      <c r="A3247" s="17" t="s">
        <v>2511</v>
      </c>
      <c r="B3247" s="18" t="s">
        <v>2512</v>
      </c>
      <c r="C3247" s="93" t="s">
        <v>14</v>
      </c>
      <c r="D3247" s="93"/>
      <c r="E3247" s="93"/>
      <c r="F3247" s="17" t="s">
        <v>1563</v>
      </c>
      <c r="G3247" s="19">
        <v>1.4821</v>
      </c>
      <c r="H3247" s="20">
        <v>31.5</v>
      </c>
      <c r="I3247" s="20">
        <f>TRUNC(TRUNC(G3247,8)*H3247,2)</f>
        <v>46.68</v>
      </c>
    </row>
    <row r="3248" spans="1:9" ht="18" customHeight="1">
      <c r="A3248" s="2"/>
      <c r="B3248" s="2"/>
      <c r="C3248" s="2"/>
      <c r="D3248" s="2"/>
      <c r="E3248" s="2"/>
      <c r="F3248" s="2"/>
      <c r="G3248" s="87" t="s">
        <v>1564</v>
      </c>
      <c r="H3248" s="87"/>
      <c r="I3248" s="21">
        <f>SUM(I3246:I3247)</f>
        <v>81.31</v>
      </c>
    </row>
    <row r="3249" spans="1:9" ht="15" customHeight="1">
      <c r="A3249" s="2"/>
      <c r="B3249" s="2"/>
      <c r="C3249" s="2"/>
      <c r="D3249" s="2"/>
      <c r="E3249" s="2"/>
      <c r="F3249" s="2"/>
      <c r="G3249" s="89" t="s">
        <v>1491</v>
      </c>
      <c r="H3249" s="89"/>
      <c r="I3249" s="5">
        <f>SUM(I3241,I3244,I3248)</f>
        <v>3153.6200000000003</v>
      </c>
    </row>
    <row r="3250" spans="1:9" ht="9.9499999999999993" customHeight="1">
      <c r="A3250" s="2"/>
      <c r="B3250" s="2"/>
      <c r="C3250" s="2"/>
      <c r="D3250" s="2"/>
      <c r="E3250" s="2"/>
      <c r="F3250" s="2"/>
      <c r="G3250" s="90"/>
      <c r="H3250" s="90"/>
      <c r="I3250" s="90"/>
    </row>
    <row r="3251" spans="1:9" ht="20.100000000000001" customHeight="1">
      <c r="A3251" s="81" t="s">
        <v>2644</v>
      </c>
      <c r="B3251" s="81"/>
      <c r="C3251" s="81"/>
      <c r="D3251" s="81"/>
      <c r="E3251" s="81"/>
      <c r="F3251" s="81"/>
      <c r="G3251" s="81"/>
      <c r="H3251" s="81"/>
      <c r="I3251" s="81"/>
    </row>
    <row r="3252" spans="1:9" ht="15" customHeight="1">
      <c r="A3252" s="91" t="s">
        <v>1576</v>
      </c>
      <c r="B3252" s="91"/>
      <c r="C3252" s="92" t="s">
        <v>4</v>
      </c>
      <c r="D3252" s="92"/>
      <c r="E3252" s="92"/>
      <c r="F3252" s="11" t="s">
        <v>1470</v>
      </c>
      <c r="G3252" s="11" t="s">
        <v>1471</v>
      </c>
      <c r="H3252" s="11" t="s">
        <v>1472</v>
      </c>
      <c r="I3252" s="11" t="s">
        <v>1473</v>
      </c>
    </row>
    <row r="3253" spans="1:9" ht="21" customHeight="1">
      <c r="A3253" s="17" t="s">
        <v>2645</v>
      </c>
      <c r="B3253" s="18" t="s">
        <v>2646</v>
      </c>
      <c r="C3253" s="93" t="s">
        <v>14</v>
      </c>
      <c r="D3253" s="93"/>
      <c r="E3253" s="93"/>
      <c r="F3253" s="17" t="s">
        <v>33</v>
      </c>
      <c r="G3253" s="19">
        <v>1</v>
      </c>
      <c r="H3253" s="20">
        <v>50.22</v>
      </c>
      <c r="I3253" s="20">
        <f>TRUNC(TRUNC(G3253,8)*H3253,2)</f>
        <v>50.22</v>
      </c>
    </row>
    <row r="3254" spans="1:9" ht="15" customHeight="1">
      <c r="A3254" s="2"/>
      <c r="B3254" s="2"/>
      <c r="C3254" s="2"/>
      <c r="D3254" s="2"/>
      <c r="E3254" s="2"/>
      <c r="F3254" s="2"/>
      <c r="G3254" s="87" t="s">
        <v>1588</v>
      </c>
      <c r="H3254" s="87"/>
      <c r="I3254" s="21">
        <f>SUM(I3253:I3253)</f>
        <v>50.22</v>
      </c>
    </row>
    <row r="3255" spans="1:9" ht="15" customHeight="1">
      <c r="A3255" s="91" t="s">
        <v>1560</v>
      </c>
      <c r="B3255" s="91"/>
      <c r="C3255" s="92" t="s">
        <v>4</v>
      </c>
      <c r="D3255" s="92"/>
      <c r="E3255" s="92"/>
      <c r="F3255" s="11" t="s">
        <v>1470</v>
      </c>
      <c r="G3255" s="11" t="s">
        <v>1471</v>
      </c>
      <c r="H3255" s="11" t="s">
        <v>1472</v>
      </c>
      <c r="I3255" s="11" t="s">
        <v>1473</v>
      </c>
    </row>
    <row r="3256" spans="1:9" ht="21" customHeight="1">
      <c r="A3256" s="17" t="s">
        <v>2158</v>
      </c>
      <c r="B3256" s="18" t="s">
        <v>2159</v>
      </c>
      <c r="C3256" s="93" t="s">
        <v>14</v>
      </c>
      <c r="D3256" s="93"/>
      <c r="E3256" s="93"/>
      <c r="F3256" s="17" t="s">
        <v>1563</v>
      </c>
      <c r="G3256" s="19">
        <v>0.63300000000000001</v>
      </c>
      <c r="H3256" s="20">
        <v>24.39</v>
      </c>
      <c r="I3256" s="20">
        <f>TRUNC(TRUNC(G3256,8)*H3256,2)</f>
        <v>15.43</v>
      </c>
    </row>
    <row r="3257" spans="1:9" ht="15" customHeight="1">
      <c r="A3257" s="17" t="s">
        <v>2160</v>
      </c>
      <c r="B3257" s="18" t="s">
        <v>2161</v>
      </c>
      <c r="C3257" s="93" t="s">
        <v>14</v>
      </c>
      <c r="D3257" s="93"/>
      <c r="E3257" s="93"/>
      <c r="F3257" s="17" t="s">
        <v>1563</v>
      </c>
      <c r="G3257" s="19">
        <v>0.63300000000000001</v>
      </c>
      <c r="H3257" s="20">
        <v>32.69</v>
      </c>
      <c r="I3257" s="20">
        <f>TRUNC(TRUNC(G3257,8)*H3257,2)</f>
        <v>20.69</v>
      </c>
    </row>
    <row r="3258" spans="1:9" ht="18" customHeight="1">
      <c r="A3258" s="2"/>
      <c r="B3258" s="2"/>
      <c r="C3258" s="2"/>
      <c r="D3258" s="2"/>
      <c r="E3258" s="2"/>
      <c r="F3258" s="2"/>
      <c r="G3258" s="87" t="s">
        <v>1564</v>
      </c>
      <c r="H3258" s="87"/>
      <c r="I3258" s="21">
        <f>SUM(I3256:I3257)</f>
        <v>36.120000000000005</v>
      </c>
    </row>
    <row r="3259" spans="1:9" ht="15" customHeight="1">
      <c r="A3259" s="2"/>
      <c r="B3259" s="2"/>
      <c r="C3259" s="2"/>
      <c r="D3259" s="2"/>
      <c r="E3259" s="2"/>
      <c r="F3259" s="2"/>
      <c r="G3259" s="89" t="s">
        <v>1491</v>
      </c>
      <c r="H3259" s="89"/>
      <c r="I3259" s="5">
        <f>SUM(I3254,I3258)</f>
        <v>86.34</v>
      </c>
    </row>
    <row r="3260" spans="1:9" ht="9.9499999999999993" customHeight="1">
      <c r="A3260" s="2"/>
      <c r="B3260" s="2"/>
      <c r="C3260" s="2"/>
      <c r="D3260" s="2"/>
      <c r="E3260" s="2"/>
      <c r="F3260" s="2"/>
      <c r="G3260" s="90"/>
      <c r="H3260" s="90"/>
      <c r="I3260" s="90"/>
    </row>
    <row r="3261" spans="1:9" ht="20.100000000000001" customHeight="1">
      <c r="A3261" s="81" t="s">
        <v>2647</v>
      </c>
      <c r="B3261" s="81"/>
      <c r="C3261" s="81"/>
      <c r="D3261" s="81"/>
      <c r="E3261" s="81"/>
      <c r="F3261" s="81"/>
      <c r="G3261" s="81"/>
      <c r="H3261" s="81"/>
      <c r="I3261" s="81"/>
    </row>
    <row r="3262" spans="1:9" ht="15" customHeight="1">
      <c r="A3262" s="91" t="s">
        <v>1576</v>
      </c>
      <c r="B3262" s="91"/>
      <c r="C3262" s="92" t="s">
        <v>4</v>
      </c>
      <c r="D3262" s="92"/>
      <c r="E3262" s="92"/>
      <c r="F3262" s="11" t="s">
        <v>1470</v>
      </c>
      <c r="G3262" s="11" t="s">
        <v>1471</v>
      </c>
      <c r="H3262" s="11" t="s">
        <v>1472</v>
      </c>
      <c r="I3262" s="11" t="s">
        <v>1473</v>
      </c>
    </row>
    <row r="3263" spans="1:9" ht="29.1" customHeight="1">
      <c r="A3263" s="17" t="s">
        <v>1925</v>
      </c>
      <c r="B3263" s="18" t="s">
        <v>1926</v>
      </c>
      <c r="C3263" s="93" t="s">
        <v>14</v>
      </c>
      <c r="D3263" s="93"/>
      <c r="E3263" s="93"/>
      <c r="F3263" s="17" t="s">
        <v>33</v>
      </c>
      <c r="G3263" s="19">
        <v>4</v>
      </c>
      <c r="H3263" s="20">
        <v>1.38</v>
      </c>
      <c r="I3263" s="20">
        <f>ROUND(ROUND(G3263,8)*H3263,2)</f>
        <v>5.52</v>
      </c>
    </row>
    <row r="3264" spans="1:9" ht="29.1" customHeight="1">
      <c r="A3264" s="17" t="s">
        <v>2648</v>
      </c>
      <c r="B3264" s="18" t="s">
        <v>2649</v>
      </c>
      <c r="C3264" s="93" t="s">
        <v>1910</v>
      </c>
      <c r="D3264" s="93"/>
      <c r="E3264" s="93"/>
      <c r="F3264" s="17" t="s">
        <v>33</v>
      </c>
      <c r="G3264" s="19">
        <v>1</v>
      </c>
      <c r="H3264" s="20">
        <v>548.9</v>
      </c>
      <c r="I3264" s="20">
        <f>ROUND(ROUND(G3264,8)*H3264,2)</f>
        <v>548.9</v>
      </c>
    </row>
    <row r="3265" spans="1:9" ht="15" customHeight="1">
      <c r="A3265" s="17" t="s">
        <v>1965</v>
      </c>
      <c r="B3265" s="18" t="s">
        <v>1966</v>
      </c>
      <c r="C3265" s="93" t="s">
        <v>14</v>
      </c>
      <c r="D3265" s="93"/>
      <c r="E3265" s="93"/>
      <c r="F3265" s="17" t="s">
        <v>33</v>
      </c>
      <c r="G3265" s="19">
        <v>4</v>
      </c>
      <c r="H3265" s="20">
        <v>0.32</v>
      </c>
      <c r="I3265" s="20">
        <f>ROUND(ROUND(G3265,8)*H3265,2)</f>
        <v>1.28</v>
      </c>
    </row>
    <row r="3266" spans="1:9" ht="15" customHeight="1">
      <c r="A3266" s="17" t="s">
        <v>2639</v>
      </c>
      <c r="B3266" s="18" t="s">
        <v>2640</v>
      </c>
      <c r="C3266" s="93" t="s">
        <v>14</v>
      </c>
      <c r="D3266" s="93"/>
      <c r="E3266" s="93"/>
      <c r="F3266" s="17" t="s">
        <v>88</v>
      </c>
      <c r="G3266" s="19">
        <v>0.2</v>
      </c>
      <c r="H3266" s="20">
        <v>3.84</v>
      </c>
      <c r="I3266" s="20">
        <f>ROUND(ROUND(G3266,8)*H3266,2)</f>
        <v>0.77</v>
      </c>
    </row>
    <row r="3267" spans="1:9" ht="15" customHeight="1">
      <c r="A3267" s="2"/>
      <c r="B3267" s="2"/>
      <c r="C3267" s="2"/>
      <c r="D3267" s="2"/>
      <c r="E3267" s="2"/>
      <c r="F3267" s="2"/>
      <c r="G3267" s="87" t="s">
        <v>1588</v>
      </c>
      <c r="H3267" s="87"/>
      <c r="I3267" s="21">
        <f>SUM(I3263:I3266)</f>
        <v>556.46999999999991</v>
      </c>
    </row>
    <row r="3268" spans="1:9" ht="15" customHeight="1">
      <c r="A3268" s="91" t="s">
        <v>1560</v>
      </c>
      <c r="B3268" s="91"/>
      <c r="C3268" s="92" t="s">
        <v>4</v>
      </c>
      <c r="D3268" s="92"/>
      <c r="E3268" s="92"/>
      <c r="F3268" s="11" t="s">
        <v>1470</v>
      </c>
      <c r="G3268" s="11" t="s">
        <v>1471</v>
      </c>
      <c r="H3268" s="11" t="s">
        <v>1472</v>
      </c>
      <c r="I3268" s="11" t="s">
        <v>1473</v>
      </c>
    </row>
    <row r="3269" spans="1:9" ht="21" customHeight="1">
      <c r="A3269" s="17" t="s">
        <v>2158</v>
      </c>
      <c r="B3269" s="18" t="s">
        <v>2159</v>
      </c>
      <c r="C3269" s="93" t="s">
        <v>14</v>
      </c>
      <c r="D3269" s="93"/>
      <c r="E3269" s="93"/>
      <c r="F3269" s="17" t="s">
        <v>1563</v>
      </c>
      <c r="G3269" s="19">
        <v>0.63300000000000001</v>
      </c>
      <c r="H3269" s="20">
        <v>24.39</v>
      </c>
      <c r="I3269" s="20">
        <f>ROUND(ROUND(G3269,8)*H3269,2)</f>
        <v>15.44</v>
      </c>
    </row>
    <row r="3270" spans="1:9" ht="21" customHeight="1">
      <c r="A3270" s="17" t="s">
        <v>2509</v>
      </c>
      <c r="B3270" s="18" t="s">
        <v>2510</v>
      </c>
      <c r="C3270" s="93" t="s">
        <v>14</v>
      </c>
      <c r="D3270" s="93"/>
      <c r="E3270" s="93"/>
      <c r="F3270" s="17" t="s">
        <v>1563</v>
      </c>
      <c r="G3270" s="19">
        <v>2.0425</v>
      </c>
      <c r="H3270" s="20">
        <v>23.37</v>
      </c>
      <c r="I3270" s="20">
        <f>ROUND(ROUND(G3270,8)*H3270,2)</f>
        <v>47.73</v>
      </c>
    </row>
    <row r="3271" spans="1:9" ht="15" customHeight="1">
      <c r="A3271" s="17" t="s">
        <v>2160</v>
      </c>
      <c r="B3271" s="18" t="s">
        <v>2161</v>
      </c>
      <c r="C3271" s="93" t="s">
        <v>14</v>
      </c>
      <c r="D3271" s="93"/>
      <c r="E3271" s="93"/>
      <c r="F3271" s="17" t="s">
        <v>1563</v>
      </c>
      <c r="G3271" s="19">
        <v>0.63300000000000001</v>
      </c>
      <c r="H3271" s="20">
        <v>32.69</v>
      </c>
      <c r="I3271" s="20">
        <f>ROUND(ROUND(G3271,8)*H3271,2)</f>
        <v>20.69</v>
      </c>
    </row>
    <row r="3272" spans="1:9" ht="21" customHeight="1">
      <c r="A3272" s="17" t="s">
        <v>2511</v>
      </c>
      <c r="B3272" s="18" t="s">
        <v>2512</v>
      </c>
      <c r="C3272" s="93" t="s">
        <v>14</v>
      </c>
      <c r="D3272" s="93"/>
      <c r="E3272" s="93"/>
      <c r="F3272" s="17" t="s">
        <v>1563</v>
      </c>
      <c r="G3272" s="19">
        <v>2.0425</v>
      </c>
      <c r="H3272" s="20">
        <v>31.5</v>
      </c>
      <c r="I3272" s="20">
        <f>ROUND(ROUND(G3272,8)*H3272,2)</f>
        <v>64.34</v>
      </c>
    </row>
    <row r="3273" spans="1:9" ht="18" customHeight="1">
      <c r="A3273" s="2"/>
      <c r="B3273" s="2"/>
      <c r="C3273" s="2"/>
      <c r="D3273" s="2"/>
      <c r="E3273" s="2"/>
      <c r="F3273" s="2"/>
      <c r="G3273" s="87" t="s">
        <v>1564</v>
      </c>
      <c r="H3273" s="87"/>
      <c r="I3273" s="21">
        <f>SUM(I3269:I3272)</f>
        <v>148.19999999999999</v>
      </c>
    </row>
    <row r="3274" spans="1:9" ht="15" customHeight="1">
      <c r="A3274" s="88" t="s">
        <v>2650</v>
      </c>
      <c r="B3274" s="88"/>
      <c r="C3274" s="88"/>
      <c r="D3274" s="2"/>
      <c r="E3274" s="2"/>
      <c r="F3274" s="2"/>
      <c r="G3274" s="89" t="s">
        <v>1491</v>
      </c>
      <c r="H3274" s="89"/>
      <c r="I3274" s="5">
        <v>704.67</v>
      </c>
    </row>
    <row r="3275" spans="1:9" ht="2.1" customHeight="1">
      <c r="A3275" s="88"/>
      <c r="B3275" s="88"/>
      <c r="C3275" s="88"/>
      <c r="D3275" s="2"/>
      <c r="E3275" s="2"/>
      <c r="F3275" s="2"/>
      <c r="G3275" s="2"/>
      <c r="H3275" s="2"/>
      <c r="I3275" s="2"/>
    </row>
    <row r="3276" spans="1:9" ht="9.9499999999999993" customHeight="1">
      <c r="A3276" s="2"/>
      <c r="B3276" s="2"/>
      <c r="C3276" s="2"/>
      <c r="D3276" s="2"/>
      <c r="E3276" s="2"/>
      <c r="F3276" s="2"/>
      <c r="G3276" s="90"/>
      <c r="H3276" s="90"/>
      <c r="I3276" s="90"/>
    </row>
    <row r="3277" spans="1:9" ht="20.100000000000001" customHeight="1">
      <c r="A3277" s="81" t="s">
        <v>2651</v>
      </c>
      <c r="B3277" s="81"/>
      <c r="C3277" s="81"/>
      <c r="D3277" s="81"/>
      <c r="E3277" s="81"/>
      <c r="F3277" s="81"/>
      <c r="G3277" s="81"/>
      <c r="H3277" s="81"/>
      <c r="I3277" s="81"/>
    </row>
    <row r="3278" spans="1:9" ht="15" customHeight="1">
      <c r="A3278" s="91" t="s">
        <v>1576</v>
      </c>
      <c r="B3278" s="91"/>
      <c r="C3278" s="92" t="s">
        <v>4</v>
      </c>
      <c r="D3278" s="92"/>
      <c r="E3278" s="92"/>
      <c r="F3278" s="11" t="s">
        <v>1470</v>
      </c>
      <c r="G3278" s="11" t="s">
        <v>1471</v>
      </c>
      <c r="H3278" s="11" t="s">
        <v>1472</v>
      </c>
      <c r="I3278" s="11" t="s">
        <v>1473</v>
      </c>
    </row>
    <row r="3279" spans="1:9" ht="15" customHeight="1">
      <c r="A3279" s="17" t="s">
        <v>2543</v>
      </c>
      <c r="B3279" s="18" t="s">
        <v>2544</v>
      </c>
      <c r="C3279" s="93" t="s">
        <v>14</v>
      </c>
      <c r="D3279" s="93"/>
      <c r="E3279" s="93"/>
      <c r="F3279" s="17" t="s">
        <v>33</v>
      </c>
      <c r="G3279" s="19">
        <v>0.1188</v>
      </c>
      <c r="H3279" s="20">
        <v>11.32</v>
      </c>
      <c r="I3279" s="20">
        <f>TRUNC(TRUNC(G3279,8)*H3279,2)</f>
        <v>1.34</v>
      </c>
    </row>
    <row r="3280" spans="1:9" ht="21" customHeight="1">
      <c r="A3280" s="17" t="s">
        <v>2652</v>
      </c>
      <c r="B3280" s="18" t="s">
        <v>2653</v>
      </c>
      <c r="C3280" s="93" t="s">
        <v>14</v>
      </c>
      <c r="D3280" s="93"/>
      <c r="E3280" s="93"/>
      <c r="F3280" s="17" t="s">
        <v>33</v>
      </c>
      <c r="G3280" s="19">
        <v>1</v>
      </c>
      <c r="H3280" s="20">
        <v>113.86</v>
      </c>
      <c r="I3280" s="20">
        <f>TRUNC(TRUNC(G3280,8)*H3280,2)</f>
        <v>113.86</v>
      </c>
    </row>
    <row r="3281" spans="1:9" ht="15" customHeight="1">
      <c r="A3281" s="2"/>
      <c r="B3281" s="2"/>
      <c r="C3281" s="2"/>
      <c r="D3281" s="2"/>
      <c r="E3281" s="2"/>
      <c r="F3281" s="2"/>
      <c r="G3281" s="87" t="s">
        <v>1588</v>
      </c>
      <c r="H3281" s="87"/>
      <c r="I3281" s="21">
        <f>SUM(I3279:I3280)</f>
        <v>115.2</v>
      </c>
    </row>
    <row r="3282" spans="1:9" ht="15" customHeight="1">
      <c r="A3282" s="91" t="s">
        <v>1560</v>
      </c>
      <c r="B3282" s="91"/>
      <c r="C3282" s="92" t="s">
        <v>4</v>
      </c>
      <c r="D3282" s="92"/>
      <c r="E3282" s="92"/>
      <c r="F3282" s="11" t="s">
        <v>1470</v>
      </c>
      <c r="G3282" s="11" t="s">
        <v>1471</v>
      </c>
      <c r="H3282" s="11" t="s">
        <v>1472</v>
      </c>
      <c r="I3282" s="11" t="s">
        <v>1473</v>
      </c>
    </row>
    <row r="3283" spans="1:9" ht="21" customHeight="1">
      <c r="A3283" s="17" t="s">
        <v>2509</v>
      </c>
      <c r="B3283" s="18" t="s">
        <v>2510</v>
      </c>
      <c r="C3283" s="93" t="s">
        <v>14</v>
      </c>
      <c r="D3283" s="93"/>
      <c r="E3283" s="93"/>
      <c r="F3283" s="17" t="s">
        <v>1563</v>
      </c>
      <c r="G3283" s="19">
        <v>1.4904999999999999</v>
      </c>
      <c r="H3283" s="20">
        <v>23.37</v>
      </c>
      <c r="I3283" s="20">
        <f>TRUNC(TRUNC(G3283,8)*H3283,2)</f>
        <v>34.83</v>
      </c>
    </row>
    <row r="3284" spans="1:9" ht="21" customHeight="1">
      <c r="A3284" s="17" t="s">
        <v>2511</v>
      </c>
      <c r="B3284" s="18" t="s">
        <v>2512</v>
      </c>
      <c r="C3284" s="93" t="s">
        <v>14</v>
      </c>
      <c r="D3284" s="93"/>
      <c r="E3284" s="93"/>
      <c r="F3284" s="17" t="s">
        <v>1563</v>
      </c>
      <c r="G3284" s="19">
        <v>1.4904999999999999</v>
      </c>
      <c r="H3284" s="20">
        <v>31.5</v>
      </c>
      <c r="I3284" s="20">
        <f>TRUNC(TRUNC(G3284,8)*H3284,2)</f>
        <v>46.95</v>
      </c>
    </row>
    <row r="3285" spans="1:9" ht="18" customHeight="1">
      <c r="A3285" s="2"/>
      <c r="B3285" s="2"/>
      <c r="C3285" s="2"/>
      <c r="D3285" s="2"/>
      <c r="E3285" s="2"/>
      <c r="F3285" s="2"/>
      <c r="G3285" s="87" t="s">
        <v>1564</v>
      </c>
      <c r="H3285" s="87"/>
      <c r="I3285" s="21">
        <f>SUM(I3283:I3284)</f>
        <v>81.78</v>
      </c>
    </row>
    <row r="3286" spans="1:9" ht="15" customHeight="1">
      <c r="A3286" s="2"/>
      <c r="B3286" s="2"/>
      <c r="C3286" s="2"/>
      <c r="D3286" s="2"/>
      <c r="E3286" s="2"/>
      <c r="F3286" s="2"/>
      <c r="G3286" s="89" t="s">
        <v>1491</v>
      </c>
      <c r="H3286" s="89"/>
      <c r="I3286" s="5">
        <f>SUM(I3281,I3285)</f>
        <v>196.98000000000002</v>
      </c>
    </row>
    <row r="3287" spans="1:9" ht="9.9499999999999993" customHeight="1">
      <c r="A3287" s="2"/>
      <c r="B3287" s="2"/>
      <c r="C3287" s="2"/>
      <c r="D3287" s="2"/>
      <c r="E3287" s="2"/>
      <c r="F3287" s="2"/>
      <c r="G3287" s="90"/>
      <c r="H3287" s="90"/>
      <c r="I3287" s="90"/>
    </row>
    <row r="3288" spans="1:9" ht="20.100000000000001" customHeight="1">
      <c r="A3288" s="81" t="s">
        <v>2654</v>
      </c>
      <c r="B3288" s="81"/>
      <c r="C3288" s="81"/>
      <c r="D3288" s="81"/>
      <c r="E3288" s="81"/>
      <c r="F3288" s="81"/>
      <c r="G3288" s="81"/>
      <c r="H3288" s="81"/>
      <c r="I3288" s="81"/>
    </row>
    <row r="3289" spans="1:9" ht="15" customHeight="1">
      <c r="A3289" s="91" t="s">
        <v>1576</v>
      </c>
      <c r="B3289" s="91"/>
      <c r="C3289" s="92" t="s">
        <v>4</v>
      </c>
      <c r="D3289" s="92"/>
      <c r="E3289" s="92"/>
      <c r="F3289" s="11" t="s">
        <v>1470</v>
      </c>
      <c r="G3289" s="11" t="s">
        <v>1471</v>
      </c>
      <c r="H3289" s="11" t="s">
        <v>1472</v>
      </c>
      <c r="I3289" s="11" t="s">
        <v>1473</v>
      </c>
    </row>
    <row r="3290" spans="1:9" ht="15" customHeight="1">
      <c r="A3290" s="17" t="s">
        <v>2543</v>
      </c>
      <c r="B3290" s="18" t="s">
        <v>2544</v>
      </c>
      <c r="C3290" s="93" t="s">
        <v>14</v>
      </c>
      <c r="D3290" s="93"/>
      <c r="E3290" s="93"/>
      <c r="F3290" s="17" t="s">
        <v>33</v>
      </c>
      <c r="G3290" s="19">
        <v>5.3E-3</v>
      </c>
      <c r="H3290" s="20">
        <v>11.32</v>
      </c>
      <c r="I3290" s="20">
        <f>TRUNC(TRUNC(G3290,8)*H3290,2)</f>
        <v>0.05</v>
      </c>
    </row>
    <row r="3291" spans="1:9" ht="29.1" customHeight="1">
      <c r="A3291" s="17" t="s">
        <v>2655</v>
      </c>
      <c r="B3291" s="18" t="s">
        <v>2656</v>
      </c>
      <c r="C3291" s="93" t="s">
        <v>14</v>
      </c>
      <c r="D3291" s="93"/>
      <c r="E3291" s="93"/>
      <c r="F3291" s="17" t="s">
        <v>33</v>
      </c>
      <c r="G3291" s="19">
        <v>1</v>
      </c>
      <c r="H3291" s="20">
        <v>28.36</v>
      </c>
      <c r="I3291" s="20">
        <f>TRUNC(TRUNC(G3291,8)*H3291,2)</f>
        <v>28.36</v>
      </c>
    </row>
    <row r="3292" spans="1:9" ht="15" customHeight="1">
      <c r="A3292" s="2"/>
      <c r="B3292" s="2"/>
      <c r="C3292" s="2"/>
      <c r="D3292" s="2"/>
      <c r="E3292" s="2"/>
      <c r="F3292" s="2"/>
      <c r="G3292" s="87" t="s">
        <v>1588</v>
      </c>
      <c r="H3292" s="87"/>
      <c r="I3292" s="21">
        <f>SUM(I3290:I3291)</f>
        <v>28.41</v>
      </c>
    </row>
    <row r="3293" spans="1:9" ht="15" customHeight="1">
      <c r="A3293" s="91" t="s">
        <v>1560</v>
      </c>
      <c r="B3293" s="91"/>
      <c r="C3293" s="92" t="s">
        <v>4</v>
      </c>
      <c r="D3293" s="92"/>
      <c r="E3293" s="92"/>
      <c r="F3293" s="11" t="s">
        <v>1470</v>
      </c>
      <c r="G3293" s="11" t="s">
        <v>1471</v>
      </c>
      <c r="H3293" s="11" t="s">
        <v>1472</v>
      </c>
      <c r="I3293" s="11" t="s">
        <v>1473</v>
      </c>
    </row>
    <row r="3294" spans="1:9" ht="21" customHeight="1">
      <c r="A3294" s="17" t="s">
        <v>2509</v>
      </c>
      <c r="B3294" s="18" t="s">
        <v>2510</v>
      </c>
      <c r="C3294" s="93" t="s">
        <v>14</v>
      </c>
      <c r="D3294" s="93"/>
      <c r="E3294" s="93"/>
      <c r="F3294" s="17" t="s">
        <v>1563</v>
      </c>
      <c r="G3294" s="19">
        <v>0.19040000000000001</v>
      </c>
      <c r="H3294" s="20">
        <v>23.37</v>
      </c>
      <c r="I3294" s="20">
        <f>TRUNC(TRUNC(G3294,8)*H3294,2)</f>
        <v>4.4400000000000004</v>
      </c>
    </row>
    <row r="3295" spans="1:9" ht="21" customHeight="1">
      <c r="A3295" s="17" t="s">
        <v>2511</v>
      </c>
      <c r="B3295" s="18" t="s">
        <v>2512</v>
      </c>
      <c r="C3295" s="93" t="s">
        <v>14</v>
      </c>
      <c r="D3295" s="93"/>
      <c r="E3295" s="93"/>
      <c r="F3295" s="17" t="s">
        <v>1563</v>
      </c>
      <c r="G3295" s="19">
        <v>0.19040000000000001</v>
      </c>
      <c r="H3295" s="20">
        <v>31.5</v>
      </c>
      <c r="I3295" s="20">
        <f>TRUNC(TRUNC(G3295,8)*H3295,2)</f>
        <v>5.99</v>
      </c>
    </row>
    <row r="3296" spans="1:9" ht="18" customHeight="1">
      <c r="A3296" s="2"/>
      <c r="B3296" s="2"/>
      <c r="C3296" s="2"/>
      <c r="D3296" s="2"/>
      <c r="E3296" s="2"/>
      <c r="F3296" s="2"/>
      <c r="G3296" s="87" t="s">
        <v>1564</v>
      </c>
      <c r="H3296" s="87"/>
      <c r="I3296" s="21">
        <f>SUM(I3294:I3295)</f>
        <v>10.43</v>
      </c>
    </row>
    <row r="3297" spans="1:9" ht="15" customHeight="1">
      <c r="A3297" s="2"/>
      <c r="B3297" s="2"/>
      <c r="C3297" s="2"/>
      <c r="D3297" s="2"/>
      <c r="E3297" s="2"/>
      <c r="F3297" s="2"/>
      <c r="G3297" s="89" t="s">
        <v>1491</v>
      </c>
      <c r="H3297" s="89"/>
      <c r="I3297" s="5">
        <f>SUM(I3292,I3296)</f>
        <v>38.840000000000003</v>
      </c>
    </row>
    <row r="3298" spans="1:9" ht="9.9499999999999993" customHeight="1">
      <c r="A3298" s="2"/>
      <c r="B3298" s="2"/>
      <c r="C3298" s="2"/>
      <c r="D3298" s="2"/>
      <c r="E3298" s="2"/>
      <c r="F3298" s="2"/>
      <c r="G3298" s="90"/>
      <c r="H3298" s="90"/>
      <c r="I3298" s="90"/>
    </row>
    <row r="3299" spans="1:9" ht="20.100000000000001" customHeight="1">
      <c r="A3299" s="81" t="s">
        <v>2657</v>
      </c>
      <c r="B3299" s="81"/>
      <c r="C3299" s="81"/>
      <c r="D3299" s="81"/>
      <c r="E3299" s="81"/>
      <c r="F3299" s="81"/>
      <c r="G3299" s="81"/>
      <c r="H3299" s="81"/>
      <c r="I3299" s="81"/>
    </row>
    <row r="3300" spans="1:9" ht="15" customHeight="1">
      <c r="A3300" s="91" t="s">
        <v>1576</v>
      </c>
      <c r="B3300" s="91"/>
      <c r="C3300" s="92" t="s">
        <v>4</v>
      </c>
      <c r="D3300" s="92"/>
      <c r="E3300" s="92"/>
      <c r="F3300" s="11" t="s">
        <v>1470</v>
      </c>
      <c r="G3300" s="11" t="s">
        <v>1471</v>
      </c>
      <c r="H3300" s="11" t="s">
        <v>1472</v>
      </c>
      <c r="I3300" s="11" t="s">
        <v>1473</v>
      </c>
    </row>
    <row r="3301" spans="1:9" ht="15" customHeight="1">
      <c r="A3301" s="17" t="s">
        <v>2505</v>
      </c>
      <c r="B3301" s="18" t="s">
        <v>2506</v>
      </c>
      <c r="C3301" s="93" t="s">
        <v>14</v>
      </c>
      <c r="D3301" s="93"/>
      <c r="E3301" s="93"/>
      <c r="F3301" s="17" t="s">
        <v>33</v>
      </c>
      <c r="G3301" s="19">
        <v>1.6299999999999999E-2</v>
      </c>
      <c r="H3301" s="20">
        <v>2.33</v>
      </c>
      <c r="I3301" s="20">
        <f>TRUNC(TRUNC(G3301,8)*H3301,2)</f>
        <v>0.03</v>
      </c>
    </row>
    <row r="3302" spans="1:9" ht="21" customHeight="1">
      <c r="A3302" s="17" t="s">
        <v>2658</v>
      </c>
      <c r="B3302" s="18" t="s">
        <v>2659</v>
      </c>
      <c r="C3302" s="93" t="s">
        <v>14</v>
      </c>
      <c r="D3302" s="93"/>
      <c r="E3302" s="93"/>
      <c r="F3302" s="17" t="s">
        <v>88</v>
      </c>
      <c r="G3302" s="19">
        <v>1.0548999999999999</v>
      </c>
      <c r="H3302" s="20">
        <v>5.0199999999999996</v>
      </c>
      <c r="I3302" s="20">
        <f>TRUNC(TRUNC(G3302,8)*H3302,2)</f>
        <v>5.29</v>
      </c>
    </row>
    <row r="3303" spans="1:9" ht="15" customHeight="1">
      <c r="A3303" s="2"/>
      <c r="B3303" s="2"/>
      <c r="C3303" s="2"/>
      <c r="D3303" s="2"/>
      <c r="E3303" s="2"/>
      <c r="F3303" s="2"/>
      <c r="G3303" s="87" t="s">
        <v>1588</v>
      </c>
      <c r="H3303" s="87"/>
      <c r="I3303" s="21">
        <f>SUM(I3301:I3302)</f>
        <v>5.32</v>
      </c>
    </row>
    <row r="3304" spans="1:9" ht="15" customHeight="1">
      <c r="A3304" s="91" t="s">
        <v>1560</v>
      </c>
      <c r="B3304" s="91"/>
      <c r="C3304" s="92" t="s">
        <v>4</v>
      </c>
      <c r="D3304" s="92"/>
      <c r="E3304" s="92"/>
      <c r="F3304" s="11" t="s">
        <v>1470</v>
      </c>
      <c r="G3304" s="11" t="s">
        <v>1471</v>
      </c>
      <c r="H3304" s="11" t="s">
        <v>1472</v>
      </c>
      <c r="I3304" s="11" t="s">
        <v>1473</v>
      </c>
    </row>
    <row r="3305" spans="1:9" ht="21" customHeight="1">
      <c r="A3305" s="17" t="s">
        <v>2509</v>
      </c>
      <c r="B3305" s="18" t="s">
        <v>2510</v>
      </c>
      <c r="C3305" s="93" t="s">
        <v>14</v>
      </c>
      <c r="D3305" s="93"/>
      <c r="E3305" s="93"/>
      <c r="F3305" s="17" t="s">
        <v>1563</v>
      </c>
      <c r="G3305" s="19">
        <v>0.29299999999999998</v>
      </c>
      <c r="H3305" s="20">
        <v>23.37</v>
      </c>
      <c r="I3305" s="20">
        <f>TRUNC(TRUNC(G3305,8)*H3305,2)</f>
        <v>6.84</v>
      </c>
    </row>
    <row r="3306" spans="1:9" ht="21" customHeight="1">
      <c r="A3306" s="17" t="s">
        <v>2511</v>
      </c>
      <c r="B3306" s="18" t="s">
        <v>2512</v>
      </c>
      <c r="C3306" s="93" t="s">
        <v>14</v>
      </c>
      <c r="D3306" s="93"/>
      <c r="E3306" s="93"/>
      <c r="F3306" s="17" t="s">
        <v>1563</v>
      </c>
      <c r="G3306" s="19">
        <v>0.29299999999999998</v>
      </c>
      <c r="H3306" s="20">
        <v>31.5</v>
      </c>
      <c r="I3306" s="20">
        <f>TRUNC(TRUNC(G3306,8)*H3306,2)</f>
        <v>9.2200000000000006</v>
      </c>
    </row>
    <row r="3307" spans="1:9" ht="18" customHeight="1">
      <c r="A3307" s="2"/>
      <c r="B3307" s="2"/>
      <c r="C3307" s="2"/>
      <c r="D3307" s="2"/>
      <c r="E3307" s="2"/>
      <c r="F3307" s="2"/>
      <c r="G3307" s="87" t="s">
        <v>1564</v>
      </c>
      <c r="H3307" s="87"/>
      <c r="I3307" s="21">
        <f>SUM(I3305:I3306)</f>
        <v>16.060000000000002</v>
      </c>
    </row>
    <row r="3308" spans="1:9" ht="15" customHeight="1">
      <c r="A3308" s="2"/>
      <c r="B3308" s="2"/>
      <c r="C3308" s="2"/>
      <c r="D3308" s="2"/>
      <c r="E3308" s="2"/>
      <c r="F3308" s="2"/>
      <c r="G3308" s="89" t="s">
        <v>1491</v>
      </c>
      <c r="H3308" s="89"/>
      <c r="I3308" s="5">
        <f>SUM(I3303,I3307)</f>
        <v>21.380000000000003</v>
      </c>
    </row>
    <row r="3309" spans="1:9" ht="9.9499999999999993" customHeight="1">
      <c r="A3309" s="2"/>
      <c r="B3309" s="2"/>
      <c r="C3309" s="2"/>
      <c r="D3309" s="2"/>
      <c r="E3309" s="2"/>
      <c r="F3309" s="2"/>
      <c r="G3309" s="90"/>
      <c r="H3309" s="90"/>
      <c r="I3309" s="90"/>
    </row>
    <row r="3310" spans="1:9" ht="20.100000000000001" customHeight="1">
      <c r="A3310" s="81" t="s">
        <v>2660</v>
      </c>
      <c r="B3310" s="81"/>
      <c r="C3310" s="81"/>
      <c r="D3310" s="81"/>
      <c r="E3310" s="81"/>
      <c r="F3310" s="81"/>
      <c r="G3310" s="81"/>
      <c r="H3310" s="81"/>
      <c r="I3310" s="81"/>
    </row>
    <row r="3311" spans="1:9" ht="15" customHeight="1">
      <c r="A3311" s="91" t="s">
        <v>1576</v>
      </c>
      <c r="B3311" s="91"/>
      <c r="C3311" s="92" t="s">
        <v>4</v>
      </c>
      <c r="D3311" s="92"/>
      <c r="E3311" s="92"/>
      <c r="F3311" s="11" t="s">
        <v>1470</v>
      </c>
      <c r="G3311" s="11" t="s">
        <v>1471</v>
      </c>
      <c r="H3311" s="11" t="s">
        <v>1472</v>
      </c>
      <c r="I3311" s="11" t="s">
        <v>1473</v>
      </c>
    </row>
    <row r="3312" spans="1:9" ht="15" customHeight="1">
      <c r="A3312" s="17" t="s">
        <v>2505</v>
      </c>
      <c r="B3312" s="18" t="s">
        <v>2506</v>
      </c>
      <c r="C3312" s="93" t="s">
        <v>14</v>
      </c>
      <c r="D3312" s="93"/>
      <c r="E3312" s="93"/>
      <c r="F3312" s="17" t="s">
        <v>33</v>
      </c>
      <c r="G3312" s="19">
        <v>1.77E-2</v>
      </c>
      <c r="H3312" s="20">
        <v>2.33</v>
      </c>
      <c r="I3312" s="20">
        <f>TRUNC(TRUNC(G3312,8)*H3312,2)</f>
        <v>0.04</v>
      </c>
    </row>
    <row r="3313" spans="1:9" ht="21" customHeight="1">
      <c r="A3313" s="17" t="s">
        <v>2661</v>
      </c>
      <c r="B3313" s="18" t="s">
        <v>2662</v>
      </c>
      <c r="C3313" s="93" t="s">
        <v>14</v>
      </c>
      <c r="D3313" s="93"/>
      <c r="E3313" s="93"/>
      <c r="F3313" s="17" t="s">
        <v>88</v>
      </c>
      <c r="G3313" s="19">
        <v>1.0548999999999999</v>
      </c>
      <c r="H3313" s="20">
        <v>8.2899999999999991</v>
      </c>
      <c r="I3313" s="20">
        <f>TRUNC(TRUNC(G3313,8)*H3313,2)</f>
        <v>8.74</v>
      </c>
    </row>
    <row r="3314" spans="1:9" ht="15" customHeight="1">
      <c r="A3314" s="2"/>
      <c r="B3314" s="2"/>
      <c r="C3314" s="2"/>
      <c r="D3314" s="2"/>
      <c r="E3314" s="2"/>
      <c r="F3314" s="2"/>
      <c r="G3314" s="87" t="s">
        <v>1588</v>
      </c>
      <c r="H3314" s="87"/>
      <c r="I3314" s="21">
        <f>SUM(I3312:I3313)</f>
        <v>8.7799999999999994</v>
      </c>
    </row>
    <row r="3315" spans="1:9" ht="15" customHeight="1">
      <c r="A3315" s="91" t="s">
        <v>1560</v>
      </c>
      <c r="B3315" s="91"/>
      <c r="C3315" s="92" t="s">
        <v>4</v>
      </c>
      <c r="D3315" s="92"/>
      <c r="E3315" s="92"/>
      <c r="F3315" s="11" t="s">
        <v>1470</v>
      </c>
      <c r="G3315" s="11" t="s">
        <v>1471</v>
      </c>
      <c r="H3315" s="11" t="s">
        <v>1472</v>
      </c>
      <c r="I3315" s="11" t="s">
        <v>1473</v>
      </c>
    </row>
    <row r="3316" spans="1:9" ht="21" customHeight="1">
      <c r="A3316" s="17" t="s">
        <v>2509</v>
      </c>
      <c r="B3316" s="18" t="s">
        <v>2510</v>
      </c>
      <c r="C3316" s="93" t="s">
        <v>14</v>
      </c>
      <c r="D3316" s="93"/>
      <c r="E3316" s="93"/>
      <c r="F3316" s="17" t="s">
        <v>1563</v>
      </c>
      <c r="G3316" s="19">
        <v>0.31819999999999998</v>
      </c>
      <c r="H3316" s="20">
        <v>23.37</v>
      </c>
      <c r="I3316" s="20">
        <f>TRUNC(TRUNC(G3316,8)*H3316,2)</f>
        <v>7.43</v>
      </c>
    </row>
    <row r="3317" spans="1:9" ht="21" customHeight="1">
      <c r="A3317" s="17" t="s">
        <v>2511</v>
      </c>
      <c r="B3317" s="18" t="s">
        <v>2512</v>
      </c>
      <c r="C3317" s="93" t="s">
        <v>14</v>
      </c>
      <c r="D3317" s="93"/>
      <c r="E3317" s="93"/>
      <c r="F3317" s="17" t="s">
        <v>1563</v>
      </c>
      <c r="G3317" s="19">
        <v>0.31819999999999998</v>
      </c>
      <c r="H3317" s="20">
        <v>31.5</v>
      </c>
      <c r="I3317" s="20">
        <f>TRUNC(TRUNC(G3317,8)*H3317,2)</f>
        <v>10.02</v>
      </c>
    </row>
    <row r="3318" spans="1:9" ht="18" customHeight="1">
      <c r="A3318" s="2"/>
      <c r="B3318" s="2"/>
      <c r="C3318" s="2"/>
      <c r="D3318" s="2"/>
      <c r="E3318" s="2"/>
      <c r="F3318" s="2"/>
      <c r="G3318" s="87" t="s">
        <v>1564</v>
      </c>
      <c r="H3318" s="87"/>
      <c r="I3318" s="21">
        <f>SUM(I3316:I3317)</f>
        <v>17.45</v>
      </c>
    </row>
    <row r="3319" spans="1:9" ht="15" customHeight="1">
      <c r="A3319" s="2"/>
      <c r="B3319" s="2"/>
      <c r="C3319" s="2"/>
      <c r="D3319" s="2"/>
      <c r="E3319" s="2"/>
      <c r="F3319" s="2"/>
      <c r="G3319" s="89" t="s">
        <v>1491</v>
      </c>
      <c r="H3319" s="89"/>
      <c r="I3319" s="5">
        <f>SUM(I3314,I3318)</f>
        <v>26.229999999999997</v>
      </c>
    </row>
    <row r="3320" spans="1:9" ht="9.9499999999999993" customHeight="1">
      <c r="A3320" s="2"/>
      <c r="B3320" s="2"/>
      <c r="C3320" s="2"/>
      <c r="D3320" s="2"/>
      <c r="E3320" s="2"/>
      <c r="F3320" s="2"/>
      <c r="G3320" s="90"/>
      <c r="H3320" s="90"/>
      <c r="I3320" s="90"/>
    </row>
    <row r="3321" spans="1:9" ht="20.100000000000001" customHeight="1">
      <c r="A3321" s="81" t="s">
        <v>2663</v>
      </c>
      <c r="B3321" s="81"/>
      <c r="C3321" s="81"/>
      <c r="D3321" s="81"/>
      <c r="E3321" s="81"/>
      <c r="F3321" s="81"/>
      <c r="G3321" s="81"/>
      <c r="H3321" s="81"/>
      <c r="I3321" s="81"/>
    </row>
    <row r="3322" spans="1:9" ht="15" customHeight="1">
      <c r="A3322" s="91" t="s">
        <v>1576</v>
      </c>
      <c r="B3322" s="91"/>
      <c r="C3322" s="92" t="s">
        <v>4</v>
      </c>
      <c r="D3322" s="92"/>
      <c r="E3322" s="92"/>
      <c r="F3322" s="11" t="s">
        <v>1470</v>
      </c>
      <c r="G3322" s="11" t="s">
        <v>1471</v>
      </c>
      <c r="H3322" s="11" t="s">
        <v>1472</v>
      </c>
      <c r="I3322" s="11" t="s">
        <v>1473</v>
      </c>
    </row>
    <row r="3323" spans="1:9" ht="15" customHeight="1">
      <c r="A3323" s="17" t="s">
        <v>2505</v>
      </c>
      <c r="B3323" s="18" t="s">
        <v>2506</v>
      </c>
      <c r="C3323" s="93" t="s">
        <v>14</v>
      </c>
      <c r="D3323" s="93"/>
      <c r="E3323" s="93"/>
      <c r="F3323" s="17" t="s">
        <v>33</v>
      </c>
      <c r="G3323" s="19">
        <v>2.3E-2</v>
      </c>
      <c r="H3323" s="20">
        <v>2.33</v>
      </c>
      <c r="I3323" s="20">
        <f>TRUNC(TRUNC(G3323,8)*H3323,2)</f>
        <v>0.05</v>
      </c>
    </row>
    <row r="3324" spans="1:9" ht="21" customHeight="1">
      <c r="A3324" s="17" t="s">
        <v>2661</v>
      </c>
      <c r="B3324" s="18" t="s">
        <v>2662</v>
      </c>
      <c r="C3324" s="93" t="s">
        <v>14</v>
      </c>
      <c r="D3324" s="93"/>
      <c r="E3324" s="93"/>
      <c r="F3324" s="17" t="s">
        <v>88</v>
      </c>
      <c r="G3324" s="19">
        <v>1.0548999999999999</v>
      </c>
      <c r="H3324" s="20">
        <v>8.2899999999999991</v>
      </c>
      <c r="I3324" s="20">
        <f>TRUNC(TRUNC(G3324,8)*H3324,2)</f>
        <v>8.74</v>
      </c>
    </row>
    <row r="3325" spans="1:9" ht="15" customHeight="1">
      <c r="A3325" s="2"/>
      <c r="B3325" s="2"/>
      <c r="C3325" s="2"/>
      <c r="D3325" s="2"/>
      <c r="E3325" s="2"/>
      <c r="F3325" s="2"/>
      <c r="G3325" s="87" t="s">
        <v>1588</v>
      </c>
      <c r="H3325" s="87"/>
      <c r="I3325" s="21">
        <f>SUM(I3323:I3324)</f>
        <v>8.7900000000000009</v>
      </c>
    </row>
    <row r="3326" spans="1:9" ht="15" customHeight="1">
      <c r="A3326" s="91" t="s">
        <v>1560</v>
      </c>
      <c r="B3326" s="91"/>
      <c r="C3326" s="92" t="s">
        <v>4</v>
      </c>
      <c r="D3326" s="92"/>
      <c r="E3326" s="92"/>
      <c r="F3326" s="11" t="s">
        <v>1470</v>
      </c>
      <c r="G3326" s="11" t="s">
        <v>1471</v>
      </c>
      <c r="H3326" s="11" t="s">
        <v>1472</v>
      </c>
      <c r="I3326" s="11" t="s">
        <v>1473</v>
      </c>
    </row>
    <row r="3327" spans="1:9" ht="21" customHeight="1">
      <c r="A3327" s="17" t="s">
        <v>2509</v>
      </c>
      <c r="B3327" s="18" t="s">
        <v>2510</v>
      </c>
      <c r="C3327" s="93" t="s">
        <v>14</v>
      </c>
      <c r="D3327" s="93"/>
      <c r="E3327" s="93"/>
      <c r="F3327" s="17" t="s">
        <v>1563</v>
      </c>
      <c r="G3327" s="19">
        <v>4.1500000000000002E-2</v>
      </c>
      <c r="H3327" s="20">
        <v>23.37</v>
      </c>
      <c r="I3327" s="20">
        <f>TRUNC(TRUNC(G3327,8)*H3327,2)</f>
        <v>0.96</v>
      </c>
    </row>
    <row r="3328" spans="1:9" ht="21" customHeight="1">
      <c r="A3328" s="17" t="s">
        <v>2511</v>
      </c>
      <c r="B3328" s="18" t="s">
        <v>2512</v>
      </c>
      <c r="C3328" s="93" t="s">
        <v>14</v>
      </c>
      <c r="D3328" s="93"/>
      <c r="E3328" s="93"/>
      <c r="F3328" s="17" t="s">
        <v>1563</v>
      </c>
      <c r="G3328" s="19">
        <v>4.1500000000000002E-2</v>
      </c>
      <c r="H3328" s="20">
        <v>31.5</v>
      </c>
      <c r="I3328" s="20">
        <f>TRUNC(TRUNC(G3328,8)*H3328,2)</f>
        <v>1.3</v>
      </c>
    </row>
    <row r="3329" spans="1:9" ht="18" customHeight="1">
      <c r="A3329" s="2"/>
      <c r="B3329" s="2"/>
      <c r="C3329" s="2"/>
      <c r="D3329" s="2"/>
      <c r="E3329" s="2"/>
      <c r="F3329" s="2"/>
      <c r="G3329" s="87" t="s">
        <v>1564</v>
      </c>
      <c r="H3329" s="87"/>
      <c r="I3329" s="21">
        <f>SUM(I3327:I3328)</f>
        <v>2.2599999999999998</v>
      </c>
    </row>
    <row r="3330" spans="1:9" ht="15" customHeight="1">
      <c r="A3330" s="2"/>
      <c r="B3330" s="2"/>
      <c r="C3330" s="2"/>
      <c r="D3330" s="2"/>
      <c r="E3330" s="2"/>
      <c r="F3330" s="2"/>
      <c r="G3330" s="89" t="s">
        <v>1491</v>
      </c>
      <c r="H3330" s="89"/>
      <c r="I3330" s="5">
        <f>SUM(I3325,I3329)</f>
        <v>11.05</v>
      </c>
    </row>
    <row r="3331" spans="1:9" ht="9.9499999999999993" customHeight="1">
      <c r="A3331" s="2"/>
      <c r="B3331" s="2"/>
      <c r="C3331" s="2"/>
      <c r="D3331" s="2"/>
      <c r="E3331" s="2"/>
      <c r="F3331" s="2"/>
      <c r="G3331" s="90"/>
      <c r="H3331" s="90"/>
      <c r="I3331" s="90"/>
    </row>
    <row r="3332" spans="1:9" ht="20.100000000000001" customHeight="1">
      <c r="A3332" s="81" t="s">
        <v>2664</v>
      </c>
      <c r="B3332" s="81"/>
      <c r="C3332" s="81"/>
      <c r="D3332" s="81"/>
      <c r="E3332" s="81"/>
      <c r="F3332" s="81"/>
      <c r="G3332" s="81"/>
      <c r="H3332" s="81"/>
      <c r="I3332" s="81"/>
    </row>
    <row r="3333" spans="1:9" ht="15" customHeight="1">
      <c r="A3333" s="91" t="s">
        <v>1576</v>
      </c>
      <c r="B3333" s="91"/>
      <c r="C3333" s="92" t="s">
        <v>4</v>
      </c>
      <c r="D3333" s="92"/>
      <c r="E3333" s="92"/>
      <c r="F3333" s="11" t="s">
        <v>1470</v>
      </c>
      <c r="G3333" s="11" t="s">
        <v>1471</v>
      </c>
      <c r="H3333" s="11" t="s">
        <v>1472</v>
      </c>
      <c r="I3333" s="11" t="s">
        <v>1473</v>
      </c>
    </row>
    <row r="3334" spans="1:9" ht="15" customHeight="1">
      <c r="A3334" s="17" t="s">
        <v>2505</v>
      </c>
      <c r="B3334" s="18" t="s">
        <v>2506</v>
      </c>
      <c r="C3334" s="93" t="s">
        <v>14</v>
      </c>
      <c r="D3334" s="93"/>
      <c r="E3334" s="93"/>
      <c r="F3334" s="17" t="s">
        <v>33</v>
      </c>
      <c r="G3334" s="19">
        <v>2.12E-2</v>
      </c>
      <c r="H3334" s="20">
        <v>2.33</v>
      </c>
      <c r="I3334" s="20">
        <f>TRUNC(TRUNC(G3334,8)*H3334,2)</f>
        <v>0.04</v>
      </c>
    </row>
    <row r="3335" spans="1:9" ht="21" customHeight="1">
      <c r="A3335" s="17" t="s">
        <v>2665</v>
      </c>
      <c r="B3335" s="18" t="s">
        <v>2666</v>
      </c>
      <c r="C3335" s="93" t="s">
        <v>14</v>
      </c>
      <c r="D3335" s="93"/>
      <c r="E3335" s="93"/>
      <c r="F3335" s="17" t="s">
        <v>88</v>
      </c>
      <c r="G3335" s="19">
        <v>1.0548999999999999</v>
      </c>
      <c r="H3335" s="20">
        <v>10.88</v>
      </c>
      <c r="I3335" s="20">
        <f>TRUNC(TRUNC(G3335,8)*H3335,2)</f>
        <v>11.47</v>
      </c>
    </row>
    <row r="3336" spans="1:9" ht="15" customHeight="1">
      <c r="A3336" s="2"/>
      <c r="B3336" s="2"/>
      <c r="C3336" s="2"/>
      <c r="D3336" s="2"/>
      <c r="E3336" s="2"/>
      <c r="F3336" s="2"/>
      <c r="G3336" s="87" t="s">
        <v>1588</v>
      </c>
      <c r="H3336" s="87"/>
      <c r="I3336" s="21">
        <f>SUM(I3334:I3335)</f>
        <v>11.51</v>
      </c>
    </row>
    <row r="3337" spans="1:9" ht="15" customHeight="1">
      <c r="A3337" s="91" t="s">
        <v>1560</v>
      </c>
      <c r="B3337" s="91"/>
      <c r="C3337" s="92" t="s">
        <v>4</v>
      </c>
      <c r="D3337" s="92"/>
      <c r="E3337" s="92"/>
      <c r="F3337" s="11" t="s">
        <v>1470</v>
      </c>
      <c r="G3337" s="11" t="s">
        <v>1471</v>
      </c>
      <c r="H3337" s="11" t="s">
        <v>1472</v>
      </c>
      <c r="I3337" s="11" t="s">
        <v>1473</v>
      </c>
    </row>
    <row r="3338" spans="1:9" ht="21" customHeight="1">
      <c r="A3338" s="17" t="s">
        <v>2509</v>
      </c>
      <c r="B3338" s="18" t="s">
        <v>2510</v>
      </c>
      <c r="C3338" s="93" t="s">
        <v>14</v>
      </c>
      <c r="D3338" s="93"/>
      <c r="E3338" s="93"/>
      <c r="F3338" s="17" t="s">
        <v>1563</v>
      </c>
      <c r="G3338" s="19">
        <v>0.38129999999999997</v>
      </c>
      <c r="H3338" s="20">
        <v>23.37</v>
      </c>
      <c r="I3338" s="20">
        <f>TRUNC(TRUNC(G3338,8)*H3338,2)</f>
        <v>8.91</v>
      </c>
    </row>
    <row r="3339" spans="1:9" ht="21" customHeight="1">
      <c r="A3339" s="17" t="s">
        <v>2511</v>
      </c>
      <c r="B3339" s="18" t="s">
        <v>2512</v>
      </c>
      <c r="C3339" s="93" t="s">
        <v>14</v>
      </c>
      <c r="D3339" s="93"/>
      <c r="E3339" s="93"/>
      <c r="F3339" s="17" t="s">
        <v>1563</v>
      </c>
      <c r="G3339" s="19">
        <v>0.38129999999999997</v>
      </c>
      <c r="H3339" s="20">
        <v>31.5</v>
      </c>
      <c r="I3339" s="20">
        <f>TRUNC(TRUNC(G3339,8)*H3339,2)</f>
        <v>12.01</v>
      </c>
    </row>
    <row r="3340" spans="1:9" ht="18" customHeight="1">
      <c r="A3340" s="2"/>
      <c r="B3340" s="2"/>
      <c r="C3340" s="2"/>
      <c r="D3340" s="2"/>
      <c r="E3340" s="2"/>
      <c r="F3340" s="2"/>
      <c r="G3340" s="87" t="s">
        <v>1564</v>
      </c>
      <c r="H3340" s="87"/>
      <c r="I3340" s="21">
        <f>SUM(I3338:I3339)</f>
        <v>20.92</v>
      </c>
    </row>
    <row r="3341" spans="1:9" ht="15" customHeight="1">
      <c r="A3341" s="2"/>
      <c r="B3341" s="2"/>
      <c r="C3341" s="2"/>
      <c r="D3341" s="2"/>
      <c r="E3341" s="2"/>
      <c r="F3341" s="2"/>
      <c r="G3341" s="89" t="s">
        <v>1491</v>
      </c>
      <c r="H3341" s="89"/>
      <c r="I3341" s="5">
        <f>SUM(I3336,I3340)</f>
        <v>32.43</v>
      </c>
    </row>
    <row r="3342" spans="1:9" ht="9.9499999999999993" customHeight="1">
      <c r="A3342" s="2"/>
      <c r="B3342" s="2"/>
      <c r="C3342" s="2"/>
      <c r="D3342" s="2"/>
      <c r="E3342" s="2"/>
      <c r="F3342" s="2"/>
      <c r="G3342" s="90"/>
      <c r="H3342" s="90"/>
      <c r="I3342" s="90"/>
    </row>
    <row r="3343" spans="1:9" ht="20.100000000000001" customHeight="1">
      <c r="A3343" s="81" t="s">
        <v>2667</v>
      </c>
      <c r="B3343" s="81"/>
      <c r="C3343" s="81"/>
      <c r="D3343" s="81"/>
      <c r="E3343" s="81"/>
      <c r="F3343" s="81"/>
      <c r="G3343" s="81"/>
      <c r="H3343" s="81"/>
      <c r="I3343" s="81"/>
    </row>
    <row r="3344" spans="1:9" ht="15" customHeight="1">
      <c r="A3344" s="91" t="s">
        <v>1576</v>
      </c>
      <c r="B3344" s="91"/>
      <c r="C3344" s="92" t="s">
        <v>4</v>
      </c>
      <c r="D3344" s="92"/>
      <c r="E3344" s="92"/>
      <c r="F3344" s="11" t="s">
        <v>1470</v>
      </c>
      <c r="G3344" s="11" t="s">
        <v>1471</v>
      </c>
      <c r="H3344" s="11" t="s">
        <v>1472</v>
      </c>
      <c r="I3344" s="11" t="s">
        <v>1473</v>
      </c>
    </row>
    <row r="3345" spans="1:9" ht="15" customHeight="1">
      <c r="A3345" s="17" t="s">
        <v>2505</v>
      </c>
      <c r="B3345" s="18" t="s">
        <v>2506</v>
      </c>
      <c r="C3345" s="93" t="s">
        <v>14</v>
      </c>
      <c r="D3345" s="93"/>
      <c r="E3345" s="93"/>
      <c r="F3345" s="17" t="s">
        <v>33</v>
      </c>
      <c r="G3345" s="19">
        <v>2.47E-2</v>
      </c>
      <c r="H3345" s="20">
        <v>2.33</v>
      </c>
      <c r="I3345" s="20">
        <f>TRUNC(TRUNC(G3345,8)*H3345,2)</f>
        <v>0.05</v>
      </c>
    </row>
    <row r="3346" spans="1:9" ht="21" customHeight="1">
      <c r="A3346" s="17" t="s">
        <v>2668</v>
      </c>
      <c r="B3346" s="18" t="s">
        <v>2669</v>
      </c>
      <c r="C3346" s="93" t="s">
        <v>14</v>
      </c>
      <c r="D3346" s="93"/>
      <c r="E3346" s="93"/>
      <c r="F3346" s="17" t="s">
        <v>88</v>
      </c>
      <c r="G3346" s="19">
        <v>1.0548999999999999</v>
      </c>
      <c r="H3346" s="20">
        <v>11.49</v>
      </c>
      <c r="I3346" s="20">
        <f>TRUNC(TRUNC(G3346,8)*H3346,2)</f>
        <v>12.12</v>
      </c>
    </row>
    <row r="3347" spans="1:9" ht="15" customHeight="1">
      <c r="A3347" s="2"/>
      <c r="B3347" s="2"/>
      <c r="C3347" s="2"/>
      <c r="D3347" s="2"/>
      <c r="E3347" s="2"/>
      <c r="F3347" s="2"/>
      <c r="G3347" s="87" t="s">
        <v>1588</v>
      </c>
      <c r="H3347" s="87"/>
      <c r="I3347" s="21">
        <f>SUM(I3345:I3346)</f>
        <v>12.17</v>
      </c>
    </row>
    <row r="3348" spans="1:9" ht="15" customHeight="1">
      <c r="A3348" s="91" t="s">
        <v>1560</v>
      </c>
      <c r="B3348" s="91"/>
      <c r="C3348" s="92" t="s">
        <v>4</v>
      </c>
      <c r="D3348" s="92"/>
      <c r="E3348" s="92"/>
      <c r="F3348" s="11" t="s">
        <v>1470</v>
      </c>
      <c r="G3348" s="11" t="s">
        <v>1471</v>
      </c>
      <c r="H3348" s="11" t="s">
        <v>1472</v>
      </c>
      <c r="I3348" s="11" t="s">
        <v>1473</v>
      </c>
    </row>
    <row r="3349" spans="1:9" ht="21" customHeight="1">
      <c r="A3349" s="17" t="s">
        <v>2509</v>
      </c>
      <c r="B3349" s="18" t="s">
        <v>2510</v>
      </c>
      <c r="C3349" s="93" t="s">
        <v>14</v>
      </c>
      <c r="D3349" s="93"/>
      <c r="E3349" s="93"/>
      <c r="F3349" s="17" t="s">
        <v>1563</v>
      </c>
      <c r="G3349" s="19">
        <v>0.44440000000000002</v>
      </c>
      <c r="H3349" s="20">
        <v>23.37</v>
      </c>
      <c r="I3349" s="20">
        <f>TRUNC(TRUNC(G3349,8)*H3349,2)</f>
        <v>10.38</v>
      </c>
    </row>
    <row r="3350" spans="1:9" ht="21" customHeight="1">
      <c r="A3350" s="17" t="s">
        <v>2511</v>
      </c>
      <c r="B3350" s="18" t="s">
        <v>2512</v>
      </c>
      <c r="C3350" s="93" t="s">
        <v>14</v>
      </c>
      <c r="D3350" s="93"/>
      <c r="E3350" s="93"/>
      <c r="F3350" s="17" t="s">
        <v>1563</v>
      </c>
      <c r="G3350" s="19">
        <v>0.44440000000000002</v>
      </c>
      <c r="H3350" s="20">
        <v>31.5</v>
      </c>
      <c r="I3350" s="20">
        <f>TRUNC(TRUNC(G3350,8)*H3350,2)</f>
        <v>13.99</v>
      </c>
    </row>
    <row r="3351" spans="1:9" ht="18" customHeight="1">
      <c r="A3351" s="2"/>
      <c r="B3351" s="2"/>
      <c r="C3351" s="2"/>
      <c r="D3351" s="2"/>
      <c r="E3351" s="2"/>
      <c r="F3351" s="2"/>
      <c r="G3351" s="87" t="s">
        <v>1564</v>
      </c>
      <c r="H3351" s="87"/>
      <c r="I3351" s="21">
        <f>SUM(I3349:I3350)</f>
        <v>24.37</v>
      </c>
    </row>
    <row r="3352" spans="1:9" ht="15" customHeight="1">
      <c r="A3352" s="2"/>
      <c r="B3352" s="2"/>
      <c r="C3352" s="2"/>
      <c r="D3352" s="2"/>
      <c r="E3352" s="2"/>
      <c r="F3352" s="2"/>
      <c r="G3352" s="89" t="s">
        <v>1491</v>
      </c>
      <c r="H3352" s="89"/>
      <c r="I3352" s="5">
        <f>SUM(I3347,I3351)</f>
        <v>36.54</v>
      </c>
    </row>
    <row r="3353" spans="1:9" ht="9.9499999999999993" customHeight="1">
      <c r="A3353" s="2"/>
      <c r="B3353" s="2"/>
      <c r="C3353" s="2"/>
      <c r="D3353" s="2"/>
      <c r="E3353" s="2"/>
      <c r="F3353" s="2"/>
      <c r="G3353" s="90"/>
      <c r="H3353" s="90"/>
      <c r="I3353" s="90"/>
    </row>
    <row r="3354" spans="1:9" ht="20.100000000000001" customHeight="1">
      <c r="A3354" s="81" t="s">
        <v>2670</v>
      </c>
      <c r="B3354" s="81"/>
      <c r="C3354" s="81"/>
      <c r="D3354" s="81"/>
      <c r="E3354" s="81"/>
      <c r="F3354" s="81"/>
      <c r="G3354" s="81"/>
      <c r="H3354" s="81"/>
      <c r="I3354" s="81"/>
    </row>
    <row r="3355" spans="1:9" ht="15" customHeight="1">
      <c r="A3355" s="91" t="s">
        <v>1576</v>
      </c>
      <c r="B3355" s="91"/>
      <c r="C3355" s="92" t="s">
        <v>4</v>
      </c>
      <c r="D3355" s="92"/>
      <c r="E3355" s="92"/>
      <c r="F3355" s="11" t="s">
        <v>1470</v>
      </c>
      <c r="G3355" s="11" t="s">
        <v>1471</v>
      </c>
      <c r="H3355" s="11" t="s">
        <v>1472</v>
      </c>
      <c r="I3355" s="11" t="s">
        <v>1473</v>
      </c>
    </row>
    <row r="3356" spans="1:9" ht="29.1" customHeight="1">
      <c r="A3356" s="17" t="s">
        <v>2671</v>
      </c>
      <c r="B3356" s="18" t="s">
        <v>2672</v>
      </c>
      <c r="C3356" s="93" t="s">
        <v>14</v>
      </c>
      <c r="D3356" s="93"/>
      <c r="E3356" s="93"/>
      <c r="F3356" s="17" t="s">
        <v>33</v>
      </c>
      <c r="G3356" s="19">
        <v>1.46E-2</v>
      </c>
      <c r="H3356" s="20">
        <v>26.07</v>
      </c>
      <c r="I3356" s="20">
        <f>TRUNC(TRUNC(G3356,8)*H3356,2)</f>
        <v>0.38</v>
      </c>
    </row>
    <row r="3357" spans="1:9" ht="21" customHeight="1">
      <c r="A3357" s="17" t="s">
        <v>2673</v>
      </c>
      <c r="B3357" s="18" t="s">
        <v>2674</v>
      </c>
      <c r="C3357" s="93" t="s">
        <v>14</v>
      </c>
      <c r="D3357" s="93"/>
      <c r="E3357" s="93"/>
      <c r="F3357" s="17" t="s">
        <v>88</v>
      </c>
      <c r="G3357" s="19">
        <v>1.05</v>
      </c>
      <c r="H3357" s="20">
        <v>60.69</v>
      </c>
      <c r="I3357" s="20">
        <f>TRUNC(TRUNC(G3357,8)*H3357,2)</f>
        <v>63.72</v>
      </c>
    </row>
    <row r="3358" spans="1:9" ht="15" customHeight="1">
      <c r="A3358" s="2"/>
      <c r="B3358" s="2"/>
      <c r="C3358" s="2"/>
      <c r="D3358" s="2"/>
      <c r="E3358" s="2"/>
      <c r="F3358" s="2"/>
      <c r="G3358" s="87" t="s">
        <v>1588</v>
      </c>
      <c r="H3358" s="87"/>
      <c r="I3358" s="21">
        <f>SUM(I3356:I3357)</f>
        <v>64.099999999999994</v>
      </c>
    </row>
    <row r="3359" spans="1:9" ht="15" customHeight="1">
      <c r="A3359" s="91" t="s">
        <v>1560</v>
      </c>
      <c r="B3359" s="91"/>
      <c r="C3359" s="92" t="s">
        <v>4</v>
      </c>
      <c r="D3359" s="92"/>
      <c r="E3359" s="92"/>
      <c r="F3359" s="11" t="s">
        <v>1470</v>
      </c>
      <c r="G3359" s="11" t="s">
        <v>1471</v>
      </c>
      <c r="H3359" s="11" t="s">
        <v>1472</v>
      </c>
      <c r="I3359" s="11" t="s">
        <v>1473</v>
      </c>
    </row>
    <row r="3360" spans="1:9" ht="21" customHeight="1">
      <c r="A3360" s="17" t="s">
        <v>2675</v>
      </c>
      <c r="B3360" s="18" t="s">
        <v>2676</v>
      </c>
      <c r="C3360" s="93" t="s">
        <v>14</v>
      </c>
      <c r="D3360" s="93"/>
      <c r="E3360" s="93"/>
      <c r="F3360" s="17" t="s">
        <v>1563</v>
      </c>
      <c r="G3360" s="19">
        <v>8.9200000000000002E-2</v>
      </c>
      <c r="H3360" s="20">
        <v>27.21</v>
      </c>
      <c r="I3360" s="20">
        <f>TRUNC(TRUNC(G3360,8)*H3360,2)</f>
        <v>2.42</v>
      </c>
    </row>
    <row r="3361" spans="1:9" ht="15" customHeight="1">
      <c r="A3361" s="17" t="s">
        <v>1775</v>
      </c>
      <c r="B3361" s="18" t="s">
        <v>1776</v>
      </c>
      <c r="C3361" s="93" t="s">
        <v>14</v>
      </c>
      <c r="D3361" s="93"/>
      <c r="E3361" s="93"/>
      <c r="F3361" s="17" t="s">
        <v>1563</v>
      </c>
      <c r="G3361" s="19">
        <v>8.9200000000000002E-2</v>
      </c>
      <c r="H3361" s="20">
        <v>23.23</v>
      </c>
      <c r="I3361" s="20">
        <f>TRUNC(TRUNC(G3361,8)*H3361,2)</f>
        <v>2.0699999999999998</v>
      </c>
    </row>
    <row r="3362" spans="1:9" ht="18" customHeight="1">
      <c r="A3362" s="2"/>
      <c r="B3362" s="2"/>
      <c r="C3362" s="2"/>
      <c r="D3362" s="2"/>
      <c r="E3362" s="2"/>
      <c r="F3362" s="2"/>
      <c r="G3362" s="87" t="s">
        <v>1564</v>
      </c>
      <c r="H3362" s="87"/>
      <c r="I3362" s="21">
        <f>SUM(I3360:I3361)</f>
        <v>4.49</v>
      </c>
    </row>
    <row r="3363" spans="1:9" ht="15" customHeight="1">
      <c r="A3363" s="2"/>
      <c r="B3363" s="2"/>
      <c r="C3363" s="2"/>
      <c r="D3363" s="2"/>
      <c r="E3363" s="2"/>
      <c r="F3363" s="2"/>
      <c r="G3363" s="89" t="s">
        <v>1491</v>
      </c>
      <c r="H3363" s="89"/>
      <c r="I3363" s="5">
        <f>SUM(I3358,I3362)</f>
        <v>68.589999999999989</v>
      </c>
    </row>
    <row r="3364" spans="1:9" ht="9.9499999999999993" customHeight="1">
      <c r="A3364" s="2"/>
      <c r="B3364" s="2"/>
      <c r="C3364" s="2"/>
      <c r="D3364" s="2"/>
      <c r="E3364" s="2"/>
      <c r="F3364" s="2"/>
      <c r="G3364" s="90"/>
      <c r="H3364" s="90"/>
      <c r="I3364" s="90"/>
    </row>
    <row r="3365" spans="1:9" ht="20.100000000000001" customHeight="1">
      <c r="A3365" s="81" t="s">
        <v>2677</v>
      </c>
      <c r="B3365" s="81"/>
      <c r="C3365" s="81"/>
      <c r="D3365" s="81"/>
      <c r="E3365" s="81"/>
      <c r="F3365" s="81"/>
      <c r="G3365" s="81"/>
      <c r="H3365" s="81"/>
      <c r="I3365" s="81"/>
    </row>
    <row r="3366" spans="1:9" ht="15" customHeight="1">
      <c r="A3366" s="91" t="s">
        <v>1576</v>
      </c>
      <c r="B3366" s="91"/>
      <c r="C3366" s="92" t="s">
        <v>4</v>
      </c>
      <c r="D3366" s="92"/>
      <c r="E3366" s="92"/>
      <c r="F3366" s="11" t="s">
        <v>1470</v>
      </c>
      <c r="G3366" s="11" t="s">
        <v>1471</v>
      </c>
      <c r="H3366" s="11" t="s">
        <v>1472</v>
      </c>
      <c r="I3366" s="11" t="s">
        <v>1473</v>
      </c>
    </row>
    <row r="3367" spans="1:9" ht="21" customHeight="1">
      <c r="A3367" s="17" t="s">
        <v>2678</v>
      </c>
      <c r="B3367" s="18" t="s">
        <v>2679</v>
      </c>
      <c r="C3367" s="93" t="s">
        <v>14</v>
      </c>
      <c r="D3367" s="93"/>
      <c r="E3367" s="93"/>
      <c r="F3367" s="17" t="s">
        <v>33</v>
      </c>
      <c r="G3367" s="19">
        <v>2</v>
      </c>
      <c r="H3367" s="20">
        <v>3.37</v>
      </c>
      <c r="I3367" s="20">
        <f>TRUNC(TRUNC(G3367,8)*H3367,2)</f>
        <v>6.74</v>
      </c>
    </row>
    <row r="3368" spans="1:9" ht="21" customHeight="1">
      <c r="A3368" s="17" t="s">
        <v>2680</v>
      </c>
      <c r="B3368" s="18" t="s">
        <v>2681</v>
      </c>
      <c r="C3368" s="93" t="s">
        <v>14</v>
      </c>
      <c r="D3368" s="93"/>
      <c r="E3368" s="93"/>
      <c r="F3368" s="17" t="s">
        <v>33</v>
      </c>
      <c r="G3368" s="19">
        <v>1</v>
      </c>
      <c r="H3368" s="20">
        <v>17.98</v>
      </c>
      <c r="I3368" s="20">
        <f>TRUNC(TRUNC(G3368,8)*H3368,2)</f>
        <v>17.98</v>
      </c>
    </row>
    <row r="3369" spans="1:9" ht="29.1" customHeight="1">
      <c r="A3369" s="17" t="s">
        <v>2671</v>
      </c>
      <c r="B3369" s="18" t="s">
        <v>2672</v>
      </c>
      <c r="C3369" s="93" t="s">
        <v>14</v>
      </c>
      <c r="D3369" s="93"/>
      <c r="E3369" s="93"/>
      <c r="F3369" s="17" t="s">
        <v>33</v>
      </c>
      <c r="G3369" s="19">
        <v>0.115</v>
      </c>
      <c r="H3369" s="20">
        <v>26.07</v>
      </c>
      <c r="I3369" s="20">
        <f>TRUNC(TRUNC(G3369,8)*H3369,2)</f>
        <v>2.99</v>
      </c>
    </row>
    <row r="3370" spans="1:9" ht="15" customHeight="1">
      <c r="A3370" s="2"/>
      <c r="B3370" s="2"/>
      <c r="C3370" s="2"/>
      <c r="D3370" s="2"/>
      <c r="E3370" s="2"/>
      <c r="F3370" s="2"/>
      <c r="G3370" s="87" t="s">
        <v>1588</v>
      </c>
      <c r="H3370" s="87"/>
      <c r="I3370" s="21">
        <f>SUM(I3367:I3369)</f>
        <v>27.71</v>
      </c>
    </row>
    <row r="3371" spans="1:9" ht="15" customHeight="1">
      <c r="A3371" s="91" t="s">
        <v>1560</v>
      </c>
      <c r="B3371" s="91"/>
      <c r="C3371" s="92" t="s">
        <v>4</v>
      </c>
      <c r="D3371" s="92"/>
      <c r="E3371" s="92"/>
      <c r="F3371" s="11" t="s">
        <v>1470</v>
      </c>
      <c r="G3371" s="11" t="s">
        <v>1471</v>
      </c>
      <c r="H3371" s="11" t="s">
        <v>1472</v>
      </c>
      <c r="I3371" s="11" t="s">
        <v>1473</v>
      </c>
    </row>
    <row r="3372" spans="1:9" ht="21" customHeight="1">
      <c r="A3372" s="17" t="s">
        <v>2509</v>
      </c>
      <c r="B3372" s="18" t="s">
        <v>2510</v>
      </c>
      <c r="C3372" s="93" t="s">
        <v>14</v>
      </c>
      <c r="D3372" s="93"/>
      <c r="E3372" s="93"/>
      <c r="F3372" s="17" t="s">
        <v>1563</v>
      </c>
      <c r="G3372" s="19">
        <v>0.19259999999999999</v>
      </c>
      <c r="H3372" s="20">
        <v>23.37</v>
      </c>
      <c r="I3372" s="20">
        <f>TRUNC(TRUNC(G3372,8)*H3372,2)</f>
        <v>4.5</v>
      </c>
    </row>
    <row r="3373" spans="1:9" ht="21" customHeight="1">
      <c r="A3373" s="17" t="s">
        <v>2511</v>
      </c>
      <c r="B3373" s="18" t="s">
        <v>2512</v>
      </c>
      <c r="C3373" s="93" t="s">
        <v>14</v>
      </c>
      <c r="D3373" s="93"/>
      <c r="E3373" s="93"/>
      <c r="F3373" s="17" t="s">
        <v>1563</v>
      </c>
      <c r="G3373" s="19">
        <v>0.19259999999999999</v>
      </c>
      <c r="H3373" s="20">
        <v>31.5</v>
      </c>
      <c r="I3373" s="20">
        <f>TRUNC(TRUNC(G3373,8)*H3373,2)</f>
        <v>6.06</v>
      </c>
    </row>
    <row r="3374" spans="1:9" ht="18" customHeight="1">
      <c r="A3374" s="2"/>
      <c r="B3374" s="2"/>
      <c r="C3374" s="2"/>
      <c r="D3374" s="2"/>
      <c r="E3374" s="2"/>
      <c r="F3374" s="2"/>
      <c r="G3374" s="87" t="s">
        <v>1564</v>
      </c>
      <c r="H3374" s="87"/>
      <c r="I3374" s="21">
        <f>SUM(I3372:I3373)</f>
        <v>10.559999999999999</v>
      </c>
    </row>
    <row r="3375" spans="1:9" ht="15" customHeight="1">
      <c r="A3375" s="2"/>
      <c r="B3375" s="2"/>
      <c r="C3375" s="2"/>
      <c r="D3375" s="2"/>
      <c r="E3375" s="2"/>
      <c r="F3375" s="2"/>
      <c r="G3375" s="89" t="s">
        <v>1491</v>
      </c>
      <c r="H3375" s="89"/>
      <c r="I3375" s="5">
        <f>SUM(I3370,I3374)</f>
        <v>38.269999999999996</v>
      </c>
    </row>
    <row r="3376" spans="1:9" ht="9.9499999999999993" customHeight="1">
      <c r="A3376" s="2"/>
      <c r="B3376" s="2"/>
      <c r="C3376" s="2"/>
      <c r="D3376" s="2"/>
      <c r="E3376" s="2"/>
      <c r="F3376" s="2"/>
      <c r="G3376" s="90"/>
      <c r="H3376" s="90"/>
      <c r="I3376" s="90"/>
    </row>
    <row r="3377" spans="1:9" ht="20.100000000000001" customHeight="1">
      <c r="A3377" s="81" t="s">
        <v>2682</v>
      </c>
      <c r="B3377" s="81"/>
      <c r="C3377" s="81"/>
      <c r="D3377" s="81"/>
      <c r="E3377" s="81"/>
      <c r="F3377" s="81"/>
      <c r="G3377" s="81"/>
      <c r="H3377" s="81"/>
      <c r="I3377" s="81"/>
    </row>
    <row r="3378" spans="1:9" ht="15" customHeight="1">
      <c r="A3378" s="91" t="s">
        <v>1576</v>
      </c>
      <c r="B3378" s="91"/>
      <c r="C3378" s="92" t="s">
        <v>4</v>
      </c>
      <c r="D3378" s="92"/>
      <c r="E3378" s="92"/>
      <c r="F3378" s="11" t="s">
        <v>1470</v>
      </c>
      <c r="G3378" s="11" t="s">
        <v>1471</v>
      </c>
      <c r="H3378" s="11" t="s">
        <v>1472</v>
      </c>
      <c r="I3378" s="11" t="s">
        <v>1473</v>
      </c>
    </row>
    <row r="3379" spans="1:9" ht="15" customHeight="1">
      <c r="A3379" s="17" t="s">
        <v>2526</v>
      </c>
      <c r="B3379" s="18" t="s">
        <v>2527</v>
      </c>
      <c r="C3379" s="93" t="s">
        <v>14</v>
      </c>
      <c r="D3379" s="93"/>
      <c r="E3379" s="93"/>
      <c r="F3379" s="17" t="s">
        <v>33</v>
      </c>
      <c r="G3379" s="19">
        <v>9.9000000000000008E-3</v>
      </c>
      <c r="H3379" s="20">
        <v>63.17</v>
      </c>
      <c r="I3379" s="20">
        <f>TRUNC(TRUNC(G3379,8)*H3379,2)</f>
        <v>0.62</v>
      </c>
    </row>
    <row r="3380" spans="1:9" ht="21" customHeight="1">
      <c r="A3380" s="17" t="s">
        <v>2683</v>
      </c>
      <c r="B3380" s="18" t="s">
        <v>2684</v>
      </c>
      <c r="C3380" s="93" t="s">
        <v>14</v>
      </c>
      <c r="D3380" s="93"/>
      <c r="E3380" s="93"/>
      <c r="F3380" s="17" t="s">
        <v>33</v>
      </c>
      <c r="G3380" s="19">
        <v>1</v>
      </c>
      <c r="H3380" s="20">
        <v>1.8</v>
      </c>
      <c r="I3380" s="20">
        <f>TRUNC(TRUNC(G3380,8)*H3380,2)</f>
        <v>1.8</v>
      </c>
    </row>
    <row r="3381" spans="1:9" ht="15" customHeight="1">
      <c r="A3381" s="17" t="s">
        <v>2505</v>
      </c>
      <c r="B3381" s="18" t="s">
        <v>2506</v>
      </c>
      <c r="C3381" s="93" t="s">
        <v>14</v>
      </c>
      <c r="D3381" s="93"/>
      <c r="E3381" s="93"/>
      <c r="F3381" s="17" t="s">
        <v>33</v>
      </c>
      <c r="G3381" s="19">
        <v>7.1000000000000004E-3</v>
      </c>
      <c r="H3381" s="20">
        <v>2.33</v>
      </c>
      <c r="I3381" s="20">
        <f>TRUNC(TRUNC(G3381,8)*H3381,2)</f>
        <v>0.01</v>
      </c>
    </row>
    <row r="3382" spans="1:9" ht="21" customHeight="1">
      <c r="A3382" s="17" t="s">
        <v>2528</v>
      </c>
      <c r="B3382" s="18" t="s">
        <v>2529</v>
      </c>
      <c r="C3382" s="93" t="s">
        <v>14</v>
      </c>
      <c r="D3382" s="93"/>
      <c r="E3382" s="93"/>
      <c r="F3382" s="17" t="s">
        <v>33</v>
      </c>
      <c r="G3382" s="19">
        <v>1.4999999999999999E-2</v>
      </c>
      <c r="H3382" s="20">
        <v>71.569999999999993</v>
      </c>
      <c r="I3382" s="20">
        <f>TRUNC(TRUNC(G3382,8)*H3382,2)</f>
        <v>1.07</v>
      </c>
    </row>
    <row r="3383" spans="1:9" ht="15" customHeight="1">
      <c r="A3383" s="2"/>
      <c r="B3383" s="2"/>
      <c r="C3383" s="2"/>
      <c r="D3383" s="2"/>
      <c r="E3383" s="2"/>
      <c r="F3383" s="2"/>
      <c r="G3383" s="87" t="s">
        <v>1588</v>
      </c>
      <c r="H3383" s="87"/>
      <c r="I3383" s="21">
        <f>SUM(I3379:I3382)</f>
        <v>3.5</v>
      </c>
    </row>
    <row r="3384" spans="1:9" ht="15" customHeight="1">
      <c r="A3384" s="91" t="s">
        <v>1560</v>
      </c>
      <c r="B3384" s="91"/>
      <c r="C3384" s="92" t="s">
        <v>4</v>
      </c>
      <c r="D3384" s="92"/>
      <c r="E3384" s="92"/>
      <c r="F3384" s="11" t="s">
        <v>1470</v>
      </c>
      <c r="G3384" s="11" t="s">
        <v>1471</v>
      </c>
      <c r="H3384" s="11" t="s">
        <v>1472</v>
      </c>
      <c r="I3384" s="11" t="s">
        <v>1473</v>
      </c>
    </row>
    <row r="3385" spans="1:9" ht="21" customHeight="1">
      <c r="A3385" s="17" t="s">
        <v>2509</v>
      </c>
      <c r="B3385" s="18" t="s">
        <v>2510</v>
      </c>
      <c r="C3385" s="93" t="s">
        <v>14</v>
      </c>
      <c r="D3385" s="93"/>
      <c r="E3385" s="93"/>
      <c r="F3385" s="17" t="s">
        <v>1563</v>
      </c>
      <c r="G3385" s="19">
        <v>0.127</v>
      </c>
      <c r="H3385" s="20">
        <v>23.37</v>
      </c>
      <c r="I3385" s="20">
        <f>TRUNC(TRUNC(G3385,8)*H3385,2)</f>
        <v>2.96</v>
      </c>
    </row>
    <row r="3386" spans="1:9" ht="21" customHeight="1">
      <c r="A3386" s="17" t="s">
        <v>2511</v>
      </c>
      <c r="B3386" s="18" t="s">
        <v>2512</v>
      </c>
      <c r="C3386" s="93" t="s">
        <v>14</v>
      </c>
      <c r="D3386" s="93"/>
      <c r="E3386" s="93"/>
      <c r="F3386" s="17" t="s">
        <v>1563</v>
      </c>
      <c r="G3386" s="19">
        <v>0.127</v>
      </c>
      <c r="H3386" s="20">
        <v>31.5</v>
      </c>
      <c r="I3386" s="20">
        <f>TRUNC(TRUNC(G3386,8)*H3386,2)</f>
        <v>4</v>
      </c>
    </row>
    <row r="3387" spans="1:9" ht="18" customHeight="1">
      <c r="A3387" s="2"/>
      <c r="B3387" s="2"/>
      <c r="C3387" s="2"/>
      <c r="D3387" s="2"/>
      <c r="E3387" s="2"/>
      <c r="F3387" s="2"/>
      <c r="G3387" s="87" t="s">
        <v>1564</v>
      </c>
      <c r="H3387" s="87"/>
      <c r="I3387" s="21">
        <f>SUM(I3385:I3386)</f>
        <v>6.96</v>
      </c>
    </row>
    <row r="3388" spans="1:9" ht="15" customHeight="1">
      <c r="A3388" s="2"/>
      <c r="B3388" s="2"/>
      <c r="C3388" s="2"/>
      <c r="D3388" s="2"/>
      <c r="E3388" s="2"/>
      <c r="F3388" s="2"/>
      <c r="G3388" s="89" t="s">
        <v>1491</v>
      </c>
      <c r="H3388" s="89"/>
      <c r="I3388" s="5">
        <f>SUM(I3383,I3387)</f>
        <v>10.46</v>
      </c>
    </row>
    <row r="3389" spans="1:9" ht="9.9499999999999993" customHeight="1">
      <c r="A3389" s="2"/>
      <c r="B3389" s="2"/>
      <c r="C3389" s="2"/>
      <c r="D3389" s="2"/>
      <c r="E3389" s="2"/>
      <c r="F3389" s="2"/>
      <c r="G3389" s="90"/>
      <c r="H3389" s="90"/>
      <c r="I3389" s="90"/>
    </row>
    <row r="3390" spans="1:9" ht="20.100000000000001" customHeight="1">
      <c r="A3390" s="81" t="s">
        <v>2685</v>
      </c>
      <c r="B3390" s="81"/>
      <c r="C3390" s="81"/>
      <c r="D3390" s="81"/>
      <c r="E3390" s="81"/>
      <c r="F3390" s="81"/>
      <c r="G3390" s="81"/>
      <c r="H3390" s="81"/>
      <c r="I3390" s="81"/>
    </row>
    <row r="3391" spans="1:9" ht="15" customHeight="1">
      <c r="A3391" s="91" t="s">
        <v>1576</v>
      </c>
      <c r="B3391" s="91"/>
      <c r="C3391" s="92" t="s">
        <v>4</v>
      </c>
      <c r="D3391" s="92"/>
      <c r="E3391" s="92"/>
      <c r="F3391" s="11" t="s">
        <v>1470</v>
      </c>
      <c r="G3391" s="11" t="s">
        <v>1471</v>
      </c>
      <c r="H3391" s="11" t="s">
        <v>1472</v>
      </c>
      <c r="I3391" s="11" t="s">
        <v>1473</v>
      </c>
    </row>
    <row r="3392" spans="1:9" ht="21" customHeight="1">
      <c r="A3392" s="17" t="s">
        <v>2686</v>
      </c>
      <c r="B3392" s="18" t="s">
        <v>2687</v>
      </c>
      <c r="C3392" s="93" t="s">
        <v>14</v>
      </c>
      <c r="D3392" s="93"/>
      <c r="E3392" s="93"/>
      <c r="F3392" s="17" t="s">
        <v>33</v>
      </c>
      <c r="G3392" s="19">
        <v>2</v>
      </c>
      <c r="H3392" s="20">
        <v>1.9</v>
      </c>
      <c r="I3392" s="20">
        <f>TRUNC(TRUNC(G3392,8)*H3392,2)</f>
        <v>3.8</v>
      </c>
    </row>
    <row r="3393" spans="1:9" ht="21" customHeight="1">
      <c r="A3393" s="17" t="s">
        <v>2688</v>
      </c>
      <c r="B3393" s="18" t="s">
        <v>2689</v>
      </c>
      <c r="C3393" s="93" t="s">
        <v>14</v>
      </c>
      <c r="D3393" s="93"/>
      <c r="E3393" s="93"/>
      <c r="F3393" s="17" t="s">
        <v>33</v>
      </c>
      <c r="G3393" s="19">
        <v>1</v>
      </c>
      <c r="H3393" s="20">
        <v>2.92</v>
      </c>
      <c r="I3393" s="20">
        <f>TRUNC(TRUNC(G3393,8)*H3393,2)</f>
        <v>2.92</v>
      </c>
    </row>
    <row r="3394" spans="1:9" ht="29.1" customHeight="1">
      <c r="A3394" s="17" t="s">
        <v>2671</v>
      </c>
      <c r="B3394" s="18" t="s">
        <v>2672</v>
      </c>
      <c r="C3394" s="93" t="s">
        <v>14</v>
      </c>
      <c r="D3394" s="93"/>
      <c r="E3394" s="93"/>
      <c r="F3394" s="17" t="s">
        <v>33</v>
      </c>
      <c r="G3394" s="19">
        <v>0.05</v>
      </c>
      <c r="H3394" s="20">
        <v>26.07</v>
      </c>
      <c r="I3394" s="20">
        <f>TRUNC(TRUNC(G3394,8)*H3394,2)</f>
        <v>1.3</v>
      </c>
    </row>
    <row r="3395" spans="1:9" ht="15" customHeight="1">
      <c r="A3395" s="2"/>
      <c r="B3395" s="2"/>
      <c r="C3395" s="2"/>
      <c r="D3395" s="2"/>
      <c r="E3395" s="2"/>
      <c r="F3395" s="2"/>
      <c r="G3395" s="87" t="s">
        <v>1588</v>
      </c>
      <c r="H3395" s="87"/>
      <c r="I3395" s="21">
        <f>SUM(I3392:I3394)</f>
        <v>8.02</v>
      </c>
    </row>
    <row r="3396" spans="1:9" ht="15" customHeight="1">
      <c r="A3396" s="91" t="s">
        <v>1560</v>
      </c>
      <c r="B3396" s="91"/>
      <c r="C3396" s="92" t="s">
        <v>4</v>
      </c>
      <c r="D3396" s="92"/>
      <c r="E3396" s="92"/>
      <c r="F3396" s="11" t="s">
        <v>1470</v>
      </c>
      <c r="G3396" s="11" t="s">
        <v>1471</v>
      </c>
      <c r="H3396" s="11" t="s">
        <v>1472</v>
      </c>
      <c r="I3396" s="11" t="s">
        <v>1473</v>
      </c>
    </row>
    <row r="3397" spans="1:9" ht="21" customHeight="1">
      <c r="A3397" s="17" t="s">
        <v>2509</v>
      </c>
      <c r="B3397" s="18" t="s">
        <v>2510</v>
      </c>
      <c r="C3397" s="93" t="s">
        <v>14</v>
      </c>
      <c r="D3397" s="93"/>
      <c r="E3397" s="93"/>
      <c r="F3397" s="17" t="s">
        <v>1563</v>
      </c>
      <c r="G3397" s="19">
        <v>3.4299999999999997E-2</v>
      </c>
      <c r="H3397" s="20">
        <v>23.37</v>
      </c>
      <c r="I3397" s="20">
        <f>TRUNC(TRUNC(G3397,8)*H3397,2)</f>
        <v>0.8</v>
      </c>
    </row>
    <row r="3398" spans="1:9" ht="21" customHeight="1">
      <c r="A3398" s="17" t="s">
        <v>2511</v>
      </c>
      <c r="B3398" s="18" t="s">
        <v>2512</v>
      </c>
      <c r="C3398" s="93" t="s">
        <v>14</v>
      </c>
      <c r="D3398" s="93"/>
      <c r="E3398" s="93"/>
      <c r="F3398" s="17" t="s">
        <v>1563</v>
      </c>
      <c r="G3398" s="19">
        <v>3.4299999999999997E-2</v>
      </c>
      <c r="H3398" s="20">
        <v>31.5</v>
      </c>
      <c r="I3398" s="20">
        <f>TRUNC(TRUNC(G3398,8)*H3398,2)</f>
        <v>1.08</v>
      </c>
    </row>
    <row r="3399" spans="1:9" ht="18" customHeight="1">
      <c r="A3399" s="2"/>
      <c r="B3399" s="2"/>
      <c r="C3399" s="2"/>
      <c r="D3399" s="2"/>
      <c r="E3399" s="2"/>
      <c r="F3399" s="2"/>
      <c r="G3399" s="87" t="s">
        <v>1564</v>
      </c>
      <c r="H3399" s="87"/>
      <c r="I3399" s="21">
        <f>SUM(I3397:I3398)</f>
        <v>1.8800000000000001</v>
      </c>
    </row>
    <row r="3400" spans="1:9" ht="15" customHeight="1">
      <c r="A3400" s="2"/>
      <c r="B3400" s="2"/>
      <c r="C3400" s="2"/>
      <c r="D3400" s="2"/>
      <c r="E3400" s="2"/>
      <c r="F3400" s="2"/>
      <c r="G3400" s="89" t="s">
        <v>1491</v>
      </c>
      <c r="H3400" s="89"/>
      <c r="I3400" s="5">
        <f>SUM(I3395,I3399)</f>
        <v>9.9</v>
      </c>
    </row>
    <row r="3401" spans="1:9" ht="9.9499999999999993" customHeight="1">
      <c r="A3401" s="2"/>
      <c r="B3401" s="2"/>
      <c r="C3401" s="2"/>
      <c r="D3401" s="2"/>
      <c r="E3401" s="2"/>
      <c r="F3401" s="2"/>
      <c r="G3401" s="90"/>
      <c r="H3401" s="90"/>
      <c r="I3401" s="90"/>
    </row>
    <row r="3402" spans="1:9" ht="20.100000000000001" customHeight="1">
      <c r="A3402" s="81" t="s">
        <v>2690</v>
      </c>
      <c r="B3402" s="81"/>
      <c r="C3402" s="81"/>
      <c r="D3402" s="81"/>
      <c r="E3402" s="81"/>
      <c r="F3402" s="81"/>
      <c r="G3402" s="81"/>
      <c r="H3402" s="81"/>
      <c r="I3402" s="81"/>
    </row>
    <row r="3403" spans="1:9" ht="15" customHeight="1">
      <c r="A3403" s="91" t="s">
        <v>1576</v>
      </c>
      <c r="B3403" s="91"/>
      <c r="C3403" s="92" t="s">
        <v>4</v>
      </c>
      <c r="D3403" s="92"/>
      <c r="E3403" s="92"/>
      <c r="F3403" s="11" t="s">
        <v>1470</v>
      </c>
      <c r="G3403" s="11" t="s">
        <v>1471</v>
      </c>
      <c r="H3403" s="11" t="s">
        <v>1472</v>
      </c>
      <c r="I3403" s="11" t="s">
        <v>1473</v>
      </c>
    </row>
    <row r="3404" spans="1:9" ht="21" customHeight="1">
      <c r="A3404" s="17" t="s">
        <v>2686</v>
      </c>
      <c r="B3404" s="18" t="s">
        <v>2687</v>
      </c>
      <c r="C3404" s="93" t="s">
        <v>14</v>
      </c>
      <c r="D3404" s="93"/>
      <c r="E3404" s="93"/>
      <c r="F3404" s="17" t="s">
        <v>33</v>
      </c>
      <c r="G3404" s="19">
        <v>2</v>
      </c>
      <c r="H3404" s="20">
        <v>1.9</v>
      </c>
      <c r="I3404" s="20">
        <f>TRUNC(TRUNC(G3404,8)*H3404,2)</f>
        <v>3.8</v>
      </c>
    </row>
    <row r="3405" spans="1:9" ht="21" customHeight="1">
      <c r="A3405" s="17" t="s">
        <v>2688</v>
      </c>
      <c r="B3405" s="18" t="s">
        <v>2689</v>
      </c>
      <c r="C3405" s="93" t="s">
        <v>14</v>
      </c>
      <c r="D3405" s="93"/>
      <c r="E3405" s="93"/>
      <c r="F3405" s="17" t="s">
        <v>33</v>
      </c>
      <c r="G3405" s="19">
        <v>1</v>
      </c>
      <c r="H3405" s="20">
        <v>2.92</v>
      </c>
      <c r="I3405" s="20">
        <f>TRUNC(TRUNC(G3405,8)*H3405,2)</f>
        <v>2.92</v>
      </c>
    </row>
    <row r="3406" spans="1:9" ht="29.1" customHeight="1">
      <c r="A3406" s="17" t="s">
        <v>2671</v>
      </c>
      <c r="B3406" s="18" t="s">
        <v>2672</v>
      </c>
      <c r="C3406" s="93" t="s">
        <v>14</v>
      </c>
      <c r="D3406" s="93"/>
      <c r="E3406" s="93"/>
      <c r="F3406" s="17" t="s">
        <v>33</v>
      </c>
      <c r="G3406" s="19">
        <v>0.05</v>
      </c>
      <c r="H3406" s="20">
        <v>26.07</v>
      </c>
      <c r="I3406" s="20">
        <f>TRUNC(TRUNC(G3406,8)*H3406,2)</f>
        <v>1.3</v>
      </c>
    </row>
    <row r="3407" spans="1:9" ht="15" customHeight="1">
      <c r="A3407" s="2"/>
      <c r="B3407" s="2"/>
      <c r="C3407" s="2"/>
      <c r="D3407" s="2"/>
      <c r="E3407" s="2"/>
      <c r="F3407" s="2"/>
      <c r="G3407" s="87" t="s">
        <v>1588</v>
      </c>
      <c r="H3407" s="87"/>
      <c r="I3407" s="21">
        <f>SUM(I3404:I3406)</f>
        <v>8.02</v>
      </c>
    </row>
    <row r="3408" spans="1:9" ht="15" customHeight="1">
      <c r="A3408" s="91" t="s">
        <v>1560</v>
      </c>
      <c r="B3408" s="91"/>
      <c r="C3408" s="92" t="s">
        <v>4</v>
      </c>
      <c r="D3408" s="92"/>
      <c r="E3408" s="92"/>
      <c r="F3408" s="11" t="s">
        <v>1470</v>
      </c>
      <c r="G3408" s="11" t="s">
        <v>1471</v>
      </c>
      <c r="H3408" s="11" t="s">
        <v>1472</v>
      </c>
      <c r="I3408" s="11" t="s">
        <v>1473</v>
      </c>
    </row>
    <row r="3409" spans="1:9" ht="21" customHeight="1">
      <c r="A3409" s="17" t="s">
        <v>2509</v>
      </c>
      <c r="B3409" s="18" t="s">
        <v>2510</v>
      </c>
      <c r="C3409" s="93" t="s">
        <v>14</v>
      </c>
      <c r="D3409" s="93"/>
      <c r="E3409" s="93"/>
      <c r="F3409" s="17" t="s">
        <v>1563</v>
      </c>
      <c r="G3409" s="19">
        <v>0.13789999999999999</v>
      </c>
      <c r="H3409" s="20">
        <v>23.37</v>
      </c>
      <c r="I3409" s="20">
        <f>TRUNC(TRUNC(G3409,8)*H3409,2)</f>
        <v>3.22</v>
      </c>
    </row>
    <row r="3410" spans="1:9" ht="21" customHeight="1">
      <c r="A3410" s="17" t="s">
        <v>2511</v>
      </c>
      <c r="B3410" s="18" t="s">
        <v>2512</v>
      </c>
      <c r="C3410" s="93" t="s">
        <v>14</v>
      </c>
      <c r="D3410" s="93"/>
      <c r="E3410" s="93"/>
      <c r="F3410" s="17" t="s">
        <v>1563</v>
      </c>
      <c r="G3410" s="19">
        <v>0.13789999999999999</v>
      </c>
      <c r="H3410" s="20">
        <v>31.5</v>
      </c>
      <c r="I3410" s="20">
        <f>TRUNC(TRUNC(G3410,8)*H3410,2)</f>
        <v>4.34</v>
      </c>
    </row>
    <row r="3411" spans="1:9" ht="18" customHeight="1">
      <c r="A3411" s="2"/>
      <c r="B3411" s="2"/>
      <c r="C3411" s="2"/>
      <c r="D3411" s="2"/>
      <c r="E3411" s="2"/>
      <c r="F3411" s="2"/>
      <c r="G3411" s="87" t="s">
        <v>1564</v>
      </c>
      <c r="H3411" s="87"/>
      <c r="I3411" s="21">
        <f>SUM(I3409:I3410)</f>
        <v>7.5600000000000005</v>
      </c>
    </row>
    <row r="3412" spans="1:9" ht="15" customHeight="1">
      <c r="A3412" s="2"/>
      <c r="B3412" s="2"/>
      <c r="C3412" s="2"/>
      <c r="D3412" s="2"/>
      <c r="E3412" s="2"/>
      <c r="F3412" s="2"/>
      <c r="G3412" s="89" t="s">
        <v>1491</v>
      </c>
      <c r="H3412" s="89"/>
      <c r="I3412" s="5">
        <f>SUM(I3407,I3411)</f>
        <v>15.58</v>
      </c>
    </row>
    <row r="3413" spans="1:9" ht="9.9499999999999993" customHeight="1">
      <c r="A3413" s="2"/>
      <c r="B3413" s="2"/>
      <c r="C3413" s="2"/>
      <c r="D3413" s="2"/>
      <c r="E3413" s="2"/>
      <c r="F3413" s="2"/>
      <c r="G3413" s="90"/>
      <c r="H3413" s="90"/>
      <c r="I3413" s="90"/>
    </row>
    <row r="3414" spans="1:9" ht="20.100000000000001" customHeight="1">
      <c r="A3414" s="81" t="s">
        <v>2691</v>
      </c>
      <c r="B3414" s="81"/>
      <c r="C3414" s="81"/>
      <c r="D3414" s="81"/>
      <c r="E3414" s="81"/>
      <c r="F3414" s="81"/>
      <c r="G3414" s="81"/>
      <c r="H3414" s="81"/>
      <c r="I3414" s="81"/>
    </row>
    <row r="3415" spans="1:9" ht="15" customHeight="1">
      <c r="A3415" s="91" t="s">
        <v>1576</v>
      </c>
      <c r="B3415" s="91"/>
      <c r="C3415" s="92" t="s">
        <v>4</v>
      </c>
      <c r="D3415" s="92"/>
      <c r="E3415" s="92"/>
      <c r="F3415" s="11" t="s">
        <v>1470</v>
      </c>
      <c r="G3415" s="11" t="s">
        <v>1471</v>
      </c>
      <c r="H3415" s="11" t="s">
        <v>1472</v>
      </c>
      <c r="I3415" s="11" t="s">
        <v>1473</v>
      </c>
    </row>
    <row r="3416" spans="1:9" ht="21" customHeight="1">
      <c r="A3416" s="17" t="s">
        <v>2678</v>
      </c>
      <c r="B3416" s="18" t="s">
        <v>2679</v>
      </c>
      <c r="C3416" s="93" t="s">
        <v>14</v>
      </c>
      <c r="D3416" s="93"/>
      <c r="E3416" s="93"/>
      <c r="F3416" s="17" t="s">
        <v>33</v>
      </c>
      <c r="G3416" s="19">
        <v>2</v>
      </c>
      <c r="H3416" s="20">
        <v>3.37</v>
      </c>
      <c r="I3416" s="20">
        <f>TRUNC(TRUNC(G3416,8)*H3416,2)</f>
        <v>6.74</v>
      </c>
    </row>
    <row r="3417" spans="1:9" ht="21" customHeight="1">
      <c r="A3417" s="17" t="s">
        <v>2692</v>
      </c>
      <c r="B3417" s="18" t="s">
        <v>2693</v>
      </c>
      <c r="C3417" s="93" t="s">
        <v>14</v>
      </c>
      <c r="D3417" s="93"/>
      <c r="E3417" s="93"/>
      <c r="F3417" s="17" t="s">
        <v>33</v>
      </c>
      <c r="G3417" s="19">
        <v>1</v>
      </c>
      <c r="H3417" s="20">
        <v>7.05</v>
      </c>
      <c r="I3417" s="20">
        <f>TRUNC(TRUNC(G3417,8)*H3417,2)</f>
        <v>7.05</v>
      </c>
    </row>
    <row r="3418" spans="1:9" ht="29.1" customHeight="1">
      <c r="A3418" s="17" t="s">
        <v>2671</v>
      </c>
      <c r="B3418" s="18" t="s">
        <v>2672</v>
      </c>
      <c r="C3418" s="93" t="s">
        <v>14</v>
      </c>
      <c r="D3418" s="93"/>
      <c r="E3418" s="93"/>
      <c r="F3418" s="17" t="s">
        <v>33</v>
      </c>
      <c r="G3418" s="19">
        <v>0.115</v>
      </c>
      <c r="H3418" s="20">
        <v>26.07</v>
      </c>
      <c r="I3418" s="20">
        <f>TRUNC(TRUNC(G3418,8)*H3418,2)</f>
        <v>2.99</v>
      </c>
    </row>
    <row r="3419" spans="1:9" ht="15" customHeight="1">
      <c r="A3419" s="2"/>
      <c r="B3419" s="2"/>
      <c r="C3419" s="2"/>
      <c r="D3419" s="2"/>
      <c r="E3419" s="2"/>
      <c r="F3419" s="2"/>
      <c r="G3419" s="87" t="s">
        <v>1588</v>
      </c>
      <c r="H3419" s="87"/>
      <c r="I3419" s="21">
        <f>SUM(I3416:I3418)</f>
        <v>16.78</v>
      </c>
    </row>
    <row r="3420" spans="1:9" ht="15" customHeight="1">
      <c r="A3420" s="91" t="s">
        <v>1560</v>
      </c>
      <c r="B3420" s="91"/>
      <c r="C3420" s="92" t="s">
        <v>4</v>
      </c>
      <c r="D3420" s="92"/>
      <c r="E3420" s="92"/>
      <c r="F3420" s="11" t="s">
        <v>1470</v>
      </c>
      <c r="G3420" s="11" t="s">
        <v>1471</v>
      </c>
      <c r="H3420" s="11" t="s">
        <v>1472</v>
      </c>
      <c r="I3420" s="11" t="s">
        <v>1473</v>
      </c>
    </row>
    <row r="3421" spans="1:9" ht="21" customHeight="1">
      <c r="A3421" s="17" t="s">
        <v>2509</v>
      </c>
      <c r="B3421" s="18" t="s">
        <v>2510</v>
      </c>
      <c r="C3421" s="93" t="s">
        <v>14</v>
      </c>
      <c r="D3421" s="93"/>
      <c r="E3421" s="93"/>
      <c r="F3421" s="17" t="s">
        <v>1563</v>
      </c>
      <c r="G3421" s="19">
        <v>0.19259999999999999</v>
      </c>
      <c r="H3421" s="20">
        <v>23.37</v>
      </c>
      <c r="I3421" s="20">
        <f>TRUNC(TRUNC(G3421,8)*H3421,2)</f>
        <v>4.5</v>
      </c>
    </row>
    <row r="3422" spans="1:9" ht="21" customHeight="1">
      <c r="A3422" s="17" t="s">
        <v>2511</v>
      </c>
      <c r="B3422" s="18" t="s">
        <v>2512</v>
      </c>
      <c r="C3422" s="93" t="s">
        <v>14</v>
      </c>
      <c r="D3422" s="93"/>
      <c r="E3422" s="93"/>
      <c r="F3422" s="17" t="s">
        <v>1563</v>
      </c>
      <c r="G3422" s="19">
        <v>0.19259999999999999</v>
      </c>
      <c r="H3422" s="20">
        <v>31.5</v>
      </c>
      <c r="I3422" s="20">
        <f>TRUNC(TRUNC(G3422,8)*H3422,2)</f>
        <v>6.06</v>
      </c>
    </row>
    <row r="3423" spans="1:9" ht="18" customHeight="1">
      <c r="A3423" s="2"/>
      <c r="B3423" s="2"/>
      <c r="C3423" s="2"/>
      <c r="D3423" s="2"/>
      <c r="E3423" s="2"/>
      <c r="F3423" s="2"/>
      <c r="G3423" s="87" t="s">
        <v>1564</v>
      </c>
      <c r="H3423" s="87"/>
      <c r="I3423" s="21">
        <f>SUM(I3421:I3422)</f>
        <v>10.559999999999999</v>
      </c>
    </row>
    <row r="3424" spans="1:9" ht="15" customHeight="1">
      <c r="A3424" s="2"/>
      <c r="B3424" s="2"/>
      <c r="C3424" s="2"/>
      <c r="D3424" s="2"/>
      <c r="E3424" s="2"/>
      <c r="F3424" s="2"/>
      <c r="G3424" s="89" t="s">
        <v>1491</v>
      </c>
      <c r="H3424" s="89"/>
      <c r="I3424" s="5">
        <f>SUM(I3419,I3423)</f>
        <v>27.34</v>
      </c>
    </row>
    <row r="3425" spans="1:9" ht="9.9499999999999993" customHeight="1">
      <c r="A3425" s="2"/>
      <c r="B3425" s="2"/>
      <c r="C3425" s="2"/>
      <c r="D3425" s="2"/>
      <c r="E3425" s="2"/>
      <c r="F3425" s="2"/>
      <c r="G3425" s="90"/>
      <c r="H3425" s="90"/>
      <c r="I3425" s="90"/>
    </row>
    <row r="3426" spans="1:9" ht="20.100000000000001" customHeight="1">
      <c r="A3426" s="81" t="s">
        <v>2694</v>
      </c>
      <c r="B3426" s="81"/>
      <c r="C3426" s="81"/>
      <c r="D3426" s="81"/>
      <c r="E3426" s="81"/>
      <c r="F3426" s="81"/>
      <c r="G3426" s="81"/>
      <c r="H3426" s="81"/>
      <c r="I3426" s="81"/>
    </row>
    <row r="3427" spans="1:9" ht="15" customHeight="1">
      <c r="A3427" s="91" t="s">
        <v>1576</v>
      </c>
      <c r="B3427" s="91"/>
      <c r="C3427" s="92" t="s">
        <v>4</v>
      </c>
      <c r="D3427" s="92"/>
      <c r="E3427" s="92"/>
      <c r="F3427" s="11" t="s">
        <v>1470</v>
      </c>
      <c r="G3427" s="11" t="s">
        <v>1471</v>
      </c>
      <c r="H3427" s="11" t="s">
        <v>1472</v>
      </c>
      <c r="I3427" s="11" t="s">
        <v>1473</v>
      </c>
    </row>
    <row r="3428" spans="1:9" ht="15" customHeight="1">
      <c r="A3428" s="17" t="s">
        <v>2526</v>
      </c>
      <c r="B3428" s="18" t="s">
        <v>2527</v>
      </c>
      <c r="C3428" s="93" t="s">
        <v>14</v>
      </c>
      <c r="D3428" s="93"/>
      <c r="E3428" s="93"/>
      <c r="F3428" s="17" t="s">
        <v>33</v>
      </c>
      <c r="G3428" s="19">
        <v>9.9000000000000008E-3</v>
      </c>
      <c r="H3428" s="20">
        <v>63.17</v>
      </c>
      <c r="I3428" s="20">
        <f>TRUNC(TRUNC(G3428,8)*H3428,2)</f>
        <v>0.62</v>
      </c>
    </row>
    <row r="3429" spans="1:9" ht="21" customHeight="1">
      <c r="A3429" s="17" t="s">
        <v>2695</v>
      </c>
      <c r="B3429" s="18" t="s">
        <v>2696</v>
      </c>
      <c r="C3429" s="93" t="s">
        <v>14</v>
      </c>
      <c r="D3429" s="93"/>
      <c r="E3429" s="93"/>
      <c r="F3429" s="17" t="s">
        <v>33</v>
      </c>
      <c r="G3429" s="19">
        <v>1</v>
      </c>
      <c r="H3429" s="20">
        <v>1.63</v>
      </c>
      <c r="I3429" s="20">
        <f>TRUNC(TRUNC(G3429,8)*H3429,2)</f>
        <v>1.63</v>
      </c>
    </row>
    <row r="3430" spans="1:9" ht="15" customHeight="1">
      <c r="A3430" s="17" t="s">
        <v>2505</v>
      </c>
      <c r="B3430" s="18" t="s">
        <v>2506</v>
      </c>
      <c r="C3430" s="93" t="s">
        <v>14</v>
      </c>
      <c r="D3430" s="93"/>
      <c r="E3430" s="93"/>
      <c r="F3430" s="17" t="s">
        <v>33</v>
      </c>
      <c r="G3430" s="19">
        <v>7.1000000000000004E-3</v>
      </c>
      <c r="H3430" s="20">
        <v>2.33</v>
      </c>
      <c r="I3430" s="20">
        <f>TRUNC(TRUNC(G3430,8)*H3430,2)</f>
        <v>0.01</v>
      </c>
    </row>
    <row r="3431" spans="1:9" ht="21" customHeight="1">
      <c r="A3431" s="17" t="s">
        <v>2528</v>
      </c>
      <c r="B3431" s="18" t="s">
        <v>2529</v>
      </c>
      <c r="C3431" s="93" t="s">
        <v>14</v>
      </c>
      <c r="D3431" s="93"/>
      <c r="E3431" s="93"/>
      <c r="F3431" s="17" t="s">
        <v>33</v>
      </c>
      <c r="G3431" s="19">
        <v>1.4999999999999999E-2</v>
      </c>
      <c r="H3431" s="20">
        <v>71.569999999999993</v>
      </c>
      <c r="I3431" s="20">
        <f>TRUNC(TRUNC(G3431,8)*H3431,2)</f>
        <v>1.07</v>
      </c>
    </row>
    <row r="3432" spans="1:9" ht="15" customHeight="1">
      <c r="A3432" s="2"/>
      <c r="B3432" s="2"/>
      <c r="C3432" s="2"/>
      <c r="D3432" s="2"/>
      <c r="E3432" s="2"/>
      <c r="F3432" s="2"/>
      <c r="G3432" s="87" t="s">
        <v>1588</v>
      </c>
      <c r="H3432" s="87"/>
      <c r="I3432" s="21">
        <f>SUM(I3428:I3431)</f>
        <v>3.33</v>
      </c>
    </row>
    <row r="3433" spans="1:9" ht="15" customHeight="1">
      <c r="A3433" s="91" t="s">
        <v>1560</v>
      </c>
      <c r="B3433" s="91"/>
      <c r="C3433" s="92" t="s">
        <v>4</v>
      </c>
      <c r="D3433" s="92"/>
      <c r="E3433" s="92"/>
      <c r="F3433" s="11" t="s">
        <v>1470</v>
      </c>
      <c r="G3433" s="11" t="s">
        <v>1471</v>
      </c>
      <c r="H3433" s="11" t="s">
        <v>1472</v>
      </c>
      <c r="I3433" s="11" t="s">
        <v>1473</v>
      </c>
    </row>
    <row r="3434" spans="1:9" ht="21" customHeight="1">
      <c r="A3434" s="17" t="s">
        <v>2509</v>
      </c>
      <c r="B3434" s="18" t="s">
        <v>2510</v>
      </c>
      <c r="C3434" s="93" t="s">
        <v>14</v>
      </c>
      <c r="D3434" s="93"/>
      <c r="E3434" s="93"/>
      <c r="F3434" s="17" t="s">
        <v>1563</v>
      </c>
      <c r="G3434" s="19">
        <v>0.127</v>
      </c>
      <c r="H3434" s="20">
        <v>23.37</v>
      </c>
      <c r="I3434" s="20">
        <f>TRUNC(TRUNC(G3434,8)*H3434,2)</f>
        <v>2.96</v>
      </c>
    </row>
    <row r="3435" spans="1:9" ht="21" customHeight="1">
      <c r="A3435" s="17" t="s">
        <v>2511</v>
      </c>
      <c r="B3435" s="18" t="s">
        <v>2512</v>
      </c>
      <c r="C3435" s="93" t="s">
        <v>14</v>
      </c>
      <c r="D3435" s="93"/>
      <c r="E3435" s="93"/>
      <c r="F3435" s="17" t="s">
        <v>1563</v>
      </c>
      <c r="G3435" s="19">
        <v>0.127</v>
      </c>
      <c r="H3435" s="20">
        <v>31.5</v>
      </c>
      <c r="I3435" s="20">
        <f>TRUNC(TRUNC(G3435,8)*H3435,2)</f>
        <v>4</v>
      </c>
    </row>
    <row r="3436" spans="1:9" ht="18" customHeight="1">
      <c r="A3436" s="2"/>
      <c r="B3436" s="2"/>
      <c r="C3436" s="2"/>
      <c r="D3436" s="2"/>
      <c r="E3436" s="2"/>
      <c r="F3436" s="2"/>
      <c r="G3436" s="87" t="s">
        <v>1564</v>
      </c>
      <c r="H3436" s="87"/>
      <c r="I3436" s="21">
        <f>SUM(I3434:I3435)</f>
        <v>6.96</v>
      </c>
    </row>
    <row r="3437" spans="1:9" ht="15" customHeight="1">
      <c r="A3437" s="2"/>
      <c r="B3437" s="2"/>
      <c r="C3437" s="2"/>
      <c r="D3437" s="2"/>
      <c r="E3437" s="2"/>
      <c r="F3437" s="2"/>
      <c r="G3437" s="89" t="s">
        <v>1491</v>
      </c>
      <c r="H3437" s="89"/>
      <c r="I3437" s="5">
        <f>SUM(I3432,I3436)</f>
        <v>10.29</v>
      </c>
    </row>
    <row r="3438" spans="1:9" ht="9.9499999999999993" customHeight="1">
      <c r="A3438" s="2"/>
      <c r="B3438" s="2"/>
      <c r="C3438" s="2"/>
      <c r="D3438" s="2"/>
      <c r="E3438" s="2"/>
      <c r="F3438" s="2"/>
      <c r="G3438" s="90"/>
      <c r="H3438" s="90"/>
      <c r="I3438" s="90"/>
    </row>
    <row r="3439" spans="1:9" ht="20.100000000000001" customHeight="1">
      <c r="A3439" s="81" t="s">
        <v>2697</v>
      </c>
      <c r="B3439" s="81"/>
      <c r="C3439" s="81"/>
      <c r="D3439" s="81"/>
      <c r="E3439" s="81"/>
      <c r="F3439" s="81"/>
      <c r="G3439" s="81"/>
      <c r="H3439" s="81"/>
      <c r="I3439" s="81"/>
    </row>
    <row r="3440" spans="1:9" ht="15" customHeight="1">
      <c r="A3440" s="91" t="s">
        <v>1576</v>
      </c>
      <c r="B3440" s="91"/>
      <c r="C3440" s="92" t="s">
        <v>4</v>
      </c>
      <c r="D3440" s="92"/>
      <c r="E3440" s="92"/>
      <c r="F3440" s="11" t="s">
        <v>1470</v>
      </c>
      <c r="G3440" s="11" t="s">
        <v>1471</v>
      </c>
      <c r="H3440" s="11" t="s">
        <v>1472</v>
      </c>
      <c r="I3440" s="11" t="s">
        <v>1473</v>
      </c>
    </row>
    <row r="3441" spans="1:9" ht="21" customHeight="1">
      <c r="A3441" s="17" t="s">
        <v>2686</v>
      </c>
      <c r="B3441" s="18" t="s">
        <v>2687</v>
      </c>
      <c r="C3441" s="93" t="s">
        <v>14</v>
      </c>
      <c r="D3441" s="93"/>
      <c r="E3441" s="93"/>
      <c r="F3441" s="17" t="s">
        <v>33</v>
      </c>
      <c r="G3441" s="19">
        <v>2</v>
      </c>
      <c r="H3441" s="20">
        <v>1.9</v>
      </c>
      <c r="I3441" s="20">
        <f>TRUNC(TRUNC(G3441,8)*H3441,2)</f>
        <v>3.8</v>
      </c>
    </row>
    <row r="3442" spans="1:9" ht="21" customHeight="1">
      <c r="A3442" s="17" t="s">
        <v>2698</v>
      </c>
      <c r="B3442" s="18" t="s">
        <v>2699</v>
      </c>
      <c r="C3442" s="93" t="s">
        <v>14</v>
      </c>
      <c r="D3442" s="93"/>
      <c r="E3442" s="93"/>
      <c r="F3442" s="17" t="s">
        <v>33</v>
      </c>
      <c r="G3442" s="19">
        <v>1</v>
      </c>
      <c r="H3442" s="20">
        <v>2.36</v>
      </c>
      <c r="I3442" s="20">
        <f>TRUNC(TRUNC(G3442,8)*H3442,2)</f>
        <v>2.36</v>
      </c>
    </row>
    <row r="3443" spans="1:9" ht="29.1" customHeight="1">
      <c r="A3443" s="17" t="s">
        <v>2671</v>
      </c>
      <c r="B3443" s="18" t="s">
        <v>2672</v>
      </c>
      <c r="C3443" s="93" t="s">
        <v>14</v>
      </c>
      <c r="D3443" s="93"/>
      <c r="E3443" s="93"/>
      <c r="F3443" s="17" t="s">
        <v>33</v>
      </c>
      <c r="G3443" s="19">
        <v>0.05</v>
      </c>
      <c r="H3443" s="20">
        <v>26.07</v>
      </c>
      <c r="I3443" s="20">
        <f>TRUNC(TRUNC(G3443,8)*H3443,2)</f>
        <v>1.3</v>
      </c>
    </row>
    <row r="3444" spans="1:9" ht="15" customHeight="1">
      <c r="A3444" s="2"/>
      <c r="B3444" s="2"/>
      <c r="C3444" s="2"/>
      <c r="D3444" s="2"/>
      <c r="E3444" s="2"/>
      <c r="F3444" s="2"/>
      <c r="G3444" s="87" t="s">
        <v>1588</v>
      </c>
      <c r="H3444" s="87"/>
      <c r="I3444" s="21">
        <f>SUM(I3441:I3443)</f>
        <v>7.46</v>
      </c>
    </row>
    <row r="3445" spans="1:9" ht="15" customHeight="1">
      <c r="A3445" s="91" t="s">
        <v>1560</v>
      </c>
      <c r="B3445" s="91"/>
      <c r="C3445" s="92" t="s">
        <v>4</v>
      </c>
      <c r="D3445" s="92"/>
      <c r="E3445" s="92"/>
      <c r="F3445" s="11" t="s">
        <v>1470</v>
      </c>
      <c r="G3445" s="11" t="s">
        <v>1471</v>
      </c>
      <c r="H3445" s="11" t="s">
        <v>1472</v>
      </c>
      <c r="I3445" s="11" t="s">
        <v>1473</v>
      </c>
    </row>
    <row r="3446" spans="1:9" ht="21" customHeight="1">
      <c r="A3446" s="17" t="s">
        <v>2509</v>
      </c>
      <c r="B3446" s="18" t="s">
        <v>2510</v>
      </c>
      <c r="C3446" s="93" t="s">
        <v>14</v>
      </c>
      <c r="D3446" s="93"/>
      <c r="E3446" s="93"/>
      <c r="F3446" s="17" t="s">
        <v>1563</v>
      </c>
      <c r="G3446" s="19">
        <v>3.4299999999999997E-2</v>
      </c>
      <c r="H3446" s="20">
        <v>23.37</v>
      </c>
      <c r="I3446" s="20">
        <f>TRUNC(TRUNC(G3446,8)*H3446,2)</f>
        <v>0.8</v>
      </c>
    </row>
    <row r="3447" spans="1:9" ht="21" customHeight="1">
      <c r="A3447" s="17" t="s">
        <v>2511</v>
      </c>
      <c r="B3447" s="18" t="s">
        <v>2512</v>
      </c>
      <c r="C3447" s="93" t="s">
        <v>14</v>
      </c>
      <c r="D3447" s="93"/>
      <c r="E3447" s="93"/>
      <c r="F3447" s="17" t="s">
        <v>1563</v>
      </c>
      <c r="G3447" s="19">
        <v>3.4299999999999997E-2</v>
      </c>
      <c r="H3447" s="20">
        <v>31.5</v>
      </c>
      <c r="I3447" s="20">
        <f>TRUNC(TRUNC(G3447,8)*H3447,2)</f>
        <v>1.08</v>
      </c>
    </row>
    <row r="3448" spans="1:9" ht="18" customHeight="1">
      <c r="A3448" s="2"/>
      <c r="B3448" s="2"/>
      <c r="C3448" s="2"/>
      <c r="D3448" s="2"/>
      <c r="E3448" s="2"/>
      <c r="F3448" s="2"/>
      <c r="G3448" s="87" t="s">
        <v>1564</v>
      </c>
      <c r="H3448" s="87"/>
      <c r="I3448" s="21">
        <f>SUM(I3446:I3447)</f>
        <v>1.8800000000000001</v>
      </c>
    </row>
    <row r="3449" spans="1:9" ht="15" customHeight="1">
      <c r="A3449" s="2"/>
      <c r="B3449" s="2"/>
      <c r="C3449" s="2"/>
      <c r="D3449" s="2"/>
      <c r="E3449" s="2"/>
      <c r="F3449" s="2"/>
      <c r="G3449" s="89" t="s">
        <v>1491</v>
      </c>
      <c r="H3449" s="89"/>
      <c r="I3449" s="5">
        <f>SUM(I3444,I3448)</f>
        <v>9.34</v>
      </c>
    </row>
    <row r="3450" spans="1:9" ht="9.9499999999999993" customHeight="1">
      <c r="A3450" s="2"/>
      <c r="B3450" s="2"/>
      <c r="C3450" s="2"/>
      <c r="D3450" s="2"/>
      <c r="E3450" s="2"/>
      <c r="F3450" s="2"/>
      <c r="G3450" s="90"/>
      <c r="H3450" s="90"/>
      <c r="I3450" s="90"/>
    </row>
    <row r="3451" spans="1:9" ht="20.100000000000001" customHeight="1">
      <c r="A3451" s="81" t="s">
        <v>2700</v>
      </c>
      <c r="B3451" s="81"/>
      <c r="C3451" s="81"/>
      <c r="D3451" s="81"/>
      <c r="E3451" s="81"/>
      <c r="F3451" s="81"/>
      <c r="G3451" s="81"/>
      <c r="H3451" s="81"/>
      <c r="I3451" s="81"/>
    </row>
    <row r="3452" spans="1:9" ht="15" customHeight="1">
      <c r="A3452" s="91" t="s">
        <v>1576</v>
      </c>
      <c r="B3452" s="91"/>
      <c r="C3452" s="92" t="s">
        <v>4</v>
      </c>
      <c r="D3452" s="92"/>
      <c r="E3452" s="92"/>
      <c r="F3452" s="11" t="s">
        <v>1470</v>
      </c>
      <c r="G3452" s="11" t="s">
        <v>1471</v>
      </c>
      <c r="H3452" s="11" t="s">
        <v>1472</v>
      </c>
      <c r="I3452" s="11" t="s">
        <v>1473</v>
      </c>
    </row>
    <row r="3453" spans="1:9" ht="21" customHeight="1">
      <c r="A3453" s="17" t="s">
        <v>2686</v>
      </c>
      <c r="B3453" s="18" t="s">
        <v>2687</v>
      </c>
      <c r="C3453" s="93" t="s">
        <v>14</v>
      </c>
      <c r="D3453" s="93"/>
      <c r="E3453" s="93"/>
      <c r="F3453" s="17" t="s">
        <v>33</v>
      </c>
      <c r="G3453" s="19">
        <v>2</v>
      </c>
      <c r="H3453" s="20">
        <v>1.9</v>
      </c>
      <c r="I3453" s="20">
        <f>TRUNC(TRUNC(G3453,8)*H3453,2)</f>
        <v>3.8</v>
      </c>
    </row>
    <row r="3454" spans="1:9" ht="21" customHeight="1">
      <c r="A3454" s="17" t="s">
        <v>2698</v>
      </c>
      <c r="B3454" s="18" t="s">
        <v>2699</v>
      </c>
      <c r="C3454" s="93" t="s">
        <v>14</v>
      </c>
      <c r="D3454" s="93"/>
      <c r="E3454" s="93"/>
      <c r="F3454" s="17" t="s">
        <v>33</v>
      </c>
      <c r="G3454" s="19">
        <v>1</v>
      </c>
      <c r="H3454" s="20">
        <v>2.36</v>
      </c>
      <c r="I3454" s="20">
        <f>TRUNC(TRUNC(G3454,8)*H3454,2)</f>
        <v>2.36</v>
      </c>
    </row>
    <row r="3455" spans="1:9" ht="29.1" customHeight="1">
      <c r="A3455" s="17" t="s">
        <v>2671</v>
      </c>
      <c r="B3455" s="18" t="s">
        <v>2672</v>
      </c>
      <c r="C3455" s="93" t="s">
        <v>14</v>
      </c>
      <c r="D3455" s="93"/>
      <c r="E3455" s="93"/>
      <c r="F3455" s="17" t="s">
        <v>33</v>
      </c>
      <c r="G3455" s="19">
        <v>0.05</v>
      </c>
      <c r="H3455" s="20">
        <v>26.07</v>
      </c>
      <c r="I3455" s="20">
        <f>TRUNC(TRUNC(G3455,8)*H3455,2)</f>
        <v>1.3</v>
      </c>
    </row>
    <row r="3456" spans="1:9" ht="15" customHeight="1">
      <c r="A3456" s="2"/>
      <c r="B3456" s="2"/>
      <c r="C3456" s="2"/>
      <c r="D3456" s="2"/>
      <c r="E3456" s="2"/>
      <c r="F3456" s="2"/>
      <c r="G3456" s="87" t="s">
        <v>1588</v>
      </c>
      <c r="H3456" s="87"/>
      <c r="I3456" s="21">
        <f>SUM(I3453:I3455)</f>
        <v>7.46</v>
      </c>
    </row>
    <row r="3457" spans="1:9" ht="15" customHeight="1">
      <c r="A3457" s="91" t="s">
        <v>1560</v>
      </c>
      <c r="B3457" s="91"/>
      <c r="C3457" s="92" t="s">
        <v>4</v>
      </c>
      <c r="D3457" s="92"/>
      <c r="E3457" s="92"/>
      <c r="F3457" s="11" t="s">
        <v>1470</v>
      </c>
      <c r="G3457" s="11" t="s">
        <v>1471</v>
      </c>
      <c r="H3457" s="11" t="s">
        <v>1472</v>
      </c>
      <c r="I3457" s="11" t="s">
        <v>1473</v>
      </c>
    </row>
    <row r="3458" spans="1:9" ht="21" customHeight="1">
      <c r="A3458" s="17" t="s">
        <v>2509</v>
      </c>
      <c r="B3458" s="18" t="s">
        <v>2510</v>
      </c>
      <c r="C3458" s="93" t="s">
        <v>14</v>
      </c>
      <c r="D3458" s="93"/>
      <c r="E3458" s="93"/>
      <c r="F3458" s="17" t="s">
        <v>1563</v>
      </c>
      <c r="G3458" s="19">
        <v>0.13789999999999999</v>
      </c>
      <c r="H3458" s="20">
        <v>23.37</v>
      </c>
      <c r="I3458" s="20">
        <f>TRUNC(TRUNC(G3458,8)*H3458,2)</f>
        <v>3.22</v>
      </c>
    </row>
    <row r="3459" spans="1:9" ht="21" customHeight="1">
      <c r="A3459" s="17" t="s">
        <v>2511</v>
      </c>
      <c r="B3459" s="18" t="s">
        <v>2512</v>
      </c>
      <c r="C3459" s="93" t="s">
        <v>14</v>
      </c>
      <c r="D3459" s="93"/>
      <c r="E3459" s="93"/>
      <c r="F3459" s="17" t="s">
        <v>1563</v>
      </c>
      <c r="G3459" s="19">
        <v>0.13789999999999999</v>
      </c>
      <c r="H3459" s="20">
        <v>31.5</v>
      </c>
      <c r="I3459" s="20">
        <f>TRUNC(TRUNC(G3459,8)*H3459,2)</f>
        <v>4.34</v>
      </c>
    </row>
    <row r="3460" spans="1:9" ht="18" customHeight="1">
      <c r="A3460" s="2"/>
      <c r="B3460" s="2"/>
      <c r="C3460" s="2"/>
      <c r="D3460" s="2"/>
      <c r="E3460" s="2"/>
      <c r="F3460" s="2"/>
      <c r="G3460" s="87" t="s">
        <v>1564</v>
      </c>
      <c r="H3460" s="87"/>
      <c r="I3460" s="21">
        <f>SUM(I3458:I3459)</f>
        <v>7.5600000000000005</v>
      </c>
    </row>
    <row r="3461" spans="1:9" ht="15" customHeight="1">
      <c r="A3461" s="2"/>
      <c r="B3461" s="2"/>
      <c r="C3461" s="2"/>
      <c r="D3461" s="2"/>
      <c r="E3461" s="2"/>
      <c r="F3461" s="2"/>
      <c r="G3461" s="89" t="s">
        <v>1491</v>
      </c>
      <c r="H3461" s="89"/>
      <c r="I3461" s="5">
        <f>SUM(I3456,I3460)</f>
        <v>15.02</v>
      </c>
    </row>
    <row r="3462" spans="1:9" ht="9.9499999999999993" customHeight="1">
      <c r="A3462" s="2"/>
      <c r="B3462" s="2"/>
      <c r="C3462" s="2"/>
      <c r="D3462" s="2"/>
      <c r="E3462" s="2"/>
      <c r="F3462" s="2"/>
      <c r="G3462" s="90"/>
      <c r="H3462" s="90"/>
      <c r="I3462" s="90"/>
    </row>
    <row r="3463" spans="1:9" ht="20.100000000000001" customHeight="1">
      <c r="A3463" s="81" t="s">
        <v>2701</v>
      </c>
      <c r="B3463" s="81"/>
      <c r="C3463" s="81"/>
      <c r="D3463" s="81"/>
      <c r="E3463" s="81"/>
      <c r="F3463" s="81"/>
      <c r="G3463" s="81"/>
      <c r="H3463" s="81"/>
      <c r="I3463" s="81"/>
    </row>
    <row r="3464" spans="1:9" ht="15" customHeight="1">
      <c r="A3464" s="91" t="s">
        <v>1576</v>
      </c>
      <c r="B3464" s="91"/>
      <c r="C3464" s="92" t="s">
        <v>4</v>
      </c>
      <c r="D3464" s="92"/>
      <c r="E3464" s="92"/>
      <c r="F3464" s="11" t="s">
        <v>1470</v>
      </c>
      <c r="G3464" s="11" t="s">
        <v>1471</v>
      </c>
      <c r="H3464" s="11" t="s">
        <v>1472</v>
      </c>
      <c r="I3464" s="11" t="s">
        <v>1473</v>
      </c>
    </row>
    <row r="3465" spans="1:9" ht="21" customHeight="1">
      <c r="A3465" s="17" t="s">
        <v>2678</v>
      </c>
      <c r="B3465" s="18" t="s">
        <v>2679</v>
      </c>
      <c r="C3465" s="93" t="s">
        <v>14</v>
      </c>
      <c r="D3465" s="93"/>
      <c r="E3465" s="93"/>
      <c r="F3465" s="17" t="s">
        <v>33</v>
      </c>
      <c r="G3465" s="19">
        <v>2</v>
      </c>
      <c r="H3465" s="20">
        <v>3.37</v>
      </c>
      <c r="I3465" s="20">
        <f>TRUNC(TRUNC(G3465,8)*H3465,2)</f>
        <v>6.74</v>
      </c>
    </row>
    <row r="3466" spans="1:9" ht="21" customHeight="1">
      <c r="A3466" s="17" t="s">
        <v>2702</v>
      </c>
      <c r="B3466" s="18" t="s">
        <v>2703</v>
      </c>
      <c r="C3466" s="93" t="s">
        <v>14</v>
      </c>
      <c r="D3466" s="93"/>
      <c r="E3466" s="93"/>
      <c r="F3466" s="17" t="s">
        <v>33</v>
      </c>
      <c r="G3466" s="19">
        <v>1</v>
      </c>
      <c r="H3466" s="20">
        <v>6.4</v>
      </c>
      <c r="I3466" s="20">
        <f>TRUNC(TRUNC(G3466,8)*H3466,2)</f>
        <v>6.4</v>
      </c>
    </row>
    <row r="3467" spans="1:9" ht="29.1" customHeight="1">
      <c r="A3467" s="17" t="s">
        <v>2671</v>
      </c>
      <c r="B3467" s="18" t="s">
        <v>2672</v>
      </c>
      <c r="C3467" s="93" t="s">
        <v>14</v>
      </c>
      <c r="D3467" s="93"/>
      <c r="E3467" s="93"/>
      <c r="F3467" s="17" t="s">
        <v>33</v>
      </c>
      <c r="G3467" s="19">
        <v>0.115</v>
      </c>
      <c r="H3467" s="20">
        <v>26.07</v>
      </c>
      <c r="I3467" s="20">
        <f>TRUNC(TRUNC(G3467,8)*H3467,2)</f>
        <v>2.99</v>
      </c>
    </row>
    <row r="3468" spans="1:9" ht="15" customHeight="1">
      <c r="A3468" s="2"/>
      <c r="B3468" s="2"/>
      <c r="C3468" s="2"/>
      <c r="D3468" s="2"/>
      <c r="E3468" s="2"/>
      <c r="F3468" s="2"/>
      <c r="G3468" s="87" t="s">
        <v>1588</v>
      </c>
      <c r="H3468" s="87"/>
      <c r="I3468" s="21">
        <f>SUM(I3465:I3467)</f>
        <v>16.130000000000003</v>
      </c>
    </row>
    <row r="3469" spans="1:9" ht="15" customHeight="1">
      <c r="A3469" s="91" t="s">
        <v>1560</v>
      </c>
      <c r="B3469" s="91"/>
      <c r="C3469" s="92" t="s">
        <v>4</v>
      </c>
      <c r="D3469" s="92"/>
      <c r="E3469" s="92"/>
      <c r="F3469" s="11" t="s">
        <v>1470</v>
      </c>
      <c r="G3469" s="11" t="s">
        <v>1471</v>
      </c>
      <c r="H3469" s="11" t="s">
        <v>1472</v>
      </c>
      <c r="I3469" s="11" t="s">
        <v>1473</v>
      </c>
    </row>
    <row r="3470" spans="1:9" ht="21" customHeight="1">
      <c r="A3470" s="17" t="s">
        <v>2509</v>
      </c>
      <c r="B3470" s="18" t="s">
        <v>2510</v>
      </c>
      <c r="C3470" s="93" t="s">
        <v>14</v>
      </c>
      <c r="D3470" s="93"/>
      <c r="E3470" s="93"/>
      <c r="F3470" s="17" t="s">
        <v>1563</v>
      </c>
      <c r="G3470" s="19">
        <v>0.19259999999999999</v>
      </c>
      <c r="H3470" s="20">
        <v>23.37</v>
      </c>
      <c r="I3470" s="20">
        <f>TRUNC(TRUNC(G3470,8)*H3470,2)</f>
        <v>4.5</v>
      </c>
    </row>
    <row r="3471" spans="1:9" ht="21" customHeight="1">
      <c r="A3471" s="17" t="s">
        <v>2511</v>
      </c>
      <c r="B3471" s="18" t="s">
        <v>2512</v>
      </c>
      <c r="C3471" s="93" t="s">
        <v>14</v>
      </c>
      <c r="D3471" s="93"/>
      <c r="E3471" s="93"/>
      <c r="F3471" s="17" t="s">
        <v>1563</v>
      </c>
      <c r="G3471" s="19">
        <v>0.19259999999999999</v>
      </c>
      <c r="H3471" s="20">
        <v>31.5</v>
      </c>
      <c r="I3471" s="20">
        <f>TRUNC(TRUNC(G3471,8)*H3471,2)</f>
        <v>6.06</v>
      </c>
    </row>
    <row r="3472" spans="1:9" ht="18" customHeight="1">
      <c r="A3472" s="2"/>
      <c r="B3472" s="2"/>
      <c r="C3472" s="2"/>
      <c r="D3472" s="2"/>
      <c r="E3472" s="2"/>
      <c r="F3472" s="2"/>
      <c r="G3472" s="87" t="s">
        <v>1564</v>
      </c>
      <c r="H3472" s="87"/>
      <c r="I3472" s="21">
        <f>SUM(I3470:I3471)</f>
        <v>10.559999999999999</v>
      </c>
    </row>
    <row r="3473" spans="1:9" ht="15" customHeight="1">
      <c r="A3473" s="2"/>
      <c r="B3473" s="2"/>
      <c r="C3473" s="2"/>
      <c r="D3473" s="2"/>
      <c r="E3473" s="2"/>
      <c r="F3473" s="2"/>
      <c r="G3473" s="89" t="s">
        <v>1491</v>
      </c>
      <c r="H3473" s="89"/>
      <c r="I3473" s="5">
        <f>SUM(I3468,I3472)</f>
        <v>26.69</v>
      </c>
    </row>
    <row r="3474" spans="1:9" ht="9.9499999999999993" customHeight="1">
      <c r="A3474" s="2"/>
      <c r="B3474" s="2"/>
      <c r="C3474" s="2"/>
      <c r="D3474" s="2"/>
      <c r="E3474" s="2"/>
      <c r="F3474" s="2"/>
      <c r="G3474" s="90"/>
      <c r="H3474" s="90"/>
      <c r="I3474" s="90"/>
    </row>
    <row r="3475" spans="1:9" ht="20.100000000000001" customHeight="1">
      <c r="A3475" s="81" t="s">
        <v>2704</v>
      </c>
      <c r="B3475" s="81"/>
      <c r="C3475" s="81"/>
      <c r="D3475" s="81"/>
      <c r="E3475" s="81"/>
      <c r="F3475" s="81"/>
      <c r="G3475" s="81"/>
      <c r="H3475" s="81"/>
      <c r="I3475" s="81"/>
    </row>
    <row r="3476" spans="1:9" ht="15" customHeight="1">
      <c r="A3476" s="91" t="s">
        <v>1576</v>
      </c>
      <c r="B3476" s="91"/>
      <c r="C3476" s="92" t="s">
        <v>4</v>
      </c>
      <c r="D3476" s="92"/>
      <c r="E3476" s="92"/>
      <c r="F3476" s="11" t="s">
        <v>1470</v>
      </c>
      <c r="G3476" s="11" t="s">
        <v>1471</v>
      </c>
      <c r="H3476" s="11" t="s">
        <v>1472</v>
      </c>
      <c r="I3476" s="11" t="s">
        <v>1473</v>
      </c>
    </row>
    <row r="3477" spans="1:9" ht="21" customHeight="1">
      <c r="A3477" s="17" t="s">
        <v>2686</v>
      </c>
      <c r="B3477" s="18" t="s">
        <v>2687</v>
      </c>
      <c r="C3477" s="93" t="s">
        <v>14</v>
      </c>
      <c r="D3477" s="93"/>
      <c r="E3477" s="93"/>
      <c r="F3477" s="17" t="s">
        <v>33</v>
      </c>
      <c r="G3477" s="19">
        <v>3</v>
      </c>
      <c r="H3477" s="20">
        <v>1.9</v>
      </c>
      <c r="I3477" s="20">
        <f>TRUNC(TRUNC(G3477,8)*H3477,2)</f>
        <v>5.7</v>
      </c>
    </row>
    <row r="3478" spans="1:9" ht="21" customHeight="1">
      <c r="A3478" s="17" t="s">
        <v>2705</v>
      </c>
      <c r="B3478" s="18" t="s">
        <v>2706</v>
      </c>
      <c r="C3478" s="93" t="s">
        <v>14</v>
      </c>
      <c r="D3478" s="93"/>
      <c r="E3478" s="93"/>
      <c r="F3478" s="17" t="s">
        <v>33</v>
      </c>
      <c r="G3478" s="19">
        <v>1</v>
      </c>
      <c r="H3478" s="20">
        <v>7.6</v>
      </c>
      <c r="I3478" s="20">
        <f>TRUNC(TRUNC(G3478,8)*H3478,2)</f>
        <v>7.6</v>
      </c>
    </row>
    <row r="3479" spans="1:9" ht="29.1" customHeight="1">
      <c r="A3479" s="17" t="s">
        <v>2671</v>
      </c>
      <c r="B3479" s="18" t="s">
        <v>2672</v>
      </c>
      <c r="C3479" s="93" t="s">
        <v>14</v>
      </c>
      <c r="D3479" s="93"/>
      <c r="E3479" s="93"/>
      <c r="F3479" s="17" t="s">
        <v>33</v>
      </c>
      <c r="G3479" s="19">
        <v>7.4999999999999997E-2</v>
      </c>
      <c r="H3479" s="20">
        <v>26.07</v>
      </c>
      <c r="I3479" s="20">
        <f>TRUNC(TRUNC(G3479,8)*H3479,2)</f>
        <v>1.95</v>
      </c>
    </row>
    <row r="3480" spans="1:9" ht="15" customHeight="1">
      <c r="A3480" s="2"/>
      <c r="B3480" s="2"/>
      <c r="C3480" s="2"/>
      <c r="D3480" s="2"/>
      <c r="E3480" s="2"/>
      <c r="F3480" s="2"/>
      <c r="G3480" s="87" t="s">
        <v>1588</v>
      </c>
      <c r="H3480" s="87"/>
      <c r="I3480" s="21">
        <f>SUM(I3477:I3479)</f>
        <v>15.25</v>
      </c>
    </row>
    <row r="3481" spans="1:9" ht="15" customHeight="1">
      <c r="A3481" s="91" t="s">
        <v>1560</v>
      </c>
      <c r="B3481" s="91"/>
      <c r="C3481" s="92" t="s">
        <v>4</v>
      </c>
      <c r="D3481" s="92"/>
      <c r="E3481" s="92"/>
      <c r="F3481" s="11" t="s">
        <v>1470</v>
      </c>
      <c r="G3481" s="11" t="s">
        <v>1471</v>
      </c>
      <c r="H3481" s="11" t="s">
        <v>1472</v>
      </c>
      <c r="I3481" s="11" t="s">
        <v>1473</v>
      </c>
    </row>
    <row r="3482" spans="1:9" ht="21" customHeight="1">
      <c r="A3482" s="17" t="s">
        <v>2509</v>
      </c>
      <c r="B3482" s="18" t="s">
        <v>2510</v>
      </c>
      <c r="C3482" s="93" t="s">
        <v>14</v>
      </c>
      <c r="D3482" s="93"/>
      <c r="E3482" s="93"/>
      <c r="F3482" s="17" t="s">
        <v>1563</v>
      </c>
      <c r="G3482" s="19">
        <v>0.18390000000000001</v>
      </c>
      <c r="H3482" s="20">
        <v>23.37</v>
      </c>
      <c r="I3482" s="20">
        <f>TRUNC(TRUNC(G3482,8)*H3482,2)</f>
        <v>4.29</v>
      </c>
    </row>
    <row r="3483" spans="1:9" ht="21" customHeight="1">
      <c r="A3483" s="17" t="s">
        <v>2511</v>
      </c>
      <c r="B3483" s="18" t="s">
        <v>2512</v>
      </c>
      <c r="C3483" s="93" t="s">
        <v>14</v>
      </c>
      <c r="D3483" s="93"/>
      <c r="E3483" s="93"/>
      <c r="F3483" s="17" t="s">
        <v>1563</v>
      </c>
      <c r="G3483" s="19">
        <v>0.18390000000000001</v>
      </c>
      <c r="H3483" s="20">
        <v>31.5</v>
      </c>
      <c r="I3483" s="20">
        <f>TRUNC(TRUNC(G3483,8)*H3483,2)</f>
        <v>5.79</v>
      </c>
    </row>
    <row r="3484" spans="1:9" ht="18" customHeight="1">
      <c r="A3484" s="2"/>
      <c r="B3484" s="2"/>
      <c r="C3484" s="2"/>
      <c r="D3484" s="2"/>
      <c r="E3484" s="2"/>
      <c r="F3484" s="2"/>
      <c r="G3484" s="87" t="s">
        <v>1564</v>
      </c>
      <c r="H3484" s="87"/>
      <c r="I3484" s="21">
        <f>SUM(I3482:I3483)</f>
        <v>10.08</v>
      </c>
    </row>
    <row r="3485" spans="1:9" ht="15" customHeight="1">
      <c r="A3485" s="2"/>
      <c r="B3485" s="2"/>
      <c r="C3485" s="2"/>
      <c r="D3485" s="2"/>
      <c r="E3485" s="2"/>
      <c r="F3485" s="2"/>
      <c r="G3485" s="89" t="s">
        <v>1491</v>
      </c>
      <c r="H3485" s="89"/>
      <c r="I3485" s="5">
        <f>SUM(I3480,I3484)</f>
        <v>25.33</v>
      </c>
    </row>
    <row r="3486" spans="1:9" ht="9.9499999999999993" customHeight="1">
      <c r="A3486" s="2"/>
      <c r="B3486" s="2"/>
      <c r="C3486" s="2"/>
      <c r="D3486" s="2"/>
      <c r="E3486" s="2"/>
      <c r="F3486" s="2"/>
      <c r="G3486" s="90"/>
      <c r="H3486" s="90"/>
      <c r="I3486" s="90"/>
    </row>
    <row r="3487" spans="1:9" ht="20.100000000000001" customHeight="1">
      <c r="A3487" s="81" t="s">
        <v>2707</v>
      </c>
      <c r="B3487" s="81"/>
      <c r="C3487" s="81"/>
      <c r="D3487" s="81"/>
      <c r="E3487" s="81"/>
      <c r="F3487" s="81"/>
      <c r="G3487" s="81"/>
      <c r="H3487" s="81"/>
      <c r="I3487" s="81"/>
    </row>
    <row r="3488" spans="1:9" ht="15" customHeight="1">
      <c r="A3488" s="91" t="s">
        <v>1576</v>
      </c>
      <c r="B3488" s="91"/>
      <c r="C3488" s="92" t="s">
        <v>4</v>
      </c>
      <c r="D3488" s="92"/>
      <c r="E3488" s="92"/>
      <c r="F3488" s="11" t="s">
        <v>1470</v>
      </c>
      <c r="G3488" s="11" t="s">
        <v>1471</v>
      </c>
      <c r="H3488" s="11" t="s">
        <v>1472</v>
      </c>
      <c r="I3488" s="11" t="s">
        <v>1473</v>
      </c>
    </row>
    <row r="3489" spans="1:9" ht="21" customHeight="1">
      <c r="A3489" s="17" t="s">
        <v>2686</v>
      </c>
      <c r="B3489" s="18" t="s">
        <v>2687</v>
      </c>
      <c r="C3489" s="93" t="s">
        <v>14</v>
      </c>
      <c r="D3489" s="93"/>
      <c r="E3489" s="93"/>
      <c r="F3489" s="17" t="s">
        <v>33</v>
      </c>
      <c r="G3489" s="19">
        <v>1</v>
      </c>
      <c r="H3489" s="20">
        <v>1.9</v>
      </c>
      <c r="I3489" s="20">
        <f>TRUNC(TRUNC(G3489,8)*H3489,2)</f>
        <v>1.9</v>
      </c>
    </row>
    <row r="3490" spans="1:9" ht="21" customHeight="1">
      <c r="A3490" s="17" t="s">
        <v>2708</v>
      </c>
      <c r="B3490" s="18" t="s">
        <v>2709</v>
      </c>
      <c r="C3490" s="93" t="s">
        <v>14</v>
      </c>
      <c r="D3490" s="93"/>
      <c r="E3490" s="93"/>
      <c r="F3490" s="17" t="s">
        <v>33</v>
      </c>
      <c r="G3490" s="19">
        <v>2</v>
      </c>
      <c r="H3490" s="20">
        <v>2.8</v>
      </c>
      <c r="I3490" s="20">
        <f>TRUNC(TRUNC(G3490,8)*H3490,2)</f>
        <v>5.6</v>
      </c>
    </row>
    <row r="3491" spans="1:9" ht="21" customHeight="1">
      <c r="A3491" s="17" t="s">
        <v>2710</v>
      </c>
      <c r="B3491" s="18" t="s">
        <v>2711</v>
      </c>
      <c r="C3491" s="93" t="s">
        <v>14</v>
      </c>
      <c r="D3491" s="93"/>
      <c r="E3491" s="93"/>
      <c r="F3491" s="17" t="s">
        <v>33</v>
      </c>
      <c r="G3491" s="19">
        <v>1</v>
      </c>
      <c r="H3491" s="20">
        <v>10.51</v>
      </c>
      <c r="I3491" s="20">
        <f>TRUNC(TRUNC(G3491,8)*H3491,2)</f>
        <v>10.51</v>
      </c>
    </row>
    <row r="3492" spans="1:9" ht="29.1" customHeight="1">
      <c r="A3492" s="17" t="s">
        <v>2671</v>
      </c>
      <c r="B3492" s="18" t="s">
        <v>2672</v>
      </c>
      <c r="C3492" s="93" t="s">
        <v>14</v>
      </c>
      <c r="D3492" s="93"/>
      <c r="E3492" s="93"/>
      <c r="F3492" s="17" t="s">
        <v>33</v>
      </c>
      <c r="G3492" s="19">
        <v>0.1</v>
      </c>
      <c r="H3492" s="20">
        <v>26.07</v>
      </c>
      <c r="I3492" s="20">
        <f>TRUNC(TRUNC(G3492,8)*H3492,2)</f>
        <v>2.6</v>
      </c>
    </row>
    <row r="3493" spans="1:9" ht="15" customHeight="1">
      <c r="A3493" s="2"/>
      <c r="B3493" s="2"/>
      <c r="C3493" s="2"/>
      <c r="D3493" s="2"/>
      <c r="E3493" s="2"/>
      <c r="F3493" s="2"/>
      <c r="G3493" s="87" t="s">
        <v>1588</v>
      </c>
      <c r="H3493" s="87"/>
      <c r="I3493" s="21">
        <f>SUM(I3489:I3492)</f>
        <v>20.61</v>
      </c>
    </row>
    <row r="3494" spans="1:9" ht="15" customHeight="1">
      <c r="A3494" s="91" t="s">
        <v>1560</v>
      </c>
      <c r="B3494" s="91"/>
      <c r="C3494" s="92" t="s">
        <v>4</v>
      </c>
      <c r="D3494" s="92"/>
      <c r="E3494" s="92"/>
      <c r="F3494" s="11" t="s">
        <v>1470</v>
      </c>
      <c r="G3494" s="11" t="s">
        <v>1471</v>
      </c>
      <c r="H3494" s="11" t="s">
        <v>1472</v>
      </c>
      <c r="I3494" s="11" t="s">
        <v>1473</v>
      </c>
    </row>
    <row r="3495" spans="1:9" ht="21" customHeight="1">
      <c r="A3495" s="17" t="s">
        <v>2509</v>
      </c>
      <c r="B3495" s="18" t="s">
        <v>2510</v>
      </c>
      <c r="C3495" s="93" t="s">
        <v>14</v>
      </c>
      <c r="D3495" s="93"/>
      <c r="E3495" s="93"/>
      <c r="F3495" s="17" t="s">
        <v>1563</v>
      </c>
      <c r="G3495" s="19">
        <v>0.2082</v>
      </c>
      <c r="H3495" s="20">
        <v>23.37</v>
      </c>
      <c r="I3495" s="20">
        <f>TRUNC(TRUNC(G3495,8)*H3495,2)</f>
        <v>4.8600000000000003</v>
      </c>
    </row>
    <row r="3496" spans="1:9" ht="21" customHeight="1">
      <c r="A3496" s="17" t="s">
        <v>2511</v>
      </c>
      <c r="B3496" s="18" t="s">
        <v>2512</v>
      </c>
      <c r="C3496" s="93" t="s">
        <v>14</v>
      </c>
      <c r="D3496" s="93"/>
      <c r="E3496" s="93"/>
      <c r="F3496" s="17" t="s">
        <v>1563</v>
      </c>
      <c r="G3496" s="19">
        <v>0.2082</v>
      </c>
      <c r="H3496" s="20">
        <v>31.5</v>
      </c>
      <c r="I3496" s="20">
        <f>TRUNC(TRUNC(G3496,8)*H3496,2)</f>
        <v>6.55</v>
      </c>
    </row>
    <row r="3497" spans="1:9" ht="18" customHeight="1">
      <c r="A3497" s="2"/>
      <c r="B3497" s="2"/>
      <c r="C3497" s="2"/>
      <c r="D3497" s="2"/>
      <c r="E3497" s="2"/>
      <c r="F3497" s="2"/>
      <c r="G3497" s="87" t="s">
        <v>1564</v>
      </c>
      <c r="H3497" s="87"/>
      <c r="I3497" s="21">
        <f>SUM(I3495:I3496)</f>
        <v>11.41</v>
      </c>
    </row>
    <row r="3498" spans="1:9" ht="15" customHeight="1">
      <c r="A3498" s="2"/>
      <c r="B3498" s="2"/>
      <c r="C3498" s="2"/>
      <c r="D3498" s="2"/>
      <c r="E3498" s="2"/>
      <c r="F3498" s="2"/>
      <c r="G3498" s="89" t="s">
        <v>1491</v>
      </c>
      <c r="H3498" s="89"/>
      <c r="I3498" s="5">
        <f>SUM(I3493,I3497)</f>
        <v>32.019999999999996</v>
      </c>
    </row>
    <row r="3499" spans="1:9" ht="9.9499999999999993" customHeight="1">
      <c r="A3499" s="2"/>
      <c r="B3499" s="2"/>
      <c r="C3499" s="2"/>
      <c r="D3499" s="2"/>
      <c r="E3499" s="2"/>
      <c r="F3499" s="2"/>
      <c r="G3499" s="90"/>
      <c r="H3499" s="90"/>
      <c r="I3499" s="90"/>
    </row>
    <row r="3500" spans="1:9" ht="20.100000000000001" customHeight="1">
      <c r="A3500" s="81" t="s">
        <v>2712</v>
      </c>
      <c r="B3500" s="81"/>
      <c r="C3500" s="81"/>
      <c r="D3500" s="81"/>
      <c r="E3500" s="81"/>
      <c r="F3500" s="81"/>
      <c r="G3500" s="81"/>
      <c r="H3500" s="81"/>
      <c r="I3500" s="81"/>
    </row>
    <row r="3501" spans="1:9" ht="15" customHeight="1">
      <c r="A3501" s="91" t="s">
        <v>1576</v>
      </c>
      <c r="B3501" s="91"/>
      <c r="C3501" s="92" t="s">
        <v>4</v>
      </c>
      <c r="D3501" s="92"/>
      <c r="E3501" s="92"/>
      <c r="F3501" s="11" t="s">
        <v>1470</v>
      </c>
      <c r="G3501" s="11" t="s">
        <v>1471</v>
      </c>
      <c r="H3501" s="11" t="s">
        <v>1472</v>
      </c>
      <c r="I3501" s="11" t="s">
        <v>1473</v>
      </c>
    </row>
    <row r="3502" spans="1:9" ht="21" customHeight="1">
      <c r="A3502" s="17" t="s">
        <v>2713</v>
      </c>
      <c r="B3502" s="18" t="s">
        <v>2714</v>
      </c>
      <c r="C3502" s="93" t="s">
        <v>14</v>
      </c>
      <c r="D3502" s="93"/>
      <c r="E3502" s="93"/>
      <c r="F3502" s="17" t="s">
        <v>33</v>
      </c>
      <c r="G3502" s="19">
        <v>3</v>
      </c>
      <c r="H3502" s="20">
        <v>3.95</v>
      </c>
      <c r="I3502" s="20">
        <f>TRUNC(TRUNC(G3502,8)*H3502,2)</f>
        <v>11.85</v>
      </c>
    </row>
    <row r="3503" spans="1:9" ht="21" customHeight="1">
      <c r="A3503" s="17" t="s">
        <v>2715</v>
      </c>
      <c r="B3503" s="18" t="s">
        <v>2716</v>
      </c>
      <c r="C3503" s="93" t="s">
        <v>14</v>
      </c>
      <c r="D3503" s="93"/>
      <c r="E3503" s="93"/>
      <c r="F3503" s="17" t="s">
        <v>33</v>
      </c>
      <c r="G3503" s="19">
        <v>1</v>
      </c>
      <c r="H3503" s="20">
        <v>41.76</v>
      </c>
      <c r="I3503" s="20">
        <f>TRUNC(TRUNC(G3503,8)*H3503,2)</f>
        <v>41.76</v>
      </c>
    </row>
    <row r="3504" spans="1:9" ht="29.1" customHeight="1">
      <c r="A3504" s="17" t="s">
        <v>2671</v>
      </c>
      <c r="B3504" s="18" t="s">
        <v>2672</v>
      </c>
      <c r="C3504" s="93" t="s">
        <v>14</v>
      </c>
      <c r="D3504" s="93"/>
      <c r="E3504" s="93"/>
      <c r="F3504" s="17" t="s">
        <v>33</v>
      </c>
      <c r="G3504" s="19">
        <v>0.17249999999999999</v>
      </c>
      <c r="H3504" s="20">
        <v>26.07</v>
      </c>
      <c r="I3504" s="20">
        <f>TRUNC(TRUNC(G3504,8)*H3504,2)</f>
        <v>4.49</v>
      </c>
    </row>
    <row r="3505" spans="1:9" ht="15" customHeight="1">
      <c r="A3505" s="2"/>
      <c r="B3505" s="2"/>
      <c r="C3505" s="2"/>
      <c r="D3505" s="2"/>
      <c r="E3505" s="2"/>
      <c r="F3505" s="2"/>
      <c r="G3505" s="87" t="s">
        <v>1588</v>
      </c>
      <c r="H3505" s="87"/>
      <c r="I3505" s="21">
        <f>SUM(I3502:I3504)</f>
        <v>58.1</v>
      </c>
    </row>
    <row r="3506" spans="1:9" ht="15" customHeight="1">
      <c r="A3506" s="91" t="s">
        <v>1560</v>
      </c>
      <c r="B3506" s="91"/>
      <c r="C3506" s="92" t="s">
        <v>4</v>
      </c>
      <c r="D3506" s="92"/>
      <c r="E3506" s="92"/>
      <c r="F3506" s="11" t="s">
        <v>1470</v>
      </c>
      <c r="G3506" s="11" t="s">
        <v>1471</v>
      </c>
      <c r="H3506" s="11" t="s">
        <v>1472</v>
      </c>
      <c r="I3506" s="11" t="s">
        <v>1473</v>
      </c>
    </row>
    <row r="3507" spans="1:9" ht="21" customHeight="1">
      <c r="A3507" s="17" t="s">
        <v>2509</v>
      </c>
      <c r="B3507" s="18" t="s">
        <v>2510</v>
      </c>
      <c r="C3507" s="93" t="s">
        <v>14</v>
      </c>
      <c r="D3507" s="93"/>
      <c r="E3507" s="93"/>
      <c r="F3507" s="17" t="s">
        <v>1563</v>
      </c>
      <c r="G3507" s="19">
        <v>0.17169999999999999</v>
      </c>
      <c r="H3507" s="20">
        <v>23.37</v>
      </c>
      <c r="I3507" s="20">
        <f>TRUNC(TRUNC(G3507,8)*H3507,2)</f>
        <v>4.01</v>
      </c>
    </row>
    <row r="3508" spans="1:9" ht="21" customHeight="1">
      <c r="A3508" s="17" t="s">
        <v>2511</v>
      </c>
      <c r="B3508" s="18" t="s">
        <v>2512</v>
      </c>
      <c r="C3508" s="93" t="s">
        <v>14</v>
      </c>
      <c r="D3508" s="93"/>
      <c r="E3508" s="93"/>
      <c r="F3508" s="17" t="s">
        <v>1563</v>
      </c>
      <c r="G3508" s="19">
        <v>0.17169999999999999</v>
      </c>
      <c r="H3508" s="20">
        <v>31.5</v>
      </c>
      <c r="I3508" s="20">
        <f>TRUNC(TRUNC(G3508,8)*H3508,2)</f>
        <v>5.4</v>
      </c>
    </row>
    <row r="3509" spans="1:9" ht="18" customHeight="1">
      <c r="A3509" s="2"/>
      <c r="B3509" s="2"/>
      <c r="C3509" s="2"/>
      <c r="D3509" s="2"/>
      <c r="E3509" s="2"/>
      <c r="F3509" s="2"/>
      <c r="G3509" s="87" t="s">
        <v>1564</v>
      </c>
      <c r="H3509" s="87"/>
      <c r="I3509" s="21">
        <f>SUM(I3507:I3508)</f>
        <v>9.41</v>
      </c>
    </row>
    <row r="3510" spans="1:9" ht="15" customHeight="1">
      <c r="A3510" s="2"/>
      <c r="B3510" s="2"/>
      <c r="C3510" s="2"/>
      <c r="D3510" s="2"/>
      <c r="E3510" s="2"/>
      <c r="F3510" s="2"/>
      <c r="G3510" s="89" t="s">
        <v>1491</v>
      </c>
      <c r="H3510" s="89"/>
      <c r="I3510" s="5">
        <f>SUM(I3505,I3509)</f>
        <v>67.510000000000005</v>
      </c>
    </row>
    <row r="3511" spans="1:9" ht="9.9499999999999993" customHeight="1">
      <c r="A3511" s="2"/>
      <c r="B3511" s="2"/>
      <c r="C3511" s="2"/>
      <c r="D3511" s="2"/>
      <c r="E3511" s="2"/>
      <c r="F3511" s="2"/>
      <c r="G3511" s="90"/>
      <c r="H3511" s="90"/>
      <c r="I3511" s="90"/>
    </row>
    <row r="3512" spans="1:9" ht="20.100000000000001" customHeight="1">
      <c r="A3512" s="81" t="s">
        <v>2717</v>
      </c>
      <c r="B3512" s="81"/>
      <c r="C3512" s="81"/>
      <c r="D3512" s="81"/>
      <c r="E3512" s="81"/>
      <c r="F3512" s="81"/>
      <c r="G3512" s="81"/>
      <c r="H3512" s="81"/>
      <c r="I3512" s="81"/>
    </row>
    <row r="3513" spans="1:9" ht="15" customHeight="1">
      <c r="A3513" s="91" t="s">
        <v>1576</v>
      </c>
      <c r="B3513" s="91"/>
      <c r="C3513" s="92" t="s">
        <v>4</v>
      </c>
      <c r="D3513" s="92"/>
      <c r="E3513" s="92"/>
      <c r="F3513" s="11" t="s">
        <v>1470</v>
      </c>
      <c r="G3513" s="11" t="s">
        <v>1471</v>
      </c>
      <c r="H3513" s="11" t="s">
        <v>1472</v>
      </c>
      <c r="I3513" s="11" t="s">
        <v>1473</v>
      </c>
    </row>
    <row r="3514" spans="1:9" ht="21" customHeight="1">
      <c r="A3514" s="17" t="s">
        <v>2713</v>
      </c>
      <c r="B3514" s="18" t="s">
        <v>2714</v>
      </c>
      <c r="C3514" s="93" t="s">
        <v>14</v>
      </c>
      <c r="D3514" s="93"/>
      <c r="E3514" s="93"/>
      <c r="F3514" s="17" t="s">
        <v>33</v>
      </c>
      <c r="G3514" s="19">
        <v>2</v>
      </c>
      <c r="H3514" s="20">
        <v>3.95</v>
      </c>
      <c r="I3514" s="20">
        <f>TRUNC(TRUNC(G3514,8)*H3514,2)</f>
        <v>7.9</v>
      </c>
    </row>
    <row r="3515" spans="1:9" ht="21" customHeight="1">
      <c r="A3515" s="17" t="s">
        <v>2718</v>
      </c>
      <c r="B3515" s="18" t="s">
        <v>2719</v>
      </c>
      <c r="C3515" s="93" t="s">
        <v>14</v>
      </c>
      <c r="D3515" s="93"/>
      <c r="E3515" s="93"/>
      <c r="F3515" s="17" t="s">
        <v>33</v>
      </c>
      <c r="G3515" s="19">
        <v>1</v>
      </c>
      <c r="H3515" s="20">
        <v>3.04</v>
      </c>
      <c r="I3515" s="20">
        <f>TRUNC(TRUNC(G3515,8)*H3515,2)</f>
        <v>3.04</v>
      </c>
    </row>
    <row r="3516" spans="1:9" ht="21" customHeight="1">
      <c r="A3516" s="17" t="s">
        <v>2720</v>
      </c>
      <c r="B3516" s="18" t="s">
        <v>2721</v>
      </c>
      <c r="C3516" s="93" t="s">
        <v>14</v>
      </c>
      <c r="D3516" s="93"/>
      <c r="E3516" s="93"/>
      <c r="F3516" s="17" t="s">
        <v>33</v>
      </c>
      <c r="G3516" s="19">
        <v>1</v>
      </c>
      <c r="H3516" s="20">
        <v>53.43</v>
      </c>
      <c r="I3516" s="20">
        <f>TRUNC(TRUNC(G3516,8)*H3516,2)</f>
        <v>53.43</v>
      </c>
    </row>
    <row r="3517" spans="1:9" ht="29.1" customHeight="1">
      <c r="A3517" s="17" t="s">
        <v>2671</v>
      </c>
      <c r="B3517" s="18" t="s">
        <v>2672</v>
      </c>
      <c r="C3517" s="93" t="s">
        <v>14</v>
      </c>
      <c r="D3517" s="93"/>
      <c r="E3517" s="93"/>
      <c r="F3517" s="17" t="s">
        <v>33</v>
      </c>
      <c r="G3517" s="19">
        <v>0.1525</v>
      </c>
      <c r="H3517" s="20">
        <v>26.07</v>
      </c>
      <c r="I3517" s="20">
        <f>TRUNC(TRUNC(G3517,8)*H3517,2)</f>
        <v>3.97</v>
      </c>
    </row>
    <row r="3518" spans="1:9" ht="15" customHeight="1">
      <c r="A3518" s="2"/>
      <c r="B3518" s="2"/>
      <c r="C3518" s="2"/>
      <c r="D3518" s="2"/>
      <c r="E3518" s="2"/>
      <c r="F3518" s="2"/>
      <c r="G3518" s="87" t="s">
        <v>1588</v>
      </c>
      <c r="H3518" s="87"/>
      <c r="I3518" s="21">
        <f>SUM(I3514:I3517)</f>
        <v>68.34</v>
      </c>
    </row>
    <row r="3519" spans="1:9" ht="15" customHeight="1">
      <c r="A3519" s="91" t="s">
        <v>1560</v>
      </c>
      <c r="B3519" s="91"/>
      <c r="C3519" s="92" t="s">
        <v>4</v>
      </c>
      <c r="D3519" s="92"/>
      <c r="E3519" s="92"/>
      <c r="F3519" s="11" t="s">
        <v>1470</v>
      </c>
      <c r="G3519" s="11" t="s">
        <v>1471</v>
      </c>
      <c r="H3519" s="11" t="s">
        <v>1472</v>
      </c>
      <c r="I3519" s="11" t="s">
        <v>1473</v>
      </c>
    </row>
    <row r="3520" spans="1:9" ht="21" customHeight="1">
      <c r="A3520" s="17" t="s">
        <v>2509</v>
      </c>
      <c r="B3520" s="18" t="s">
        <v>2510</v>
      </c>
      <c r="C3520" s="93" t="s">
        <v>14</v>
      </c>
      <c r="D3520" s="93"/>
      <c r="E3520" s="93"/>
      <c r="F3520" s="17" t="s">
        <v>1563</v>
      </c>
      <c r="G3520" s="19">
        <v>0.15629999999999999</v>
      </c>
      <c r="H3520" s="20">
        <v>23.37</v>
      </c>
      <c r="I3520" s="20">
        <f>TRUNC(TRUNC(G3520,8)*H3520,2)</f>
        <v>3.65</v>
      </c>
    </row>
    <row r="3521" spans="1:9" ht="21" customHeight="1">
      <c r="A3521" s="17" t="s">
        <v>2511</v>
      </c>
      <c r="B3521" s="18" t="s">
        <v>2512</v>
      </c>
      <c r="C3521" s="93" t="s">
        <v>14</v>
      </c>
      <c r="D3521" s="93"/>
      <c r="E3521" s="93"/>
      <c r="F3521" s="17" t="s">
        <v>1563</v>
      </c>
      <c r="G3521" s="19">
        <v>0.15629999999999999</v>
      </c>
      <c r="H3521" s="20">
        <v>31.5</v>
      </c>
      <c r="I3521" s="20">
        <f>TRUNC(TRUNC(G3521,8)*H3521,2)</f>
        <v>4.92</v>
      </c>
    </row>
    <row r="3522" spans="1:9" ht="18" customHeight="1">
      <c r="A3522" s="2"/>
      <c r="B3522" s="2"/>
      <c r="C3522" s="2"/>
      <c r="D3522" s="2"/>
      <c r="E3522" s="2"/>
      <c r="F3522" s="2"/>
      <c r="G3522" s="87" t="s">
        <v>1564</v>
      </c>
      <c r="H3522" s="87"/>
      <c r="I3522" s="21">
        <f>SUM(I3520:I3521)</f>
        <v>8.57</v>
      </c>
    </row>
    <row r="3523" spans="1:9" ht="15" customHeight="1">
      <c r="A3523" s="2"/>
      <c r="B3523" s="2"/>
      <c r="C3523" s="2"/>
      <c r="D3523" s="2"/>
      <c r="E3523" s="2"/>
      <c r="F3523" s="2"/>
      <c r="G3523" s="89" t="s">
        <v>1491</v>
      </c>
      <c r="H3523" s="89"/>
      <c r="I3523" s="5">
        <f>SUM(I3518,I3522)</f>
        <v>76.91</v>
      </c>
    </row>
    <row r="3524" spans="1:9" ht="9.9499999999999993" customHeight="1">
      <c r="A3524" s="2"/>
      <c r="B3524" s="2"/>
      <c r="C3524" s="2"/>
      <c r="D3524" s="2"/>
      <c r="E3524" s="2"/>
      <c r="F3524" s="2"/>
      <c r="G3524" s="90"/>
      <c r="H3524" s="90"/>
      <c r="I3524" s="90"/>
    </row>
    <row r="3525" spans="1:9" ht="20.100000000000001" customHeight="1">
      <c r="A3525" s="81" t="s">
        <v>2722</v>
      </c>
      <c r="B3525" s="81"/>
      <c r="C3525" s="81"/>
      <c r="D3525" s="81"/>
      <c r="E3525" s="81"/>
      <c r="F3525" s="81"/>
      <c r="G3525" s="81"/>
      <c r="H3525" s="81"/>
      <c r="I3525" s="81"/>
    </row>
    <row r="3526" spans="1:9" ht="15" customHeight="1">
      <c r="A3526" s="91" t="s">
        <v>1576</v>
      </c>
      <c r="B3526" s="91"/>
      <c r="C3526" s="92" t="s">
        <v>4</v>
      </c>
      <c r="D3526" s="92"/>
      <c r="E3526" s="92"/>
      <c r="F3526" s="11" t="s">
        <v>1470</v>
      </c>
      <c r="G3526" s="11" t="s">
        <v>1471</v>
      </c>
      <c r="H3526" s="11" t="s">
        <v>1472</v>
      </c>
      <c r="I3526" s="11" t="s">
        <v>1473</v>
      </c>
    </row>
    <row r="3527" spans="1:9" ht="15" customHeight="1">
      <c r="A3527" s="17" t="s">
        <v>2526</v>
      </c>
      <c r="B3527" s="18" t="s">
        <v>2527</v>
      </c>
      <c r="C3527" s="93" t="s">
        <v>14</v>
      </c>
      <c r="D3527" s="93"/>
      <c r="E3527" s="93"/>
      <c r="F3527" s="17" t="s">
        <v>33</v>
      </c>
      <c r="G3527" s="19">
        <v>7.3000000000000001E-3</v>
      </c>
      <c r="H3527" s="20">
        <v>63.17</v>
      </c>
      <c r="I3527" s="20">
        <f>TRUNC(TRUNC(G3527,8)*H3527,2)</f>
        <v>0.46</v>
      </c>
    </row>
    <row r="3528" spans="1:9" ht="15" customHeight="1">
      <c r="A3528" s="17" t="s">
        <v>2505</v>
      </c>
      <c r="B3528" s="18" t="s">
        <v>2506</v>
      </c>
      <c r="C3528" s="93" t="s">
        <v>14</v>
      </c>
      <c r="D3528" s="93"/>
      <c r="E3528" s="93"/>
      <c r="F3528" s="17" t="s">
        <v>33</v>
      </c>
      <c r="G3528" s="19">
        <v>8.0000000000000002E-3</v>
      </c>
      <c r="H3528" s="20">
        <v>2.33</v>
      </c>
      <c r="I3528" s="20">
        <f>TRUNC(TRUNC(G3528,8)*H3528,2)</f>
        <v>0.01</v>
      </c>
    </row>
    <row r="3529" spans="1:9" ht="21" customHeight="1">
      <c r="A3529" s="17" t="s">
        <v>2723</v>
      </c>
      <c r="B3529" s="18" t="s">
        <v>2724</v>
      </c>
      <c r="C3529" s="93" t="s">
        <v>14</v>
      </c>
      <c r="D3529" s="93"/>
      <c r="E3529" s="93"/>
      <c r="F3529" s="17" t="s">
        <v>33</v>
      </c>
      <c r="G3529" s="19">
        <v>1</v>
      </c>
      <c r="H3529" s="20">
        <v>2.5499999999999998</v>
      </c>
      <c r="I3529" s="20">
        <f>TRUNC(TRUNC(G3529,8)*H3529,2)</f>
        <v>2.5499999999999998</v>
      </c>
    </row>
    <row r="3530" spans="1:9" ht="21" customHeight="1">
      <c r="A3530" s="17" t="s">
        <v>2528</v>
      </c>
      <c r="B3530" s="18" t="s">
        <v>2529</v>
      </c>
      <c r="C3530" s="93" t="s">
        <v>14</v>
      </c>
      <c r="D3530" s="93"/>
      <c r="E3530" s="93"/>
      <c r="F3530" s="17" t="s">
        <v>33</v>
      </c>
      <c r="G3530" s="19">
        <v>1.0999999999999999E-2</v>
      </c>
      <c r="H3530" s="20">
        <v>71.569999999999993</v>
      </c>
      <c r="I3530" s="20">
        <f>TRUNC(TRUNC(G3530,8)*H3530,2)</f>
        <v>0.78</v>
      </c>
    </row>
    <row r="3531" spans="1:9" ht="15" customHeight="1">
      <c r="A3531" s="2"/>
      <c r="B3531" s="2"/>
      <c r="C3531" s="2"/>
      <c r="D3531" s="2"/>
      <c r="E3531" s="2"/>
      <c r="F3531" s="2"/>
      <c r="G3531" s="87" t="s">
        <v>1588</v>
      </c>
      <c r="H3531" s="87"/>
      <c r="I3531" s="21">
        <f>SUM(I3527:I3530)</f>
        <v>3.8</v>
      </c>
    </row>
    <row r="3532" spans="1:9" ht="15" customHeight="1">
      <c r="A3532" s="91" t="s">
        <v>1560</v>
      </c>
      <c r="B3532" s="91"/>
      <c r="C3532" s="92" t="s">
        <v>4</v>
      </c>
      <c r="D3532" s="92"/>
      <c r="E3532" s="92"/>
      <c r="F3532" s="11" t="s">
        <v>1470</v>
      </c>
      <c r="G3532" s="11" t="s">
        <v>1471</v>
      </c>
      <c r="H3532" s="11" t="s">
        <v>1472</v>
      </c>
      <c r="I3532" s="11" t="s">
        <v>1473</v>
      </c>
    </row>
    <row r="3533" spans="1:9" ht="21" customHeight="1">
      <c r="A3533" s="17" t="s">
        <v>2509</v>
      </c>
      <c r="B3533" s="18" t="s">
        <v>2510</v>
      </c>
      <c r="C3533" s="93" t="s">
        <v>14</v>
      </c>
      <c r="D3533" s="93"/>
      <c r="E3533" s="93"/>
      <c r="F3533" s="17" t="s">
        <v>1563</v>
      </c>
      <c r="G3533" s="19">
        <v>2.2800000000000001E-2</v>
      </c>
      <c r="H3533" s="20">
        <v>23.37</v>
      </c>
      <c r="I3533" s="20">
        <f>TRUNC(TRUNC(G3533,8)*H3533,2)</f>
        <v>0.53</v>
      </c>
    </row>
    <row r="3534" spans="1:9" ht="21" customHeight="1">
      <c r="A3534" s="17" t="s">
        <v>2511</v>
      </c>
      <c r="B3534" s="18" t="s">
        <v>2512</v>
      </c>
      <c r="C3534" s="93" t="s">
        <v>14</v>
      </c>
      <c r="D3534" s="93"/>
      <c r="E3534" s="93"/>
      <c r="F3534" s="17" t="s">
        <v>1563</v>
      </c>
      <c r="G3534" s="19">
        <v>2.2800000000000001E-2</v>
      </c>
      <c r="H3534" s="20">
        <v>31.5</v>
      </c>
      <c r="I3534" s="20">
        <f>TRUNC(TRUNC(G3534,8)*H3534,2)</f>
        <v>0.71</v>
      </c>
    </row>
    <row r="3535" spans="1:9" ht="18" customHeight="1">
      <c r="A3535" s="2"/>
      <c r="B3535" s="2"/>
      <c r="C3535" s="2"/>
      <c r="D3535" s="2"/>
      <c r="E3535" s="2"/>
      <c r="F3535" s="2"/>
      <c r="G3535" s="87" t="s">
        <v>1564</v>
      </c>
      <c r="H3535" s="87"/>
      <c r="I3535" s="21">
        <f>SUM(I3533:I3534)</f>
        <v>1.24</v>
      </c>
    </row>
    <row r="3536" spans="1:9" ht="15" customHeight="1">
      <c r="A3536" s="2"/>
      <c r="B3536" s="2"/>
      <c r="C3536" s="2"/>
      <c r="D3536" s="2"/>
      <c r="E3536" s="2"/>
      <c r="F3536" s="2"/>
      <c r="G3536" s="89" t="s">
        <v>1491</v>
      </c>
      <c r="H3536" s="89"/>
      <c r="I3536" s="5">
        <f>SUM(I3531,I3535)</f>
        <v>5.04</v>
      </c>
    </row>
    <row r="3537" spans="1:9" ht="9.9499999999999993" customHeight="1">
      <c r="A3537" s="2"/>
      <c r="B3537" s="2"/>
      <c r="C3537" s="2"/>
      <c r="D3537" s="2"/>
      <c r="E3537" s="2"/>
      <c r="F3537" s="2"/>
      <c r="G3537" s="90"/>
      <c r="H3537" s="90"/>
      <c r="I3537" s="90"/>
    </row>
    <row r="3538" spans="1:9" ht="20.100000000000001" customHeight="1">
      <c r="A3538" s="81" t="s">
        <v>2725</v>
      </c>
      <c r="B3538" s="81"/>
      <c r="C3538" s="81"/>
      <c r="D3538" s="81"/>
      <c r="E3538" s="81"/>
      <c r="F3538" s="81"/>
      <c r="G3538" s="81"/>
      <c r="H3538" s="81"/>
      <c r="I3538" s="81"/>
    </row>
    <row r="3539" spans="1:9" ht="15" customHeight="1">
      <c r="A3539" s="91" t="s">
        <v>1576</v>
      </c>
      <c r="B3539" s="91"/>
      <c r="C3539" s="92" t="s">
        <v>4</v>
      </c>
      <c r="D3539" s="92"/>
      <c r="E3539" s="92"/>
      <c r="F3539" s="11" t="s">
        <v>1470</v>
      </c>
      <c r="G3539" s="11" t="s">
        <v>1471</v>
      </c>
      <c r="H3539" s="11" t="s">
        <v>1472</v>
      </c>
      <c r="I3539" s="11" t="s">
        <v>1473</v>
      </c>
    </row>
    <row r="3540" spans="1:9" ht="15" customHeight="1">
      <c r="A3540" s="17" t="s">
        <v>2526</v>
      </c>
      <c r="B3540" s="18" t="s">
        <v>2527</v>
      </c>
      <c r="C3540" s="93" t="s">
        <v>14</v>
      </c>
      <c r="D3540" s="93"/>
      <c r="E3540" s="93"/>
      <c r="F3540" s="17" t="s">
        <v>33</v>
      </c>
      <c r="G3540" s="19">
        <v>7.3000000000000001E-3</v>
      </c>
      <c r="H3540" s="20">
        <v>63.17</v>
      </c>
      <c r="I3540" s="20">
        <f>TRUNC(TRUNC(G3540,8)*H3540,2)</f>
        <v>0.46</v>
      </c>
    </row>
    <row r="3541" spans="1:9" ht="15" customHeight="1">
      <c r="A3541" s="17" t="s">
        <v>2505</v>
      </c>
      <c r="B3541" s="18" t="s">
        <v>2506</v>
      </c>
      <c r="C3541" s="93" t="s">
        <v>14</v>
      </c>
      <c r="D3541" s="93"/>
      <c r="E3541" s="93"/>
      <c r="F3541" s="17" t="s">
        <v>33</v>
      </c>
      <c r="G3541" s="19">
        <v>3.9E-2</v>
      </c>
      <c r="H3541" s="20">
        <v>2.33</v>
      </c>
      <c r="I3541" s="20">
        <f>TRUNC(TRUNC(G3541,8)*H3541,2)</f>
        <v>0.09</v>
      </c>
    </row>
    <row r="3542" spans="1:9" ht="21" customHeight="1">
      <c r="A3542" s="17" t="s">
        <v>2723</v>
      </c>
      <c r="B3542" s="18" t="s">
        <v>2724</v>
      </c>
      <c r="C3542" s="93" t="s">
        <v>14</v>
      </c>
      <c r="D3542" s="93"/>
      <c r="E3542" s="93"/>
      <c r="F3542" s="17" t="s">
        <v>33</v>
      </c>
      <c r="G3542" s="19">
        <v>1</v>
      </c>
      <c r="H3542" s="20">
        <v>2.5499999999999998</v>
      </c>
      <c r="I3542" s="20">
        <f>TRUNC(TRUNC(G3542,8)*H3542,2)</f>
        <v>2.5499999999999998</v>
      </c>
    </row>
    <row r="3543" spans="1:9" ht="21" customHeight="1">
      <c r="A3543" s="17" t="s">
        <v>2528</v>
      </c>
      <c r="B3543" s="18" t="s">
        <v>2529</v>
      </c>
      <c r="C3543" s="93" t="s">
        <v>14</v>
      </c>
      <c r="D3543" s="93"/>
      <c r="E3543" s="93"/>
      <c r="F3543" s="17" t="s">
        <v>33</v>
      </c>
      <c r="G3543" s="19">
        <v>1.0999999999999999E-2</v>
      </c>
      <c r="H3543" s="20">
        <v>71.569999999999993</v>
      </c>
      <c r="I3543" s="20">
        <f>TRUNC(TRUNC(G3543,8)*H3543,2)</f>
        <v>0.78</v>
      </c>
    </row>
    <row r="3544" spans="1:9" ht="15" customHeight="1">
      <c r="A3544" s="2"/>
      <c r="B3544" s="2"/>
      <c r="C3544" s="2"/>
      <c r="D3544" s="2"/>
      <c r="E3544" s="2"/>
      <c r="F3544" s="2"/>
      <c r="G3544" s="87" t="s">
        <v>1588</v>
      </c>
      <c r="H3544" s="87"/>
      <c r="I3544" s="21">
        <f>SUM(I3540:I3543)</f>
        <v>3.88</v>
      </c>
    </row>
    <row r="3545" spans="1:9" ht="15" customHeight="1">
      <c r="A3545" s="91" t="s">
        <v>1560</v>
      </c>
      <c r="B3545" s="91"/>
      <c r="C3545" s="92" t="s">
        <v>4</v>
      </c>
      <c r="D3545" s="92"/>
      <c r="E3545" s="92"/>
      <c r="F3545" s="11" t="s">
        <v>1470</v>
      </c>
      <c r="G3545" s="11" t="s">
        <v>1471</v>
      </c>
      <c r="H3545" s="11" t="s">
        <v>1472</v>
      </c>
      <c r="I3545" s="11" t="s">
        <v>1473</v>
      </c>
    </row>
    <row r="3546" spans="1:9" ht="21" customHeight="1">
      <c r="A3546" s="17" t="s">
        <v>2509</v>
      </c>
      <c r="B3546" s="18" t="s">
        <v>2510</v>
      </c>
      <c r="C3546" s="93" t="s">
        <v>14</v>
      </c>
      <c r="D3546" s="93"/>
      <c r="E3546" s="93"/>
      <c r="F3546" s="17" t="s">
        <v>1563</v>
      </c>
      <c r="G3546" s="19">
        <v>9.1899999999999996E-2</v>
      </c>
      <c r="H3546" s="20">
        <v>23.37</v>
      </c>
      <c r="I3546" s="20">
        <f>TRUNC(TRUNC(G3546,8)*H3546,2)</f>
        <v>2.14</v>
      </c>
    </row>
    <row r="3547" spans="1:9" ht="21" customHeight="1">
      <c r="A3547" s="17" t="s">
        <v>2511</v>
      </c>
      <c r="B3547" s="18" t="s">
        <v>2512</v>
      </c>
      <c r="C3547" s="93" t="s">
        <v>14</v>
      </c>
      <c r="D3547" s="93"/>
      <c r="E3547" s="93"/>
      <c r="F3547" s="17" t="s">
        <v>1563</v>
      </c>
      <c r="G3547" s="19">
        <v>9.1899999999999996E-2</v>
      </c>
      <c r="H3547" s="20">
        <v>31.5</v>
      </c>
      <c r="I3547" s="20">
        <f>TRUNC(TRUNC(G3547,8)*H3547,2)</f>
        <v>2.89</v>
      </c>
    </row>
    <row r="3548" spans="1:9" ht="18" customHeight="1">
      <c r="A3548" s="2"/>
      <c r="B3548" s="2"/>
      <c r="C3548" s="2"/>
      <c r="D3548" s="2"/>
      <c r="E3548" s="2"/>
      <c r="F3548" s="2"/>
      <c r="G3548" s="87" t="s">
        <v>1564</v>
      </c>
      <c r="H3548" s="87"/>
      <c r="I3548" s="21">
        <f>SUM(I3546:I3547)</f>
        <v>5.03</v>
      </c>
    </row>
    <row r="3549" spans="1:9" ht="15" customHeight="1">
      <c r="A3549" s="2"/>
      <c r="B3549" s="2"/>
      <c r="C3549" s="2"/>
      <c r="D3549" s="2"/>
      <c r="E3549" s="2"/>
      <c r="F3549" s="2"/>
      <c r="G3549" s="89" t="s">
        <v>1491</v>
      </c>
      <c r="H3549" s="89"/>
      <c r="I3549" s="5">
        <f>SUM(I3544,I3548)</f>
        <v>8.91</v>
      </c>
    </row>
    <row r="3550" spans="1:9" ht="9.9499999999999993" customHeight="1">
      <c r="A3550" s="2"/>
      <c r="B3550" s="2"/>
      <c r="C3550" s="2"/>
      <c r="D3550" s="2"/>
      <c r="E3550" s="2"/>
      <c r="F3550" s="2"/>
      <c r="G3550" s="90"/>
      <c r="H3550" s="90"/>
      <c r="I3550" s="90"/>
    </row>
    <row r="3551" spans="1:9" ht="20.100000000000001" customHeight="1">
      <c r="A3551" s="81" t="s">
        <v>2726</v>
      </c>
      <c r="B3551" s="81"/>
      <c r="C3551" s="81"/>
      <c r="D3551" s="81"/>
      <c r="E3551" s="81"/>
      <c r="F3551" s="81"/>
      <c r="G3551" s="81"/>
      <c r="H3551" s="81"/>
      <c r="I3551" s="81"/>
    </row>
    <row r="3552" spans="1:9" ht="15" customHeight="1">
      <c r="A3552" s="91" t="s">
        <v>1576</v>
      </c>
      <c r="B3552" s="91"/>
      <c r="C3552" s="92" t="s">
        <v>4</v>
      </c>
      <c r="D3552" s="92"/>
      <c r="E3552" s="92"/>
      <c r="F3552" s="11" t="s">
        <v>1470</v>
      </c>
      <c r="G3552" s="11" t="s">
        <v>1471</v>
      </c>
      <c r="H3552" s="11" t="s">
        <v>1472</v>
      </c>
      <c r="I3552" s="11" t="s">
        <v>1473</v>
      </c>
    </row>
    <row r="3553" spans="1:9" ht="15" customHeight="1">
      <c r="A3553" s="17" t="s">
        <v>2526</v>
      </c>
      <c r="B3553" s="18" t="s">
        <v>2527</v>
      </c>
      <c r="C3553" s="93" t="s">
        <v>14</v>
      </c>
      <c r="D3553" s="93"/>
      <c r="E3553" s="93"/>
      <c r="F3553" s="17" t="s">
        <v>33</v>
      </c>
      <c r="G3553" s="19">
        <v>1.67E-2</v>
      </c>
      <c r="H3553" s="20">
        <v>63.17</v>
      </c>
      <c r="I3553" s="20">
        <f>TRUNC(TRUNC(G3553,8)*H3553,2)</f>
        <v>1.05</v>
      </c>
    </row>
    <row r="3554" spans="1:9" ht="15" customHeight="1">
      <c r="A3554" s="17" t="s">
        <v>2505</v>
      </c>
      <c r="B3554" s="18" t="s">
        <v>2506</v>
      </c>
      <c r="C3554" s="93" t="s">
        <v>14</v>
      </c>
      <c r="D3554" s="93"/>
      <c r="E3554" s="93"/>
      <c r="F3554" s="17" t="s">
        <v>33</v>
      </c>
      <c r="G3554" s="19">
        <v>4.5999999999999999E-2</v>
      </c>
      <c r="H3554" s="20">
        <v>2.33</v>
      </c>
      <c r="I3554" s="20">
        <f>TRUNC(TRUNC(G3554,8)*H3554,2)</f>
        <v>0.1</v>
      </c>
    </row>
    <row r="3555" spans="1:9" ht="21" customHeight="1">
      <c r="A3555" s="17" t="s">
        <v>2727</v>
      </c>
      <c r="B3555" s="18" t="s">
        <v>2728</v>
      </c>
      <c r="C3555" s="93" t="s">
        <v>14</v>
      </c>
      <c r="D3555" s="93"/>
      <c r="E3555" s="93"/>
      <c r="F3555" s="17" t="s">
        <v>33</v>
      </c>
      <c r="G3555" s="19">
        <v>1</v>
      </c>
      <c r="H3555" s="20">
        <v>5.17</v>
      </c>
      <c r="I3555" s="20">
        <f>TRUNC(TRUNC(G3555,8)*H3555,2)</f>
        <v>5.17</v>
      </c>
    </row>
    <row r="3556" spans="1:9" ht="21" customHeight="1">
      <c r="A3556" s="17" t="s">
        <v>2528</v>
      </c>
      <c r="B3556" s="18" t="s">
        <v>2529</v>
      </c>
      <c r="C3556" s="93" t="s">
        <v>14</v>
      </c>
      <c r="D3556" s="93"/>
      <c r="E3556" s="93"/>
      <c r="F3556" s="17" t="s">
        <v>33</v>
      </c>
      <c r="G3556" s="19">
        <v>2.5999999999999999E-2</v>
      </c>
      <c r="H3556" s="20">
        <v>71.569999999999993</v>
      </c>
      <c r="I3556" s="20">
        <f>TRUNC(TRUNC(G3556,8)*H3556,2)</f>
        <v>1.86</v>
      </c>
    </row>
    <row r="3557" spans="1:9" ht="15" customHeight="1">
      <c r="A3557" s="2"/>
      <c r="B3557" s="2"/>
      <c r="C3557" s="2"/>
      <c r="D3557" s="2"/>
      <c r="E3557" s="2"/>
      <c r="F3557" s="2"/>
      <c r="G3557" s="87" t="s">
        <v>1588</v>
      </c>
      <c r="H3557" s="87"/>
      <c r="I3557" s="21">
        <f>SUM(I3553:I3556)</f>
        <v>8.18</v>
      </c>
    </row>
    <row r="3558" spans="1:9" ht="15" customHeight="1">
      <c r="A3558" s="91" t="s">
        <v>1560</v>
      </c>
      <c r="B3558" s="91"/>
      <c r="C3558" s="92" t="s">
        <v>4</v>
      </c>
      <c r="D3558" s="92"/>
      <c r="E3558" s="92"/>
      <c r="F3558" s="11" t="s">
        <v>1470</v>
      </c>
      <c r="G3558" s="11" t="s">
        <v>1471</v>
      </c>
      <c r="H3558" s="11" t="s">
        <v>1472</v>
      </c>
      <c r="I3558" s="11" t="s">
        <v>1473</v>
      </c>
    </row>
    <row r="3559" spans="1:9" ht="21" customHeight="1">
      <c r="A3559" s="17" t="s">
        <v>2509</v>
      </c>
      <c r="B3559" s="18" t="s">
        <v>2510</v>
      </c>
      <c r="C3559" s="93" t="s">
        <v>14</v>
      </c>
      <c r="D3559" s="93"/>
      <c r="E3559" s="93"/>
      <c r="F3559" s="17" t="s">
        <v>1563</v>
      </c>
      <c r="G3559" s="19">
        <v>0.11020000000000001</v>
      </c>
      <c r="H3559" s="20">
        <v>23.37</v>
      </c>
      <c r="I3559" s="20">
        <f>TRUNC(TRUNC(G3559,8)*H3559,2)</f>
        <v>2.57</v>
      </c>
    </row>
    <row r="3560" spans="1:9" ht="21" customHeight="1">
      <c r="A3560" s="17" t="s">
        <v>2511</v>
      </c>
      <c r="B3560" s="18" t="s">
        <v>2512</v>
      </c>
      <c r="C3560" s="93" t="s">
        <v>14</v>
      </c>
      <c r="D3560" s="93"/>
      <c r="E3560" s="93"/>
      <c r="F3560" s="17" t="s">
        <v>1563</v>
      </c>
      <c r="G3560" s="19">
        <v>0.11020000000000001</v>
      </c>
      <c r="H3560" s="20">
        <v>31.5</v>
      </c>
      <c r="I3560" s="20">
        <f>TRUNC(TRUNC(G3560,8)*H3560,2)</f>
        <v>3.47</v>
      </c>
    </row>
    <row r="3561" spans="1:9" ht="18" customHeight="1">
      <c r="A3561" s="2"/>
      <c r="B3561" s="2"/>
      <c r="C3561" s="2"/>
      <c r="D3561" s="2"/>
      <c r="E3561" s="2"/>
      <c r="F3561" s="2"/>
      <c r="G3561" s="87" t="s">
        <v>1564</v>
      </c>
      <c r="H3561" s="87"/>
      <c r="I3561" s="21">
        <f>SUM(I3559:I3560)</f>
        <v>6.04</v>
      </c>
    </row>
    <row r="3562" spans="1:9" ht="15" customHeight="1">
      <c r="A3562" s="2"/>
      <c r="B3562" s="2"/>
      <c r="C3562" s="2"/>
      <c r="D3562" s="2"/>
      <c r="E3562" s="2"/>
      <c r="F3562" s="2"/>
      <c r="G3562" s="89" t="s">
        <v>1491</v>
      </c>
      <c r="H3562" s="89"/>
      <c r="I3562" s="5">
        <f>SUM(I3557,I3561)</f>
        <v>14.219999999999999</v>
      </c>
    </row>
    <row r="3563" spans="1:9" ht="9.9499999999999993" customHeight="1">
      <c r="A3563" s="2"/>
      <c r="B3563" s="2"/>
      <c r="C3563" s="2"/>
      <c r="D3563" s="2"/>
      <c r="E3563" s="2"/>
      <c r="F3563" s="2"/>
      <c r="G3563" s="90"/>
      <c r="H3563" s="90"/>
      <c r="I3563" s="90"/>
    </row>
    <row r="3564" spans="1:9" ht="20.100000000000001" customHeight="1">
      <c r="A3564" s="81" t="s">
        <v>2729</v>
      </c>
      <c r="B3564" s="81"/>
      <c r="C3564" s="81"/>
      <c r="D3564" s="81"/>
      <c r="E3564" s="81"/>
      <c r="F3564" s="81"/>
      <c r="G3564" s="81"/>
      <c r="H3564" s="81"/>
      <c r="I3564" s="81"/>
    </row>
    <row r="3565" spans="1:9" ht="15" customHeight="1">
      <c r="A3565" s="91" t="s">
        <v>1576</v>
      </c>
      <c r="B3565" s="91"/>
      <c r="C3565" s="92" t="s">
        <v>4</v>
      </c>
      <c r="D3565" s="92"/>
      <c r="E3565" s="92"/>
      <c r="F3565" s="11" t="s">
        <v>1470</v>
      </c>
      <c r="G3565" s="11" t="s">
        <v>1471</v>
      </c>
      <c r="H3565" s="11" t="s">
        <v>1472</v>
      </c>
      <c r="I3565" s="11" t="s">
        <v>1473</v>
      </c>
    </row>
    <row r="3566" spans="1:9" ht="15" customHeight="1">
      <c r="A3566" s="17" t="s">
        <v>2526</v>
      </c>
      <c r="B3566" s="18" t="s">
        <v>2527</v>
      </c>
      <c r="C3566" s="93" t="s">
        <v>14</v>
      </c>
      <c r="D3566" s="93"/>
      <c r="E3566" s="93"/>
      <c r="F3566" s="17" t="s">
        <v>33</v>
      </c>
      <c r="G3566" s="19">
        <v>2.4500000000000001E-2</v>
      </c>
      <c r="H3566" s="20">
        <v>63.17</v>
      </c>
      <c r="I3566" s="20">
        <f>TRUNC(TRUNC(G3566,8)*H3566,2)</f>
        <v>1.54</v>
      </c>
    </row>
    <row r="3567" spans="1:9" ht="15" customHeight="1">
      <c r="A3567" s="17" t="s">
        <v>2505</v>
      </c>
      <c r="B3567" s="18" t="s">
        <v>2506</v>
      </c>
      <c r="C3567" s="93" t="s">
        <v>14</v>
      </c>
      <c r="D3567" s="93"/>
      <c r="E3567" s="93"/>
      <c r="F3567" s="17" t="s">
        <v>33</v>
      </c>
      <c r="G3567" s="19">
        <v>5.4000000000000003E-3</v>
      </c>
      <c r="H3567" s="20">
        <v>2.33</v>
      </c>
      <c r="I3567" s="20">
        <f>TRUNC(TRUNC(G3567,8)*H3567,2)</f>
        <v>0.01</v>
      </c>
    </row>
    <row r="3568" spans="1:9" ht="21" customHeight="1">
      <c r="A3568" s="17" t="s">
        <v>2730</v>
      </c>
      <c r="B3568" s="18" t="s">
        <v>2731</v>
      </c>
      <c r="C3568" s="93" t="s">
        <v>14</v>
      </c>
      <c r="D3568" s="93"/>
      <c r="E3568" s="93"/>
      <c r="F3568" s="17" t="s">
        <v>33</v>
      </c>
      <c r="G3568" s="19">
        <v>1</v>
      </c>
      <c r="H3568" s="20">
        <v>5.05</v>
      </c>
      <c r="I3568" s="20">
        <f>TRUNC(TRUNC(G3568,8)*H3568,2)</f>
        <v>5.05</v>
      </c>
    </row>
    <row r="3569" spans="1:9" ht="21" customHeight="1">
      <c r="A3569" s="17" t="s">
        <v>2528</v>
      </c>
      <c r="B3569" s="18" t="s">
        <v>2529</v>
      </c>
      <c r="C3569" s="93" t="s">
        <v>14</v>
      </c>
      <c r="D3569" s="93"/>
      <c r="E3569" s="93"/>
      <c r="F3569" s="17" t="s">
        <v>33</v>
      </c>
      <c r="G3569" s="19">
        <v>0.04</v>
      </c>
      <c r="H3569" s="20">
        <v>71.569999999999993</v>
      </c>
      <c r="I3569" s="20">
        <f>TRUNC(TRUNC(G3569,8)*H3569,2)</f>
        <v>2.86</v>
      </c>
    </row>
    <row r="3570" spans="1:9" ht="15" customHeight="1">
      <c r="A3570" s="2"/>
      <c r="B3570" s="2"/>
      <c r="C3570" s="2"/>
      <c r="D3570" s="2"/>
      <c r="E3570" s="2"/>
      <c r="F3570" s="2"/>
      <c r="G3570" s="87" t="s">
        <v>1588</v>
      </c>
      <c r="H3570" s="87"/>
      <c r="I3570" s="21">
        <f>SUM(I3566:I3569)</f>
        <v>9.4599999999999991</v>
      </c>
    </row>
    <row r="3571" spans="1:9" ht="15" customHeight="1">
      <c r="A3571" s="91" t="s">
        <v>1560</v>
      </c>
      <c r="B3571" s="91"/>
      <c r="C3571" s="92" t="s">
        <v>4</v>
      </c>
      <c r="D3571" s="92"/>
      <c r="E3571" s="92"/>
      <c r="F3571" s="11" t="s">
        <v>1470</v>
      </c>
      <c r="G3571" s="11" t="s">
        <v>1471</v>
      </c>
      <c r="H3571" s="11" t="s">
        <v>1472</v>
      </c>
      <c r="I3571" s="11" t="s">
        <v>1473</v>
      </c>
    </row>
    <row r="3572" spans="1:9" ht="21" customHeight="1">
      <c r="A3572" s="17" t="s">
        <v>2509</v>
      </c>
      <c r="B3572" s="18" t="s">
        <v>2510</v>
      </c>
      <c r="C3572" s="93" t="s">
        <v>14</v>
      </c>
      <c r="D3572" s="93"/>
      <c r="E3572" s="93"/>
      <c r="F3572" s="17" t="s">
        <v>1563</v>
      </c>
      <c r="G3572" s="19">
        <v>0.12839999999999999</v>
      </c>
      <c r="H3572" s="20">
        <v>23.37</v>
      </c>
      <c r="I3572" s="20">
        <f>TRUNC(TRUNC(G3572,8)*H3572,2)</f>
        <v>3</v>
      </c>
    </row>
    <row r="3573" spans="1:9" ht="21" customHeight="1">
      <c r="A3573" s="17" t="s">
        <v>2511</v>
      </c>
      <c r="B3573" s="18" t="s">
        <v>2512</v>
      </c>
      <c r="C3573" s="93" t="s">
        <v>14</v>
      </c>
      <c r="D3573" s="93"/>
      <c r="E3573" s="93"/>
      <c r="F3573" s="17" t="s">
        <v>1563</v>
      </c>
      <c r="G3573" s="19">
        <v>0.12839999999999999</v>
      </c>
      <c r="H3573" s="20">
        <v>31.5</v>
      </c>
      <c r="I3573" s="20">
        <f>TRUNC(TRUNC(G3573,8)*H3573,2)</f>
        <v>4.04</v>
      </c>
    </row>
    <row r="3574" spans="1:9" ht="18" customHeight="1">
      <c r="A3574" s="2"/>
      <c r="B3574" s="2"/>
      <c r="C3574" s="2"/>
      <c r="D3574" s="2"/>
      <c r="E3574" s="2"/>
      <c r="F3574" s="2"/>
      <c r="G3574" s="87" t="s">
        <v>1564</v>
      </c>
      <c r="H3574" s="87"/>
      <c r="I3574" s="21">
        <f>SUM(I3572:I3573)</f>
        <v>7.04</v>
      </c>
    </row>
    <row r="3575" spans="1:9" ht="15" customHeight="1">
      <c r="A3575" s="2"/>
      <c r="B3575" s="2"/>
      <c r="C3575" s="2"/>
      <c r="D3575" s="2"/>
      <c r="E3575" s="2"/>
      <c r="F3575" s="2"/>
      <c r="G3575" s="89" t="s">
        <v>1491</v>
      </c>
      <c r="H3575" s="89"/>
      <c r="I3575" s="5">
        <f>SUM(I3570,I3574)</f>
        <v>16.5</v>
      </c>
    </row>
    <row r="3576" spans="1:9" ht="9.9499999999999993" customHeight="1">
      <c r="A3576" s="2"/>
      <c r="B3576" s="2"/>
      <c r="C3576" s="2"/>
      <c r="D3576" s="2"/>
      <c r="E3576" s="2"/>
      <c r="F3576" s="2"/>
      <c r="G3576" s="90"/>
      <c r="H3576" s="90"/>
      <c r="I3576" s="90"/>
    </row>
    <row r="3577" spans="1:9" ht="20.100000000000001" customHeight="1">
      <c r="A3577" s="81" t="s">
        <v>2732</v>
      </c>
      <c r="B3577" s="81"/>
      <c r="C3577" s="81"/>
      <c r="D3577" s="81"/>
      <c r="E3577" s="81"/>
      <c r="F3577" s="81"/>
      <c r="G3577" s="81"/>
      <c r="H3577" s="81"/>
      <c r="I3577" s="81"/>
    </row>
    <row r="3578" spans="1:9" ht="15" customHeight="1">
      <c r="A3578" s="91" t="s">
        <v>1576</v>
      </c>
      <c r="B3578" s="91"/>
      <c r="C3578" s="92" t="s">
        <v>4</v>
      </c>
      <c r="D3578" s="92"/>
      <c r="E3578" s="92"/>
      <c r="F3578" s="11" t="s">
        <v>1470</v>
      </c>
      <c r="G3578" s="11" t="s">
        <v>1471</v>
      </c>
      <c r="H3578" s="11" t="s">
        <v>1472</v>
      </c>
      <c r="I3578" s="11" t="s">
        <v>1473</v>
      </c>
    </row>
    <row r="3579" spans="1:9" ht="21" customHeight="1">
      <c r="A3579" s="17" t="s">
        <v>2678</v>
      </c>
      <c r="B3579" s="18" t="s">
        <v>2679</v>
      </c>
      <c r="C3579" s="93" t="s">
        <v>14</v>
      </c>
      <c r="D3579" s="93"/>
      <c r="E3579" s="93"/>
      <c r="F3579" s="17" t="s">
        <v>33</v>
      </c>
      <c r="G3579" s="19">
        <v>2</v>
      </c>
      <c r="H3579" s="20">
        <v>3.37</v>
      </c>
      <c r="I3579" s="20">
        <f>TRUNC(TRUNC(G3579,8)*H3579,2)</f>
        <v>6.74</v>
      </c>
    </row>
    <row r="3580" spans="1:9" ht="21" customHeight="1">
      <c r="A3580" s="17" t="s">
        <v>2686</v>
      </c>
      <c r="B3580" s="18" t="s">
        <v>2687</v>
      </c>
      <c r="C3580" s="93" t="s">
        <v>14</v>
      </c>
      <c r="D3580" s="93"/>
      <c r="E3580" s="93"/>
      <c r="F3580" s="17" t="s">
        <v>33</v>
      </c>
      <c r="G3580" s="19">
        <v>1</v>
      </c>
      <c r="H3580" s="20">
        <v>1.9</v>
      </c>
      <c r="I3580" s="20">
        <f>TRUNC(TRUNC(G3580,8)*H3580,2)</f>
        <v>1.9</v>
      </c>
    </row>
    <row r="3581" spans="1:9" ht="29.1" customHeight="1">
      <c r="A3581" s="17" t="s">
        <v>2671</v>
      </c>
      <c r="B3581" s="18" t="s">
        <v>2672</v>
      </c>
      <c r="C3581" s="93" t="s">
        <v>14</v>
      </c>
      <c r="D3581" s="93"/>
      <c r="E3581" s="93"/>
      <c r="F3581" s="17" t="s">
        <v>33</v>
      </c>
      <c r="G3581" s="19">
        <v>0.14000000000000001</v>
      </c>
      <c r="H3581" s="20">
        <v>26.07</v>
      </c>
      <c r="I3581" s="20">
        <f>TRUNC(TRUNC(G3581,8)*H3581,2)</f>
        <v>3.64</v>
      </c>
    </row>
    <row r="3582" spans="1:9" ht="21" customHeight="1">
      <c r="A3582" s="17" t="s">
        <v>2733</v>
      </c>
      <c r="B3582" s="18" t="s">
        <v>2734</v>
      </c>
      <c r="C3582" s="93" t="s">
        <v>14</v>
      </c>
      <c r="D3582" s="93"/>
      <c r="E3582" s="93"/>
      <c r="F3582" s="17" t="s">
        <v>33</v>
      </c>
      <c r="G3582" s="19">
        <v>1</v>
      </c>
      <c r="H3582" s="20">
        <v>13.11</v>
      </c>
      <c r="I3582" s="20">
        <f>TRUNC(TRUNC(G3582,8)*H3582,2)</f>
        <v>13.11</v>
      </c>
    </row>
    <row r="3583" spans="1:9" ht="15" customHeight="1">
      <c r="A3583" s="2"/>
      <c r="B3583" s="2"/>
      <c r="C3583" s="2"/>
      <c r="D3583" s="2"/>
      <c r="E3583" s="2"/>
      <c r="F3583" s="2"/>
      <c r="G3583" s="87" t="s">
        <v>1588</v>
      </c>
      <c r="H3583" s="87"/>
      <c r="I3583" s="21">
        <f>SUM(I3579:I3582)</f>
        <v>25.39</v>
      </c>
    </row>
    <row r="3584" spans="1:9" ht="15" customHeight="1">
      <c r="A3584" s="91" t="s">
        <v>1560</v>
      </c>
      <c r="B3584" s="91"/>
      <c r="C3584" s="92" t="s">
        <v>4</v>
      </c>
      <c r="D3584" s="92"/>
      <c r="E3584" s="92"/>
      <c r="F3584" s="11" t="s">
        <v>1470</v>
      </c>
      <c r="G3584" s="11" t="s">
        <v>1471</v>
      </c>
      <c r="H3584" s="11" t="s">
        <v>1472</v>
      </c>
      <c r="I3584" s="11" t="s">
        <v>1473</v>
      </c>
    </row>
    <row r="3585" spans="1:9" ht="21" customHeight="1">
      <c r="A3585" s="17" t="s">
        <v>2509</v>
      </c>
      <c r="B3585" s="18" t="s">
        <v>2510</v>
      </c>
      <c r="C3585" s="93" t="s">
        <v>14</v>
      </c>
      <c r="D3585" s="93"/>
      <c r="E3585" s="93"/>
      <c r="F3585" s="17" t="s">
        <v>1563</v>
      </c>
      <c r="G3585" s="19">
        <v>0.23250000000000001</v>
      </c>
      <c r="H3585" s="20">
        <v>23.37</v>
      </c>
      <c r="I3585" s="20">
        <f>TRUNC(TRUNC(G3585,8)*H3585,2)</f>
        <v>5.43</v>
      </c>
    </row>
    <row r="3586" spans="1:9" ht="21" customHeight="1">
      <c r="A3586" s="17" t="s">
        <v>2511</v>
      </c>
      <c r="B3586" s="18" t="s">
        <v>2512</v>
      </c>
      <c r="C3586" s="93" t="s">
        <v>14</v>
      </c>
      <c r="D3586" s="93"/>
      <c r="E3586" s="93"/>
      <c r="F3586" s="17" t="s">
        <v>1563</v>
      </c>
      <c r="G3586" s="19">
        <v>0.23250000000000001</v>
      </c>
      <c r="H3586" s="20">
        <v>31.5</v>
      </c>
      <c r="I3586" s="20">
        <f>TRUNC(TRUNC(G3586,8)*H3586,2)</f>
        <v>7.32</v>
      </c>
    </row>
    <row r="3587" spans="1:9" ht="18" customHeight="1">
      <c r="A3587" s="2"/>
      <c r="B3587" s="2"/>
      <c r="C3587" s="2"/>
      <c r="D3587" s="2"/>
      <c r="E3587" s="2"/>
      <c r="F3587" s="2"/>
      <c r="G3587" s="87" t="s">
        <v>1564</v>
      </c>
      <c r="H3587" s="87"/>
      <c r="I3587" s="21">
        <f>SUM(I3585:I3586)</f>
        <v>12.75</v>
      </c>
    </row>
    <row r="3588" spans="1:9" ht="15" customHeight="1">
      <c r="A3588" s="2"/>
      <c r="B3588" s="2"/>
      <c r="C3588" s="2"/>
      <c r="D3588" s="2"/>
      <c r="E3588" s="2"/>
      <c r="F3588" s="2"/>
      <c r="G3588" s="89" t="s">
        <v>1491</v>
      </c>
      <c r="H3588" s="89"/>
      <c r="I3588" s="5">
        <f>SUM(I3583,I3587)</f>
        <v>38.14</v>
      </c>
    </row>
    <row r="3589" spans="1:9" ht="9.9499999999999993" customHeight="1">
      <c r="A3589" s="2"/>
      <c r="B3589" s="2"/>
      <c r="C3589" s="2"/>
      <c r="D3589" s="2"/>
      <c r="E3589" s="2"/>
      <c r="F3589" s="2"/>
      <c r="G3589" s="90"/>
      <c r="H3589" s="90"/>
      <c r="I3589" s="90"/>
    </row>
    <row r="3590" spans="1:9" ht="20.100000000000001" customHeight="1">
      <c r="A3590" s="81" t="s">
        <v>2735</v>
      </c>
      <c r="B3590" s="81"/>
      <c r="C3590" s="81"/>
      <c r="D3590" s="81"/>
      <c r="E3590" s="81"/>
      <c r="F3590" s="81"/>
      <c r="G3590" s="81"/>
      <c r="H3590" s="81"/>
      <c r="I3590" s="81"/>
    </row>
    <row r="3591" spans="1:9" ht="15" customHeight="1">
      <c r="A3591" s="91" t="s">
        <v>1576</v>
      </c>
      <c r="B3591" s="91"/>
      <c r="C3591" s="92" t="s">
        <v>4</v>
      </c>
      <c r="D3591" s="92"/>
      <c r="E3591" s="92"/>
      <c r="F3591" s="11" t="s">
        <v>1470</v>
      </c>
      <c r="G3591" s="11" t="s">
        <v>1471</v>
      </c>
      <c r="H3591" s="11" t="s">
        <v>1472</v>
      </c>
      <c r="I3591" s="11" t="s">
        <v>1473</v>
      </c>
    </row>
    <row r="3592" spans="1:9" ht="21" customHeight="1">
      <c r="A3592" s="17" t="s">
        <v>2686</v>
      </c>
      <c r="B3592" s="18" t="s">
        <v>2687</v>
      </c>
      <c r="C3592" s="93" t="s">
        <v>14</v>
      </c>
      <c r="D3592" s="93"/>
      <c r="E3592" s="93"/>
      <c r="F3592" s="17" t="s">
        <v>33</v>
      </c>
      <c r="G3592" s="19">
        <v>3</v>
      </c>
      <c r="H3592" s="20">
        <v>1.9</v>
      </c>
      <c r="I3592" s="20">
        <f>TRUNC(TRUNC(G3592,8)*H3592,2)</f>
        <v>5.7</v>
      </c>
    </row>
    <row r="3593" spans="1:9" ht="29.1" customHeight="1">
      <c r="A3593" s="17" t="s">
        <v>2671</v>
      </c>
      <c r="B3593" s="18" t="s">
        <v>2672</v>
      </c>
      <c r="C3593" s="93" t="s">
        <v>14</v>
      </c>
      <c r="D3593" s="93"/>
      <c r="E3593" s="93"/>
      <c r="F3593" s="17" t="s">
        <v>33</v>
      </c>
      <c r="G3593" s="19">
        <v>7.4999999999999997E-2</v>
      </c>
      <c r="H3593" s="20">
        <v>26.07</v>
      </c>
      <c r="I3593" s="20">
        <f>TRUNC(TRUNC(G3593,8)*H3593,2)</f>
        <v>1.95</v>
      </c>
    </row>
    <row r="3594" spans="1:9" ht="21" customHeight="1">
      <c r="A3594" s="17" t="s">
        <v>2736</v>
      </c>
      <c r="B3594" s="18" t="s">
        <v>2737</v>
      </c>
      <c r="C3594" s="93" t="s">
        <v>14</v>
      </c>
      <c r="D3594" s="93"/>
      <c r="E3594" s="93"/>
      <c r="F3594" s="17" t="s">
        <v>33</v>
      </c>
      <c r="G3594" s="19">
        <v>1</v>
      </c>
      <c r="H3594" s="20">
        <v>5.79</v>
      </c>
      <c r="I3594" s="20">
        <f>TRUNC(TRUNC(G3594,8)*H3594,2)</f>
        <v>5.79</v>
      </c>
    </row>
    <row r="3595" spans="1:9" ht="15" customHeight="1">
      <c r="A3595" s="2"/>
      <c r="B3595" s="2"/>
      <c r="C3595" s="2"/>
      <c r="D3595" s="2"/>
      <c r="E3595" s="2"/>
      <c r="F3595" s="2"/>
      <c r="G3595" s="87" t="s">
        <v>1588</v>
      </c>
      <c r="H3595" s="87"/>
      <c r="I3595" s="21">
        <f>SUM(I3592:I3594)</f>
        <v>13.440000000000001</v>
      </c>
    </row>
    <row r="3596" spans="1:9" ht="15" customHeight="1">
      <c r="A3596" s="91" t="s">
        <v>1560</v>
      </c>
      <c r="B3596" s="91"/>
      <c r="C3596" s="92" t="s">
        <v>4</v>
      </c>
      <c r="D3596" s="92"/>
      <c r="E3596" s="92"/>
      <c r="F3596" s="11" t="s">
        <v>1470</v>
      </c>
      <c r="G3596" s="11" t="s">
        <v>1471</v>
      </c>
      <c r="H3596" s="11" t="s">
        <v>1472</v>
      </c>
      <c r="I3596" s="11" t="s">
        <v>1473</v>
      </c>
    </row>
    <row r="3597" spans="1:9" ht="21" customHeight="1">
      <c r="A3597" s="17" t="s">
        <v>2509</v>
      </c>
      <c r="B3597" s="18" t="s">
        <v>2510</v>
      </c>
      <c r="C3597" s="93" t="s">
        <v>14</v>
      </c>
      <c r="D3597" s="93"/>
      <c r="E3597" s="93"/>
      <c r="F3597" s="17" t="s">
        <v>1563</v>
      </c>
      <c r="G3597" s="19">
        <v>0.18390000000000001</v>
      </c>
      <c r="H3597" s="20">
        <v>23.37</v>
      </c>
      <c r="I3597" s="20">
        <f>TRUNC(TRUNC(G3597,8)*H3597,2)</f>
        <v>4.29</v>
      </c>
    </row>
    <row r="3598" spans="1:9" ht="21" customHeight="1">
      <c r="A3598" s="17" t="s">
        <v>2511</v>
      </c>
      <c r="B3598" s="18" t="s">
        <v>2512</v>
      </c>
      <c r="C3598" s="93" t="s">
        <v>14</v>
      </c>
      <c r="D3598" s="93"/>
      <c r="E3598" s="93"/>
      <c r="F3598" s="17" t="s">
        <v>1563</v>
      </c>
      <c r="G3598" s="19">
        <v>0.18390000000000001</v>
      </c>
      <c r="H3598" s="20">
        <v>31.5</v>
      </c>
      <c r="I3598" s="20">
        <f>TRUNC(TRUNC(G3598,8)*H3598,2)</f>
        <v>5.79</v>
      </c>
    </row>
    <row r="3599" spans="1:9" ht="18" customHeight="1">
      <c r="A3599" s="2"/>
      <c r="B3599" s="2"/>
      <c r="C3599" s="2"/>
      <c r="D3599" s="2"/>
      <c r="E3599" s="2"/>
      <c r="F3599" s="2"/>
      <c r="G3599" s="87" t="s">
        <v>1564</v>
      </c>
      <c r="H3599" s="87"/>
      <c r="I3599" s="21">
        <f>SUM(I3597:I3598)</f>
        <v>10.08</v>
      </c>
    </row>
    <row r="3600" spans="1:9" ht="15" customHeight="1">
      <c r="A3600" s="2"/>
      <c r="B3600" s="2"/>
      <c r="C3600" s="2"/>
      <c r="D3600" s="2"/>
      <c r="E3600" s="2"/>
      <c r="F3600" s="2"/>
      <c r="G3600" s="89" t="s">
        <v>1491</v>
      </c>
      <c r="H3600" s="89"/>
      <c r="I3600" s="5">
        <f>SUM(I3595,I3599)</f>
        <v>23.520000000000003</v>
      </c>
    </row>
    <row r="3601" spans="1:9" ht="9.9499999999999993" customHeight="1">
      <c r="A3601" s="2"/>
      <c r="B3601" s="2"/>
      <c r="C3601" s="2"/>
      <c r="D3601" s="2"/>
      <c r="E3601" s="2"/>
      <c r="F3601" s="2"/>
      <c r="G3601" s="90"/>
      <c r="H3601" s="90"/>
      <c r="I3601" s="90"/>
    </row>
    <row r="3602" spans="1:9" ht="20.100000000000001" customHeight="1">
      <c r="A3602" s="81" t="s">
        <v>2738</v>
      </c>
      <c r="B3602" s="81"/>
      <c r="C3602" s="81"/>
      <c r="D3602" s="81"/>
      <c r="E3602" s="81"/>
      <c r="F3602" s="81"/>
      <c r="G3602" s="81"/>
      <c r="H3602" s="81"/>
      <c r="I3602" s="81"/>
    </row>
    <row r="3603" spans="1:9" ht="15" customHeight="1">
      <c r="A3603" s="91" t="s">
        <v>1576</v>
      </c>
      <c r="B3603" s="91"/>
      <c r="C3603" s="92" t="s">
        <v>4</v>
      </c>
      <c r="D3603" s="92"/>
      <c r="E3603" s="92"/>
      <c r="F3603" s="11" t="s">
        <v>1470</v>
      </c>
      <c r="G3603" s="11" t="s">
        <v>1471</v>
      </c>
      <c r="H3603" s="11" t="s">
        <v>1472</v>
      </c>
      <c r="I3603" s="11" t="s">
        <v>1473</v>
      </c>
    </row>
    <row r="3604" spans="1:9" ht="21" customHeight="1">
      <c r="A3604" s="17" t="s">
        <v>2739</v>
      </c>
      <c r="B3604" s="18" t="s">
        <v>2740</v>
      </c>
      <c r="C3604" s="93" t="s">
        <v>14</v>
      </c>
      <c r="D3604" s="93"/>
      <c r="E3604" s="93"/>
      <c r="F3604" s="17" t="s">
        <v>33</v>
      </c>
      <c r="G3604" s="19">
        <v>16.158999999999999</v>
      </c>
      <c r="H3604" s="20">
        <v>2.4500000000000002</v>
      </c>
      <c r="I3604" s="20">
        <f t="shared" ref="I3604:I3609" si="22">TRUNC(TRUNC(G3604,8)*H3604,2)</f>
        <v>39.58</v>
      </c>
    </row>
    <row r="3605" spans="1:9" ht="21" customHeight="1">
      <c r="A3605" s="17" t="s">
        <v>1803</v>
      </c>
      <c r="B3605" s="18" t="s">
        <v>1804</v>
      </c>
      <c r="C3605" s="93" t="s">
        <v>14</v>
      </c>
      <c r="D3605" s="93"/>
      <c r="E3605" s="93"/>
      <c r="F3605" s="17" t="s">
        <v>1790</v>
      </c>
      <c r="G3605" s="19">
        <v>2.7000000000000001E-3</v>
      </c>
      <c r="H3605" s="20">
        <v>6.39</v>
      </c>
      <c r="I3605" s="20">
        <f t="shared" si="22"/>
        <v>0.01</v>
      </c>
    </row>
    <row r="3606" spans="1:9" ht="21" customHeight="1">
      <c r="A3606" s="17" t="s">
        <v>1754</v>
      </c>
      <c r="B3606" s="18" t="s">
        <v>1755</v>
      </c>
      <c r="C3606" s="93" t="s">
        <v>14</v>
      </c>
      <c r="D3606" s="93"/>
      <c r="E3606" s="93"/>
      <c r="F3606" s="17" t="s">
        <v>88</v>
      </c>
      <c r="G3606" s="19">
        <v>5.9200000000000003E-2</v>
      </c>
      <c r="H3606" s="20">
        <v>9.5</v>
      </c>
      <c r="I3606" s="20">
        <f t="shared" si="22"/>
        <v>0.56000000000000005</v>
      </c>
    </row>
    <row r="3607" spans="1:9" ht="15" customHeight="1">
      <c r="A3607" s="17" t="s">
        <v>1771</v>
      </c>
      <c r="B3607" s="18" t="s">
        <v>1772</v>
      </c>
      <c r="C3607" s="93" t="s">
        <v>14</v>
      </c>
      <c r="D3607" s="93"/>
      <c r="E3607" s="93"/>
      <c r="F3607" s="17" t="s">
        <v>118</v>
      </c>
      <c r="G3607" s="19">
        <v>6.1999999999999998E-3</v>
      </c>
      <c r="H3607" s="20">
        <v>18.100000000000001</v>
      </c>
      <c r="I3607" s="20">
        <f t="shared" si="22"/>
        <v>0.11</v>
      </c>
    </row>
    <row r="3608" spans="1:9" ht="21" customHeight="1">
      <c r="A3608" s="17" t="s">
        <v>1811</v>
      </c>
      <c r="B3608" s="18" t="s">
        <v>1812</v>
      </c>
      <c r="C3608" s="93" t="s">
        <v>14</v>
      </c>
      <c r="D3608" s="93"/>
      <c r="E3608" s="93"/>
      <c r="F3608" s="17" t="s">
        <v>88</v>
      </c>
      <c r="G3608" s="19">
        <v>7.0400000000000004E-2</v>
      </c>
      <c r="H3608" s="20">
        <v>3.32</v>
      </c>
      <c r="I3608" s="20">
        <f t="shared" si="22"/>
        <v>0.23</v>
      </c>
    </row>
    <row r="3609" spans="1:9" ht="29.1" customHeight="1">
      <c r="A3609" s="17" t="s">
        <v>1677</v>
      </c>
      <c r="B3609" s="18" t="s">
        <v>1678</v>
      </c>
      <c r="C3609" s="93" t="s">
        <v>14</v>
      </c>
      <c r="D3609" s="93"/>
      <c r="E3609" s="93"/>
      <c r="F3609" s="17" t="s">
        <v>88</v>
      </c>
      <c r="G3609" s="19">
        <v>0.2208</v>
      </c>
      <c r="H3609" s="20">
        <v>18.75</v>
      </c>
      <c r="I3609" s="20">
        <f t="shared" si="22"/>
        <v>4.1399999999999997</v>
      </c>
    </row>
    <row r="3610" spans="1:9" ht="15" customHeight="1">
      <c r="A3610" s="2"/>
      <c r="B3610" s="2"/>
      <c r="C3610" s="2"/>
      <c r="D3610" s="2"/>
      <c r="E3610" s="2"/>
      <c r="F3610" s="2"/>
      <c r="G3610" s="87" t="s">
        <v>1588</v>
      </c>
      <c r="H3610" s="87"/>
      <c r="I3610" s="21">
        <f>SUM(I3604:I3609)</f>
        <v>44.629999999999995</v>
      </c>
    </row>
    <row r="3611" spans="1:9" ht="15" customHeight="1">
      <c r="A3611" s="91" t="s">
        <v>1560</v>
      </c>
      <c r="B3611" s="91"/>
      <c r="C3611" s="92" t="s">
        <v>4</v>
      </c>
      <c r="D3611" s="92"/>
      <c r="E3611" s="92"/>
      <c r="F3611" s="11" t="s">
        <v>1470</v>
      </c>
      <c r="G3611" s="11" t="s">
        <v>1471</v>
      </c>
      <c r="H3611" s="11" t="s">
        <v>1472</v>
      </c>
      <c r="I3611" s="11" t="s">
        <v>1473</v>
      </c>
    </row>
    <row r="3612" spans="1:9" ht="15" customHeight="1">
      <c r="A3612" s="17" t="s">
        <v>1792</v>
      </c>
      <c r="B3612" s="18" t="s">
        <v>1793</v>
      </c>
      <c r="C3612" s="93" t="s">
        <v>14</v>
      </c>
      <c r="D3612" s="93"/>
      <c r="E3612" s="93"/>
      <c r="F3612" s="17" t="s">
        <v>1563</v>
      </c>
      <c r="G3612" s="19">
        <v>2.625</v>
      </c>
      <c r="H3612" s="20">
        <v>32.270000000000003</v>
      </c>
      <c r="I3612" s="20">
        <f>TRUNC(TRUNC(G3612,8)*H3612,2)</f>
        <v>84.7</v>
      </c>
    </row>
    <row r="3613" spans="1:9" ht="15" customHeight="1">
      <c r="A3613" s="17" t="s">
        <v>1775</v>
      </c>
      <c r="B3613" s="18" t="s">
        <v>1776</v>
      </c>
      <c r="C3613" s="93" t="s">
        <v>14</v>
      </c>
      <c r="D3613" s="93"/>
      <c r="E3613" s="93"/>
      <c r="F3613" s="17" t="s">
        <v>1563</v>
      </c>
      <c r="G3613" s="19">
        <v>2.0625</v>
      </c>
      <c r="H3613" s="20">
        <v>23.23</v>
      </c>
      <c r="I3613" s="20">
        <f>TRUNC(TRUNC(G3613,8)*H3613,2)</f>
        <v>47.91</v>
      </c>
    </row>
    <row r="3614" spans="1:9" ht="18" customHeight="1">
      <c r="A3614" s="2"/>
      <c r="B3614" s="2"/>
      <c r="C3614" s="2"/>
      <c r="D3614" s="2"/>
      <c r="E3614" s="2"/>
      <c r="F3614" s="2"/>
      <c r="G3614" s="87" t="s">
        <v>1564</v>
      </c>
      <c r="H3614" s="87"/>
      <c r="I3614" s="21">
        <f>SUM(I3612:I3613)</f>
        <v>132.61000000000001</v>
      </c>
    </row>
    <row r="3615" spans="1:9" ht="15" customHeight="1">
      <c r="A3615" s="91" t="s">
        <v>1487</v>
      </c>
      <c r="B3615" s="91"/>
      <c r="C3615" s="92" t="s">
        <v>4</v>
      </c>
      <c r="D3615" s="92"/>
      <c r="E3615" s="92"/>
      <c r="F3615" s="11" t="s">
        <v>1470</v>
      </c>
      <c r="G3615" s="11" t="s">
        <v>1471</v>
      </c>
      <c r="H3615" s="11" t="s">
        <v>1472</v>
      </c>
      <c r="I3615" s="11" t="s">
        <v>1473</v>
      </c>
    </row>
    <row r="3616" spans="1:9" ht="29.1" customHeight="1">
      <c r="A3616" s="17" t="s">
        <v>2337</v>
      </c>
      <c r="B3616" s="18" t="s">
        <v>2338</v>
      </c>
      <c r="C3616" s="93" t="s">
        <v>14</v>
      </c>
      <c r="D3616" s="93"/>
      <c r="E3616" s="93"/>
      <c r="F3616" s="17" t="s">
        <v>43</v>
      </c>
      <c r="G3616" s="19">
        <v>5.2299999999999999E-2</v>
      </c>
      <c r="H3616" s="20">
        <v>794.07</v>
      </c>
      <c r="I3616" s="20">
        <f>TRUNC(TRUNC(G3616,8)*H3616,2)</f>
        <v>41.52</v>
      </c>
    </row>
    <row r="3617" spans="1:9" ht="29.1" customHeight="1">
      <c r="A3617" s="17" t="s">
        <v>2339</v>
      </c>
      <c r="B3617" s="18" t="s">
        <v>2340</v>
      </c>
      <c r="C3617" s="93" t="s">
        <v>14</v>
      </c>
      <c r="D3617" s="93"/>
      <c r="E3617" s="93"/>
      <c r="F3617" s="17" t="s">
        <v>43</v>
      </c>
      <c r="G3617" s="19">
        <v>1.15E-2</v>
      </c>
      <c r="H3617" s="20">
        <v>580.72</v>
      </c>
      <c r="I3617" s="20">
        <f>TRUNC(TRUNC(G3617,8)*H3617,2)</f>
        <v>6.67</v>
      </c>
    </row>
    <row r="3618" spans="1:9" ht="29.1" customHeight="1">
      <c r="A3618" s="17" t="s">
        <v>2451</v>
      </c>
      <c r="B3618" s="18" t="s">
        <v>2452</v>
      </c>
      <c r="C3618" s="93" t="s">
        <v>14</v>
      </c>
      <c r="D3618" s="93"/>
      <c r="E3618" s="93"/>
      <c r="F3618" s="17" t="s">
        <v>43</v>
      </c>
      <c r="G3618" s="19">
        <v>2.23E-2</v>
      </c>
      <c r="H3618" s="20">
        <v>517.07000000000005</v>
      </c>
      <c r="I3618" s="20">
        <f>TRUNC(TRUNC(G3618,8)*H3618,2)</f>
        <v>11.53</v>
      </c>
    </row>
    <row r="3619" spans="1:9" ht="29.1" customHeight="1">
      <c r="A3619" s="17" t="s">
        <v>2741</v>
      </c>
      <c r="B3619" s="18" t="s">
        <v>2742</v>
      </c>
      <c r="C3619" s="93" t="s">
        <v>14</v>
      </c>
      <c r="D3619" s="93"/>
      <c r="E3619" s="93"/>
      <c r="F3619" s="17" t="s">
        <v>43</v>
      </c>
      <c r="G3619" s="19">
        <v>1.32E-2</v>
      </c>
      <c r="H3619" s="20">
        <v>3688.28</v>
      </c>
      <c r="I3619" s="20">
        <f>TRUNC(TRUNC(G3619,8)*H3619,2)</f>
        <v>48.68</v>
      </c>
    </row>
    <row r="3620" spans="1:9" ht="21" customHeight="1">
      <c r="A3620" s="17" t="s">
        <v>2457</v>
      </c>
      <c r="B3620" s="18" t="s">
        <v>2458</v>
      </c>
      <c r="C3620" s="93" t="s">
        <v>14</v>
      </c>
      <c r="D3620" s="93"/>
      <c r="E3620" s="93"/>
      <c r="F3620" s="17" t="s">
        <v>39</v>
      </c>
      <c r="G3620" s="19">
        <v>0.35</v>
      </c>
      <c r="H3620" s="20">
        <v>7.15</v>
      </c>
      <c r="I3620" s="20">
        <f>TRUNC(TRUNC(G3620,8)*H3620,2)</f>
        <v>2.5</v>
      </c>
    </row>
    <row r="3621" spans="1:9" ht="15" customHeight="1">
      <c r="A3621" s="2"/>
      <c r="B3621" s="2"/>
      <c r="C3621" s="2"/>
      <c r="D3621" s="2"/>
      <c r="E3621" s="2"/>
      <c r="F3621" s="2"/>
      <c r="G3621" s="87" t="s">
        <v>1490</v>
      </c>
      <c r="H3621" s="87"/>
      <c r="I3621" s="21">
        <f>SUM(I3616:I3620)</f>
        <v>110.9</v>
      </c>
    </row>
    <row r="3622" spans="1:9" ht="15" customHeight="1">
      <c r="A3622" s="2"/>
      <c r="B3622" s="2"/>
      <c r="C3622" s="2"/>
      <c r="D3622" s="2"/>
      <c r="E3622" s="2"/>
      <c r="F3622" s="2"/>
      <c r="G3622" s="89" t="s">
        <v>1491</v>
      </c>
      <c r="H3622" s="89"/>
      <c r="I3622" s="5">
        <f>SUM(I3610,I3614,I3621)</f>
        <v>288.14</v>
      </c>
    </row>
    <row r="3623" spans="1:9" ht="9.9499999999999993" customHeight="1">
      <c r="A3623" s="2"/>
      <c r="B3623" s="2"/>
      <c r="C3623" s="2"/>
      <c r="D3623" s="2"/>
      <c r="E3623" s="2"/>
      <c r="F3623" s="2"/>
      <c r="G3623" s="90"/>
      <c r="H3623" s="90"/>
      <c r="I3623" s="90"/>
    </row>
    <row r="3624" spans="1:9" ht="20.100000000000001" customHeight="1">
      <c r="A3624" s="81" t="s">
        <v>2743</v>
      </c>
      <c r="B3624" s="81"/>
      <c r="C3624" s="81"/>
      <c r="D3624" s="81"/>
      <c r="E3624" s="81"/>
      <c r="F3624" s="81"/>
      <c r="G3624" s="81"/>
      <c r="H3624" s="81"/>
      <c r="I3624" s="81"/>
    </row>
    <row r="3625" spans="1:9" ht="15" customHeight="1">
      <c r="A3625" s="91" t="s">
        <v>1552</v>
      </c>
      <c r="B3625" s="91"/>
      <c r="C3625" s="92" t="s">
        <v>4</v>
      </c>
      <c r="D3625" s="92"/>
      <c r="E3625" s="92"/>
      <c r="F3625" s="11" t="s">
        <v>1470</v>
      </c>
      <c r="G3625" s="11" t="s">
        <v>1471</v>
      </c>
      <c r="H3625" s="11" t="s">
        <v>1472</v>
      </c>
      <c r="I3625" s="11" t="s">
        <v>1473</v>
      </c>
    </row>
    <row r="3626" spans="1:9" ht="45.95" customHeight="1">
      <c r="A3626" s="17" t="s">
        <v>2439</v>
      </c>
      <c r="B3626" s="18" t="s">
        <v>2440</v>
      </c>
      <c r="C3626" s="93" t="s">
        <v>14</v>
      </c>
      <c r="D3626" s="93"/>
      <c r="E3626" s="93"/>
      <c r="F3626" s="17" t="s">
        <v>1555</v>
      </c>
      <c r="G3626" s="19">
        <v>1.78E-2</v>
      </c>
      <c r="H3626" s="20">
        <v>76.23</v>
      </c>
      <c r="I3626" s="20">
        <f>TRUNC(TRUNC(G3626,8)*H3626,2)</f>
        <v>1.35</v>
      </c>
    </row>
    <row r="3627" spans="1:9" ht="45.95" customHeight="1">
      <c r="A3627" s="17" t="s">
        <v>2441</v>
      </c>
      <c r="B3627" s="18" t="s">
        <v>2442</v>
      </c>
      <c r="C3627" s="93" t="s">
        <v>14</v>
      </c>
      <c r="D3627" s="93"/>
      <c r="E3627" s="93"/>
      <c r="F3627" s="17" t="s">
        <v>1558</v>
      </c>
      <c r="G3627" s="19">
        <v>8.6999999999999994E-3</v>
      </c>
      <c r="H3627" s="20">
        <v>160.58000000000001</v>
      </c>
      <c r="I3627" s="20">
        <f>TRUNC(TRUNC(G3627,8)*H3627,2)</f>
        <v>1.39</v>
      </c>
    </row>
    <row r="3628" spans="1:9" ht="18" customHeight="1">
      <c r="A3628" s="2"/>
      <c r="B3628" s="2"/>
      <c r="C3628" s="2"/>
      <c r="D3628" s="2"/>
      <c r="E3628" s="2"/>
      <c r="F3628" s="2"/>
      <c r="G3628" s="87" t="s">
        <v>1559</v>
      </c>
      <c r="H3628" s="87"/>
      <c r="I3628" s="21">
        <f>SUM(I3626:I3627)</f>
        <v>2.74</v>
      </c>
    </row>
    <row r="3629" spans="1:9" ht="15" customHeight="1">
      <c r="A3629" s="91" t="s">
        <v>1576</v>
      </c>
      <c r="B3629" s="91"/>
      <c r="C3629" s="92" t="s">
        <v>4</v>
      </c>
      <c r="D3629" s="92"/>
      <c r="E3629" s="92"/>
      <c r="F3629" s="11" t="s">
        <v>1470</v>
      </c>
      <c r="G3629" s="11" t="s">
        <v>1471</v>
      </c>
      <c r="H3629" s="11" t="s">
        <v>1472</v>
      </c>
      <c r="I3629" s="11" t="s">
        <v>1473</v>
      </c>
    </row>
    <row r="3630" spans="1:9" ht="21" customHeight="1">
      <c r="A3630" s="17" t="s">
        <v>1803</v>
      </c>
      <c r="B3630" s="18" t="s">
        <v>1804</v>
      </c>
      <c r="C3630" s="93" t="s">
        <v>14</v>
      </c>
      <c r="D3630" s="93"/>
      <c r="E3630" s="93"/>
      <c r="F3630" s="17" t="s">
        <v>1790</v>
      </c>
      <c r="G3630" s="19">
        <v>5.4000000000000003E-3</v>
      </c>
      <c r="H3630" s="20">
        <v>6.39</v>
      </c>
      <c r="I3630" s="20">
        <f t="shared" ref="I3630:I3635" si="23">TRUNC(TRUNC(G3630,8)*H3630,2)</f>
        <v>0.03</v>
      </c>
    </row>
    <row r="3631" spans="1:9" ht="21" customHeight="1">
      <c r="A3631" s="17" t="s">
        <v>1754</v>
      </c>
      <c r="B3631" s="18" t="s">
        <v>1755</v>
      </c>
      <c r="C3631" s="93" t="s">
        <v>14</v>
      </c>
      <c r="D3631" s="93"/>
      <c r="E3631" s="93"/>
      <c r="F3631" s="17" t="s">
        <v>88</v>
      </c>
      <c r="G3631" s="19">
        <v>0.11840000000000001</v>
      </c>
      <c r="H3631" s="20">
        <v>9.5</v>
      </c>
      <c r="I3631" s="20">
        <f t="shared" si="23"/>
        <v>1.1200000000000001</v>
      </c>
    </row>
    <row r="3632" spans="1:9" ht="15" customHeight="1">
      <c r="A3632" s="17" t="s">
        <v>1771</v>
      </c>
      <c r="B3632" s="18" t="s">
        <v>1772</v>
      </c>
      <c r="C3632" s="93" t="s">
        <v>14</v>
      </c>
      <c r="D3632" s="93"/>
      <c r="E3632" s="93"/>
      <c r="F3632" s="17" t="s">
        <v>118</v>
      </c>
      <c r="G3632" s="19">
        <v>1.2500000000000001E-2</v>
      </c>
      <c r="H3632" s="20">
        <v>18.100000000000001</v>
      </c>
      <c r="I3632" s="20">
        <f t="shared" si="23"/>
        <v>0.22</v>
      </c>
    </row>
    <row r="3633" spans="1:9" ht="21" customHeight="1">
      <c r="A3633" s="17" t="s">
        <v>1811</v>
      </c>
      <c r="B3633" s="18" t="s">
        <v>1812</v>
      </c>
      <c r="C3633" s="93" t="s">
        <v>14</v>
      </c>
      <c r="D3633" s="93"/>
      <c r="E3633" s="93"/>
      <c r="F3633" s="17" t="s">
        <v>88</v>
      </c>
      <c r="G3633" s="19">
        <v>0.14080000000000001</v>
      </c>
      <c r="H3633" s="20">
        <v>3.32</v>
      </c>
      <c r="I3633" s="20">
        <f t="shared" si="23"/>
        <v>0.46</v>
      </c>
    </row>
    <row r="3634" spans="1:9" ht="29.1" customHeight="1">
      <c r="A3634" s="17" t="s">
        <v>1677</v>
      </c>
      <c r="B3634" s="18" t="s">
        <v>1678</v>
      </c>
      <c r="C3634" s="93" t="s">
        <v>14</v>
      </c>
      <c r="D3634" s="93"/>
      <c r="E3634" s="93"/>
      <c r="F3634" s="17" t="s">
        <v>88</v>
      </c>
      <c r="G3634" s="19">
        <v>0.44159999999999999</v>
      </c>
      <c r="H3634" s="20">
        <v>18.75</v>
      </c>
      <c r="I3634" s="20">
        <f t="shared" si="23"/>
        <v>8.2799999999999994</v>
      </c>
    </row>
    <row r="3635" spans="1:9" ht="21" customHeight="1">
      <c r="A3635" s="17" t="s">
        <v>2010</v>
      </c>
      <c r="B3635" s="18" t="s">
        <v>2011</v>
      </c>
      <c r="C3635" s="93" t="s">
        <v>14</v>
      </c>
      <c r="D3635" s="93"/>
      <c r="E3635" s="93"/>
      <c r="F3635" s="17" t="s">
        <v>33</v>
      </c>
      <c r="G3635" s="19">
        <v>131.81880000000001</v>
      </c>
      <c r="H3635" s="20">
        <v>0.64</v>
      </c>
      <c r="I3635" s="20">
        <f t="shared" si="23"/>
        <v>84.36</v>
      </c>
    </row>
    <row r="3636" spans="1:9" ht="15" customHeight="1">
      <c r="A3636" s="2"/>
      <c r="B3636" s="2"/>
      <c r="C3636" s="2"/>
      <c r="D3636" s="2"/>
      <c r="E3636" s="2"/>
      <c r="F3636" s="2"/>
      <c r="G3636" s="87" t="s">
        <v>1588</v>
      </c>
      <c r="H3636" s="87"/>
      <c r="I3636" s="21">
        <f>SUM(I3630:I3635)</f>
        <v>94.47</v>
      </c>
    </row>
    <row r="3637" spans="1:9" ht="15" customHeight="1">
      <c r="A3637" s="91" t="s">
        <v>1560</v>
      </c>
      <c r="B3637" s="91"/>
      <c r="C3637" s="92" t="s">
        <v>4</v>
      </c>
      <c r="D3637" s="92"/>
      <c r="E3637" s="92"/>
      <c r="F3637" s="11" t="s">
        <v>1470</v>
      </c>
      <c r="G3637" s="11" t="s">
        <v>1471</v>
      </c>
      <c r="H3637" s="11" t="s">
        <v>1472</v>
      </c>
      <c r="I3637" s="11" t="s">
        <v>1473</v>
      </c>
    </row>
    <row r="3638" spans="1:9" ht="15" customHeight="1">
      <c r="A3638" s="17" t="s">
        <v>1792</v>
      </c>
      <c r="B3638" s="18" t="s">
        <v>1793</v>
      </c>
      <c r="C3638" s="93" t="s">
        <v>14</v>
      </c>
      <c r="D3638" s="93"/>
      <c r="E3638" s="93"/>
      <c r="F3638" s="17" t="s">
        <v>1563</v>
      </c>
      <c r="G3638" s="19">
        <v>5.0944000000000003</v>
      </c>
      <c r="H3638" s="20">
        <v>32.270000000000003</v>
      </c>
      <c r="I3638" s="20">
        <f>TRUNC(TRUNC(G3638,8)*H3638,2)</f>
        <v>164.39</v>
      </c>
    </row>
    <row r="3639" spans="1:9" ht="15" customHeight="1">
      <c r="A3639" s="17" t="s">
        <v>1775</v>
      </c>
      <c r="B3639" s="18" t="s">
        <v>1776</v>
      </c>
      <c r="C3639" s="93" t="s">
        <v>14</v>
      </c>
      <c r="D3639" s="93"/>
      <c r="E3639" s="93"/>
      <c r="F3639" s="17" t="s">
        <v>1563</v>
      </c>
      <c r="G3639" s="19">
        <v>4.0027999999999997</v>
      </c>
      <c r="H3639" s="20">
        <v>23.23</v>
      </c>
      <c r="I3639" s="20">
        <f>TRUNC(TRUNC(G3639,8)*H3639,2)</f>
        <v>92.98</v>
      </c>
    </row>
    <row r="3640" spans="1:9" ht="18" customHeight="1">
      <c r="A3640" s="2"/>
      <c r="B3640" s="2"/>
      <c r="C3640" s="2"/>
      <c r="D3640" s="2"/>
      <c r="E3640" s="2"/>
      <c r="F3640" s="2"/>
      <c r="G3640" s="87" t="s">
        <v>1564</v>
      </c>
      <c r="H3640" s="87"/>
      <c r="I3640" s="21">
        <f>SUM(I3638:I3639)</f>
        <v>257.37</v>
      </c>
    </row>
    <row r="3641" spans="1:9" ht="15" customHeight="1">
      <c r="A3641" s="91" t="s">
        <v>1487</v>
      </c>
      <c r="B3641" s="91"/>
      <c r="C3641" s="92" t="s">
        <v>4</v>
      </c>
      <c r="D3641" s="92"/>
      <c r="E3641" s="92"/>
      <c r="F3641" s="11" t="s">
        <v>1470</v>
      </c>
      <c r="G3641" s="11" t="s">
        <v>1471</v>
      </c>
      <c r="H3641" s="11" t="s">
        <v>1472</v>
      </c>
      <c r="I3641" s="11" t="s">
        <v>1473</v>
      </c>
    </row>
    <row r="3642" spans="1:9" ht="29.1" customHeight="1">
      <c r="A3642" s="17" t="s">
        <v>2337</v>
      </c>
      <c r="B3642" s="18" t="s">
        <v>2338</v>
      </c>
      <c r="C3642" s="93" t="s">
        <v>14</v>
      </c>
      <c r="D3642" s="93"/>
      <c r="E3642" s="93"/>
      <c r="F3642" s="17" t="s">
        <v>43</v>
      </c>
      <c r="G3642" s="19">
        <v>0.11559999999999999</v>
      </c>
      <c r="H3642" s="20">
        <v>794.07</v>
      </c>
      <c r="I3642" s="20">
        <f>TRUNC(TRUNC(G3642,8)*H3642,2)</f>
        <v>91.79</v>
      </c>
    </row>
    <row r="3643" spans="1:9" ht="29.1" customHeight="1">
      <c r="A3643" s="17" t="s">
        <v>2339</v>
      </c>
      <c r="B3643" s="18" t="s">
        <v>2340</v>
      </c>
      <c r="C3643" s="93" t="s">
        <v>14</v>
      </c>
      <c r="D3643" s="93"/>
      <c r="E3643" s="93"/>
      <c r="F3643" s="17" t="s">
        <v>43</v>
      </c>
      <c r="G3643" s="19">
        <v>1.4800000000000001E-2</v>
      </c>
      <c r="H3643" s="20">
        <v>580.72</v>
      </c>
      <c r="I3643" s="20">
        <f>TRUNC(TRUNC(G3643,8)*H3643,2)</f>
        <v>8.59</v>
      </c>
    </row>
    <row r="3644" spans="1:9" ht="29.1" customHeight="1">
      <c r="A3644" s="17" t="s">
        <v>2451</v>
      </c>
      <c r="B3644" s="18" t="s">
        <v>2452</v>
      </c>
      <c r="C3644" s="93" t="s">
        <v>14</v>
      </c>
      <c r="D3644" s="93"/>
      <c r="E3644" s="93"/>
      <c r="F3644" s="17" t="s">
        <v>43</v>
      </c>
      <c r="G3644" s="19">
        <v>7.4399999999999994E-2</v>
      </c>
      <c r="H3644" s="20">
        <v>517.07000000000005</v>
      </c>
      <c r="I3644" s="20">
        <f>TRUNC(TRUNC(G3644,8)*H3644,2)</f>
        <v>38.47</v>
      </c>
    </row>
    <row r="3645" spans="1:9" ht="29.1" customHeight="1">
      <c r="A3645" s="17" t="s">
        <v>2455</v>
      </c>
      <c r="B3645" s="18" t="s">
        <v>2456</v>
      </c>
      <c r="C3645" s="93" t="s">
        <v>14</v>
      </c>
      <c r="D3645" s="93"/>
      <c r="E3645" s="93"/>
      <c r="F3645" s="17" t="s">
        <v>43</v>
      </c>
      <c r="G3645" s="19">
        <v>4.48E-2</v>
      </c>
      <c r="H3645" s="20">
        <v>2654.18</v>
      </c>
      <c r="I3645" s="20">
        <f>TRUNC(TRUNC(G3645,8)*H3645,2)</f>
        <v>118.9</v>
      </c>
    </row>
    <row r="3646" spans="1:9" ht="21" customHeight="1">
      <c r="A3646" s="17" t="s">
        <v>2457</v>
      </c>
      <c r="B3646" s="18" t="s">
        <v>2458</v>
      </c>
      <c r="C3646" s="93" t="s">
        <v>14</v>
      </c>
      <c r="D3646" s="93"/>
      <c r="E3646" s="93"/>
      <c r="F3646" s="17" t="s">
        <v>39</v>
      </c>
      <c r="G3646" s="19">
        <v>0.81</v>
      </c>
      <c r="H3646" s="20">
        <v>7.15</v>
      </c>
      <c r="I3646" s="20">
        <f>TRUNC(TRUNC(G3646,8)*H3646,2)</f>
        <v>5.79</v>
      </c>
    </row>
    <row r="3647" spans="1:9" ht="15" customHeight="1">
      <c r="A3647" s="2"/>
      <c r="B3647" s="2"/>
      <c r="C3647" s="2"/>
      <c r="D3647" s="2"/>
      <c r="E3647" s="2"/>
      <c r="F3647" s="2"/>
      <c r="G3647" s="87" t="s">
        <v>1490</v>
      </c>
      <c r="H3647" s="87"/>
      <c r="I3647" s="21">
        <f>SUM(I3642:I3646)</f>
        <v>263.54000000000002</v>
      </c>
    </row>
    <row r="3648" spans="1:9" ht="15" customHeight="1">
      <c r="A3648" s="2"/>
      <c r="B3648" s="2"/>
      <c r="C3648" s="2"/>
      <c r="D3648" s="2"/>
      <c r="E3648" s="2"/>
      <c r="F3648" s="2"/>
      <c r="G3648" s="89" t="s">
        <v>1491</v>
      </c>
      <c r="H3648" s="89"/>
      <c r="I3648" s="5">
        <f>SUM(I3628,I3636,I3640,I3647)</f>
        <v>618.12</v>
      </c>
    </row>
    <row r="3649" spans="1:9" ht="9.9499999999999993" customHeight="1">
      <c r="A3649" s="2"/>
      <c r="B3649" s="2"/>
      <c r="C3649" s="2"/>
      <c r="D3649" s="2"/>
      <c r="E3649" s="2"/>
      <c r="F3649" s="2"/>
      <c r="G3649" s="90"/>
      <c r="H3649" s="90"/>
      <c r="I3649" s="90"/>
    </row>
    <row r="3650" spans="1:9" ht="20.100000000000001" customHeight="1">
      <c r="A3650" s="81" t="s">
        <v>2744</v>
      </c>
      <c r="B3650" s="81"/>
      <c r="C3650" s="81"/>
      <c r="D3650" s="81"/>
      <c r="E3650" s="81"/>
      <c r="F3650" s="81"/>
      <c r="G3650" s="81"/>
      <c r="H3650" s="81"/>
      <c r="I3650" s="81"/>
    </row>
    <row r="3651" spans="1:9" ht="15" customHeight="1">
      <c r="A3651" s="91" t="s">
        <v>1576</v>
      </c>
      <c r="B3651" s="91"/>
      <c r="C3651" s="92" t="s">
        <v>4</v>
      </c>
      <c r="D3651" s="92"/>
      <c r="E3651" s="92"/>
      <c r="F3651" s="11" t="s">
        <v>1470</v>
      </c>
      <c r="G3651" s="11" t="s">
        <v>1471</v>
      </c>
      <c r="H3651" s="11" t="s">
        <v>1472</v>
      </c>
      <c r="I3651" s="11" t="s">
        <v>1473</v>
      </c>
    </row>
    <row r="3652" spans="1:9" ht="15" customHeight="1">
      <c r="A3652" s="17" t="s">
        <v>2526</v>
      </c>
      <c r="B3652" s="18" t="s">
        <v>2527</v>
      </c>
      <c r="C3652" s="93" t="s">
        <v>14</v>
      </c>
      <c r="D3652" s="93"/>
      <c r="E3652" s="93"/>
      <c r="F3652" s="17" t="s">
        <v>33</v>
      </c>
      <c r="G3652" s="19">
        <v>2.92E-2</v>
      </c>
      <c r="H3652" s="20">
        <v>63.17</v>
      </c>
      <c r="I3652" s="20">
        <f>TRUNC(TRUNC(G3652,8)*H3652,2)</f>
        <v>1.84</v>
      </c>
    </row>
    <row r="3653" spans="1:9" ht="21" customHeight="1">
      <c r="A3653" s="17" t="s">
        <v>2745</v>
      </c>
      <c r="B3653" s="18" t="s">
        <v>2746</v>
      </c>
      <c r="C3653" s="93" t="s">
        <v>14</v>
      </c>
      <c r="D3653" s="93"/>
      <c r="E3653" s="93"/>
      <c r="F3653" s="17" t="s">
        <v>33</v>
      </c>
      <c r="G3653" s="19">
        <v>1</v>
      </c>
      <c r="H3653" s="20">
        <v>42.36</v>
      </c>
      <c r="I3653" s="20">
        <f>TRUNC(TRUNC(G3653,8)*H3653,2)</f>
        <v>42.36</v>
      </c>
    </row>
    <row r="3654" spans="1:9" ht="15" customHeight="1">
      <c r="A3654" s="17" t="s">
        <v>2505</v>
      </c>
      <c r="B3654" s="18" t="s">
        <v>2506</v>
      </c>
      <c r="C3654" s="93" t="s">
        <v>14</v>
      </c>
      <c r="D3654" s="93"/>
      <c r="E3654" s="93"/>
      <c r="F3654" s="17" t="s">
        <v>33</v>
      </c>
      <c r="G3654" s="19">
        <v>1.54E-2</v>
      </c>
      <c r="H3654" s="20">
        <v>2.33</v>
      </c>
      <c r="I3654" s="20">
        <f>TRUNC(TRUNC(G3654,8)*H3654,2)</f>
        <v>0.03</v>
      </c>
    </row>
    <row r="3655" spans="1:9" ht="21" customHeight="1">
      <c r="A3655" s="17" t="s">
        <v>2528</v>
      </c>
      <c r="B3655" s="18" t="s">
        <v>2529</v>
      </c>
      <c r="C3655" s="93" t="s">
        <v>14</v>
      </c>
      <c r="D3655" s="93"/>
      <c r="E3655" s="93"/>
      <c r="F3655" s="17" t="s">
        <v>33</v>
      </c>
      <c r="G3655" s="19">
        <v>4.3999999999999997E-2</v>
      </c>
      <c r="H3655" s="20">
        <v>71.569999999999993</v>
      </c>
      <c r="I3655" s="20">
        <f>TRUNC(TRUNC(G3655,8)*H3655,2)</f>
        <v>3.14</v>
      </c>
    </row>
    <row r="3656" spans="1:9" ht="15" customHeight="1">
      <c r="A3656" s="2"/>
      <c r="B3656" s="2"/>
      <c r="C3656" s="2"/>
      <c r="D3656" s="2"/>
      <c r="E3656" s="2"/>
      <c r="F3656" s="2"/>
      <c r="G3656" s="87" t="s">
        <v>1588</v>
      </c>
      <c r="H3656" s="87"/>
      <c r="I3656" s="21">
        <f>SUM(I3652:I3655)</f>
        <v>47.370000000000005</v>
      </c>
    </row>
    <row r="3657" spans="1:9" ht="15" customHeight="1">
      <c r="A3657" s="91" t="s">
        <v>1560</v>
      </c>
      <c r="B3657" s="91"/>
      <c r="C3657" s="92" t="s">
        <v>4</v>
      </c>
      <c r="D3657" s="92"/>
      <c r="E3657" s="92"/>
      <c r="F3657" s="11" t="s">
        <v>1470</v>
      </c>
      <c r="G3657" s="11" t="s">
        <v>1471</v>
      </c>
      <c r="H3657" s="11" t="s">
        <v>1472</v>
      </c>
      <c r="I3657" s="11" t="s">
        <v>1473</v>
      </c>
    </row>
    <row r="3658" spans="1:9" ht="21" customHeight="1">
      <c r="A3658" s="17" t="s">
        <v>2509</v>
      </c>
      <c r="B3658" s="18" t="s">
        <v>2510</v>
      </c>
      <c r="C3658" s="93" t="s">
        <v>14</v>
      </c>
      <c r="D3658" s="93"/>
      <c r="E3658" s="93"/>
      <c r="F3658" s="17" t="s">
        <v>1563</v>
      </c>
      <c r="G3658" s="19">
        <v>0.42309999999999998</v>
      </c>
      <c r="H3658" s="20">
        <v>23.37</v>
      </c>
      <c r="I3658" s="20">
        <f>TRUNC(TRUNC(G3658,8)*H3658,2)</f>
        <v>9.8800000000000008</v>
      </c>
    </row>
    <row r="3659" spans="1:9" ht="21" customHeight="1">
      <c r="A3659" s="17" t="s">
        <v>2511</v>
      </c>
      <c r="B3659" s="18" t="s">
        <v>2512</v>
      </c>
      <c r="C3659" s="93" t="s">
        <v>14</v>
      </c>
      <c r="D3659" s="93"/>
      <c r="E3659" s="93"/>
      <c r="F3659" s="17" t="s">
        <v>1563</v>
      </c>
      <c r="G3659" s="19">
        <v>0.42309999999999998</v>
      </c>
      <c r="H3659" s="20">
        <v>31.5</v>
      </c>
      <c r="I3659" s="20">
        <f>TRUNC(TRUNC(G3659,8)*H3659,2)</f>
        <v>13.32</v>
      </c>
    </row>
    <row r="3660" spans="1:9" ht="18" customHeight="1">
      <c r="A3660" s="2"/>
      <c r="B3660" s="2"/>
      <c r="C3660" s="2"/>
      <c r="D3660" s="2"/>
      <c r="E3660" s="2"/>
      <c r="F3660" s="2"/>
      <c r="G3660" s="87" t="s">
        <v>1564</v>
      </c>
      <c r="H3660" s="87"/>
      <c r="I3660" s="21">
        <f>SUM(I3658:I3659)</f>
        <v>23.200000000000003</v>
      </c>
    </row>
    <row r="3661" spans="1:9" ht="15" customHeight="1">
      <c r="A3661" s="2"/>
      <c r="B3661" s="2"/>
      <c r="C3661" s="2"/>
      <c r="D3661" s="2"/>
      <c r="E3661" s="2"/>
      <c r="F3661" s="2"/>
      <c r="G3661" s="89" t="s">
        <v>1491</v>
      </c>
      <c r="H3661" s="89"/>
      <c r="I3661" s="5">
        <f>SUM(I3656,I3660)</f>
        <v>70.570000000000007</v>
      </c>
    </row>
    <row r="3662" spans="1:9" ht="9.9499999999999993" customHeight="1">
      <c r="A3662" s="2"/>
      <c r="B3662" s="2"/>
      <c r="C3662" s="2"/>
      <c r="D3662" s="2"/>
      <c r="E3662" s="2"/>
      <c r="F3662" s="2"/>
      <c r="G3662" s="90"/>
      <c r="H3662" s="90"/>
      <c r="I3662" s="90"/>
    </row>
    <row r="3663" spans="1:9" ht="20.100000000000001" customHeight="1">
      <c r="A3663" s="81" t="s">
        <v>2747</v>
      </c>
      <c r="B3663" s="81"/>
      <c r="C3663" s="81"/>
      <c r="D3663" s="81"/>
      <c r="E3663" s="81"/>
      <c r="F3663" s="81"/>
      <c r="G3663" s="81"/>
      <c r="H3663" s="81"/>
      <c r="I3663" s="81"/>
    </row>
    <row r="3664" spans="1:9" ht="15" customHeight="1">
      <c r="A3664" s="91" t="s">
        <v>1576</v>
      </c>
      <c r="B3664" s="91"/>
      <c r="C3664" s="92" t="s">
        <v>4</v>
      </c>
      <c r="D3664" s="92"/>
      <c r="E3664" s="92"/>
      <c r="F3664" s="11" t="s">
        <v>1470</v>
      </c>
      <c r="G3664" s="11" t="s">
        <v>1471</v>
      </c>
      <c r="H3664" s="11" t="s">
        <v>1472</v>
      </c>
      <c r="I3664" s="11" t="s">
        <v>1473</v>
      </c>
    </row>
    <row r="3665" spans="1:9" ht="15" customHeight="1">
      <c r="A3665" s="17" t="s">
        <v>2505</v>
      </c>
      <c r="B3665" s="18" t="s">
        <v>2506</v>
      </c>
      <c r="C3665" s="93" t="s">
        <v>14</v>
      </c>
      <c r="D3665" s="93"/>
      <c r="E3665" s="93"/>
      <c r="F3665" s="17" t="s">
        <v>33</v>
      </c>
      <c r="G3665" s="19">
        <v>2.24E-2</v>
      </c>
      <c r="H3665" s="20">
        <v>2.33</v>
      </c>
      <c r="I3665" s="20">
        <f>TRUNC(TRUNC(G3665,8)*H3665,2)</f>
        <v>0.05</v>
      </c>
    </row>
    <row r="3666" spans="1:9" ht="21" customHeight="1">
      <c r="A3666" s="17" t="s">
        <v>2748</v>
      </c>
      <c r="B3666" s="18" t="s">
        <v>2749</v>
      </c>
      <c r="C3666" s="93" t="s">
        <v>14</v>
      </c>
      <c r="D3666" s="93"/>
      <c r="E3666" s="93"/>
      <c r="F3666" s="17" t="s">
        <v>88</v>
      </c>
      <c r="G3666" s="19">
        <v>1.0353000000000001</v>
      </c>
      <c r="H3666" s="20">
        <v>21.63</v>
      </c>
      <c r="I3666" s="20">
        <f>TRUNC(TRUNC(G3666,8)*H3666,2)</f>
        <v>22.39</v>
      </c>
    </row>
    <row r="3667" spans="1:9" ht="15" customHeight="1">
      <c r="A3667" s="2"/>
      <c r="B3667" s="2"/>
      <c r="C3667" s="2"/>
      <c r="D3667" s="2"/>
      <c r="E3667" s="2"/>
      <c r="F3667" s="2"/>
      <c r="G3667" s="87" t="s">
        <v>1588</v>
      </c>
      <c r="H3667" s="87"/>
      <c r="I3667" s="21">
        <f>SUM(I3665:I3666)</f>
        <v>22.44</v>
      </c>
    </row>
    <row r="3668" spans="1:9" ht="15" customHeight="1">
      <c r="A3668" s="91" t="s">
        <v>1560</v>
      </c>
      <c r="B3668" s="91"/>
      <c r="C3668" s="92" t="s">
        <v>4</v>
      </c>
      <c r="D3668" s="92"/>
      <c r="E3668" s="92"/>
      <c r="F3668" s="11" t="s">
        <v>1470</v>
      </c>
      <c r="G3668" s="11" t="s">
        <v>1471</v>
      </c>
      <c r="H3668" s="11" t="s">
        <v>1472</v>
      </c>
      <c r="I3668" s="11" t="s">
        <v>1473</v>
      </c>
    </row>
    <row r="3669" spans="1:9" ht="21" customHeight="1">
      <c r="A3669" s="17" t="s">
        <v>2509</v>
      </c>
      <c r="B3669" s="18" t="s">
        <v>2510</v>
      </c>
      <c r="C3669" s="93" t="s">
        <v>14</v>
      </c>
      <c r="D3669" s="93"/>
      <c r="E3669" s="93"/>
      <c r="F3669" s="17" t="s">
        <v>1563</v>
      </c>
      <c r="G3669" s="19">
        <v>0.40239999999999998</v>
      </c>
      <c r="H3669" s="20">
        <v>23.37</v>
      </c>
      <c r="I3669" s="20">
        <f>TRUNC(TRUNC(G3669,8)*H3669,2)</f>
        <v>9.4</v>
      </c>
    </row>
    <row r="3670" spans="1:9" ht="21" customHeight="1">
      <c r="A3670" s="17" t="s">
        <v>2511</v>
      </c>
      <c r="B3670" s="18" t="s">
        <v>2512</v>
      </c>
      <c r="C3670" s="93" t="s">
        <v>14</v>
      </c>
      <c r="D3670" s="93"/>
      <c r="E3670" s="93"/>
      <c r="F3670" s="17" t="s">
        <v>1563</v>
      </c>
      <c r="G3670" s="19">
        <v>0.40239999999999998</v>
      </c>
      <c r="H3670" s="20">
        <v>31.5</v>
      </c>
      <c r="I3670" s="20">
        <f>TRUNC(TRUNC(G3670,8)*H3670,2)</f>
        <v>12.67</v>
      </c>
    </row>
    <row r="3671" spans="1:9" ht="18" customHeight="1">
      <c r="A3671" s="2"/>
      <c r="B3671" s="2"/>
      <c r="C3671" s="2"/>
      <c r="D3671" s="2"/>
      <c r="E3671" s="2"/>
      <c r="F3671" s="2"/>
      <c r="G3671" s="87" t="s">
        <v>1564</v>
      </c>
      <c r="H3671" s="87"/>
      <c r="I3671" s="21">
        <f>SUM(I3669:I3670)</f>
        <v>22.07</v>
      </c>
    </row>
    <row r="3672" spans="1:9" ht="15" customHeight="1">
      <c r="A3672" s="2"/>
      <c r="B3672" s="2"/>
      <c r="C3672" s="2"/>
      <c r="D3672" s="2"/>
      <c r="E3672" s="2"/>
      <c r="F3672" s="2"/>
      <c r="G3672" s="89" t="s">
        <v>1491</v>
      </c>
      <c r="H3672" s="89"/>
      <c r="I3672" s="5">
        <f>SUM(I3667,I3671)</f>
        <v>44.510000000000005</v>
      </c>
    </row>
    <row r="3673" spans="1:9" ht="9.9499999999999993" customHeight="1">
      <c r="A3673" s="2"/>
      <c r="B3673" s="2"/>
      <c r="C3673" s="2"/>
      <c r="D3673" s="2"/>
      <c r="E3673" s="2"/>
      <c r="F3673" s="2"/>
      <c r="G3673" s="90"/>
      <c r="H3673" s="90"/>
      <c r="I3673" s="90"/>
    </row>
    <row r="3674" spans="1:9" ht="20.100000000000001" customHeight="1">
      <c r="A3674" s="81" t="s">
        <v>2750</v>
      </c>
      <c r="B3674" s="81"/>
      <c r="C3674" s="81"/>
      <c r="D3674" s="81"/>
      <c r="E3674" s="81"/>
      <c r="F3674" s="81"/>
      <c r="G3674" s="81"/>
      <c r="H3674" s="81"/>
      <c r="I3674" s="81"/>
    </row>
    <row r="3675" spans="1:9" ht="15" customHeight="1">
      <c r="A3675" s="91" t="s">
        <v>1576</v>
      </c>
      <c r="B3675" s="91"/>
      <c r="C3675" s="92" t="s">
        <v>4</v>
      </c>
      <c r="D3675" s="92"/>
      <c r="E3675" s="92"/>
      <c r="F3675" s="11" t="s">
        <v>1470</v>
      </c>
      <c r="G3675" s="11" t="s">
        <v>1471</v>
      </c>
      <c r="H3675" s="11" t="s">
        <v>1472</v>
      </c>
      <c r="I3675" s="11" t="s">
        <v>1473</v>
      </c>
    </row>
    <row r="3676" spans="1:9" ht="15" customHeight="1">
      <c r="A3676" s="17" t="s">
        <v>2505</v>
      </c>
      <c r="B3676" s="18" t="s">
        <v>2506</v>
      </c>
      <c r="C3676" s="93" t="s">
        <v>14</v>
      </c>
      <c r="D3676" s="93"/>
      <c r="E3676" s="93"/>
      <c r="F3676" s="17" t="s">
        <v>33</v>
      </c>
      <c r="G3676" s="19">
        <v>4.2000000000000003E-2</v>
      </c>
      <c r="H3676" s="20">
        <v>2.33</v>
      </c>
      <c r="I3676" s="20">
        <f>TRUNC(TRUNC(G3676,8)*H3676,2)</f>
        <v>0.09</v>
      </c>
    </row>
    <row r="3677" spans="1:9" ht="21" customHeight="1">
      <c r="A3677" s="17" t="s">
        <v>2748</v>
      </c>
      <c r="B3677" s="18" t="s">
        <v>2749</v>
      </c>
      <c r="C3677" s="93" t="s">
        <v>14</v>
      </c>
      <c r="D3677" s="93"/>
      <c r="E3677" s="93"/>
      <c r="F3677" s="17" t="s">
        <v>88</v>
      </c>
      <c r="G3677" s="19">
        <v>1.0353000000000001</v>
      </c>
      <c r="H3677" s="20">
        <v>21.63</v>
      </c>
      <c r="I3677" s="20">
        <f>TRUNC(TRUNC(G3677,8)*H3677,2)</f>
        <v>22.39</v>
      </c>
    </row>
    <row r="3678" spans="1:9" ht="15" customHeight="1">
      <c r="A3678" s="2"/>
      <c r="B3678" s="2"/>
      <c r="C3678" s="2"/>
      <c r="D3678" s="2"/>
      <c r="E3678" s="2"/>
      <c r="F3678" s="2"/>
      <c r="G3678" s="87" t="s">
        <v>1588</v>
      </c>
      <c r="H3678" s="87"/>
      <c r="I3678" s="21">
        <f>SUM(I3676:I3677)</f>
        <v>22.48</v>
      </c>
    </row>
    <row r="3679" spans="1:9" ht="15" customHeight="1">
      <c r="A3679" s="91" t="s">
        <v>1560</v>
      </c>
      <c r="B3679" s="91"/>
      <c r="C3679" s="92" t="s">
        <v>4</v>
      </c>
      <c r="D3679" s="92"/>
      <c r="E3679" s="92"/>
      <c r="F3679" s="11" t="s">
        <v>1470</v>
      </c>
      <c r="G3679" s="11" t="s">
        <v>1471</v>
      </c>
      <c r="H3679" s="11" t="s">
        <v>1472</v>
      </c>
      <c r="I3679" s="11" t="s">
        <v>1473</v>
      </c>
    </row>
    <row r="3680" spans="1:9" ht="21" customHeight="1">
      <c r="A3680" s="17" t="s">
        <v>2509</v>
      </c>
      <c r="B3680" s="18" t="s">
        <v>2510</v>
      </c>
      <c r="C3680" s="93" t="s">
        <v>14</v>
      </c>
      <c r="D3680" s="93"/>
      <c r="E3680" s="93"/>
      <c r="F3680" s="17" t="s">
        <v>1563</v>
      </c>
      <c r="G3680" s="19">
        <v>7.5800000000000006E-2</v>
      </c>
      <c r="H3680" s="20">
        <v>23.37</v>
      </c>
      <c r="I3680" s="20">
        <f>TRUNC(TRUNC(G3680,8)*H3680,2)</f>
        <v>1.77</v>
      </c>
    </row>
    <row r="3681" spans="1:9" ht="21" customHeight="1">
      <c r="A3681" s="17" t="s">
        <v>2511</v>
      </c>
      <c r="B3681" s="18" t="s">
        <v>2512</v>
      </c>
      <c r="C3681" s="93" t="s">
        <v>14</v>
      </c>
      <c r="D3681" s="93"/>
      <c r="E3681" s="93"/>
      <c r="F3681" s="17" t="s">
        <v>1563</v>
      </c>
      <c r="G3681" s="19">
        <v>7.5800000000000006E-2</v>
      </c>
      <c r="H3681" s="20">
        <v>31.5</v>
      </c>
      <c r="I3681" s="20">
        <f>TRUNC(TRUNC(G3681,8)*H3681,2)</f>
        <v>2.38</v>
      </c>
    </row>
    <row r="3682" spans="1:9" ht="18" customHeight="1">
      <c r="A3682" s="2"/>
      <c r="B3682" s="2"/>
      <c r="C3682" s="2"/>
      <c r="D3682" s="2"/>
      <c r="E3682" s="2"/>
      <c r="F3682" s="2"/>
      <c r="G3682" s="87" t="s">
        <v>1564</v>
      </c>
      <c r="H3682" s="87"/>
      <c r="I3682" s="21">
        <f>SUM(I3680:I3681)</f>
        <v>4.1500000000000004</v>
      </c>
    </row>
    <row r="3683" spans="1:9" ht="15" customHeight="1">
      <c r="A3683" s="2"/>
      <c r="B3683" s="2"/>
      <c r="C3683" s="2"/>
      <c r="D3683" s="2"/>
      <c r="E3683" s="2"/>
      <c r="F3683" s="2"/>
      <c r="G3683" s="89" t="s">
        <v>1491</v>
      </c>
      <c r="H3683" s="89"/>
      <c r="I3683" s="5">
        <f>SUM(I3678,I3682)</f>
        <v>26.630000000000003</v>
      </c>
    </row>
    <row r="3684" spans="1:9" ht="9.9499999999999993" customHeight="1">
      <c r="A3684" s="2"/>
      <c r="B3684" s="2"/>
      <c r="C3684" s="2"/>
      <c r="D3684" s="2"/>
      <c r="E3684" s="2"/>
      <c r="F3684" s="2"/>
      <c r="G3684" s="90"/>
      <c r="H3684" s="90"/>
      <c r="I3684" s="90"/>
    </row>
    <row r="3685" spans="1:9" ht="20.100000000000001" customHeight="1">
      <c r="A3685" s="81" t="s">
        <v>2751</v>
      </c>
      <c r="B3685" s="81"/>
      <c r="C3685" s="81"/>
      <c r="D3685" s="81"/>
      <c r="E3685" s="81"/>
      <c r="F3685" s="81"/>
      <c r="G3685" s="81"/>
      <c r="H3685" s="81"/>
      <c r="I3685" s="81"/>
    </row>
    <row r="3686" spans="1:9" ht="15" customHeight="1">
      <c r="A3686" s="91" t="s">
        <v>1576</v>
      </c>
      <c r="B3686" s="91"/>
      <c r="C3686" s="92" t="s">
        <v>4</v>
      </c>
      <c r="D3686" s="92"/>
      <c r="E3686" s="92"/>
      <c r="F3686" s="11" t="s">
        <v>1470</v>
      </c>
      <c r="G3686" s="11" t="s">
        <v>1471</v>
      </c>
      <c r="H3686" s="11" t="s">
        <v>1472</v>
      </c>
      <c r="I3686" s="11" t="s">
        <v>1473</v>
      </c>
    </row>
    <row r="3687" spans="1:9" ht="15" customHeight="1">
      <c r="A3687" s="17" t="s">
        <v>2505</v>
      </c>
      <c r="B3687" s="18" t="s">
        <v>2506</v>
      </c>
      <c r="C3687" s="93" t="s">
        <v>14</v>
      </c>
      <c r="D3687" s="93"/>
      <c r="E3687" s="93"/>
      <c r="F3687" s="17" t="s">
        <v>33</v>
      </c>
      <c r="G3687" s="19">
        <v>7.2999999999999995E-2</v>
      </c>
      <c r="H3687" s="20">
        <v>2.33</v>
      </c>
      <c r="I3687" s="20">
        <f>TRUNC(TRUNC(G3687,8)*H3687,2)</f>
        <v>0.17</v>
      </c>
    </row>
    <row r="3688" spans="1:9" ht="21" customHeight="1">
      <c r="A3688" s="17" t="s">
        <v>2752</v>
      </c>
      <c r="B3688" s="18" t="s">
        <v>2753</v>
      </c>
      <c r="C3688" s="93" t="s">
        <v>14</v>
      </c>
      <c r="D3688" s="93"/>
      <c r="E3688" s="93"/>
      <c r="F3688" s="17" t="s">
        <v>88</v>
      </c>
      <c r="G3688" s="19">
        <v>1.0353000000000001</v>
      </c>
      <c r="H3688" s="20">
        <v>45.7</v>
      </c>
      <c r="I3688" s="20">
        <f>TRUNC(TRUNC(G3688,8)*H3688,2)</f>
        <v>47.31</v>
      </c>
    </row>
    <row r="3689" spans="1:9" ht="15" customHeight="1">
      <c r="A3689" s="2"/>
      <c r="B3689" s="2"/>
      <c r="C3689" s="2"/>
      <c r="D3689" s="2"/>
      <c r="E3689" s="2"/>
      <c r="F3689" s="2"/>
      <c r="G3689" s="87" t="s">
        <v>1588</v>
      </c>
      <c r="H3689" s="87"/>
      <c r="I3689" s="21">
        <f>SUM(I3687:I3688)</f>
        <v>47.480000000000004</v>
      </c>
    </row>
    <row r="3690" spans="1:9" ht="15" customHeight="1">
      <c r="A3690" s="91" t="s">
        <v>1560</v>
      </c>
      <c r="B3690" s="91"/>
      <c r="C3690" s="92" t="s">
        <v>4</v>
      </c>
      <c r="D3690" s="92"/>
      <c r="E3690" s="92"/>
      <c r="F3690" s="11" t="s">
        <v>1470</v>
      </c>
      <c r="G3690" s="11" t="s">
        <v>1471</v>
      </c>
      <c r="H3690" s="11" t="s">
        <v>1472</v>
      </c>
      <c r="I3690" s="11" t="s">
        <v>1473</v>
      </c>
    </row>
    <row r="3691" spans="1:9" ht="21" customHeight="1">
      <c r="A3691" s="17" t="s">
        <v>2509</v>
      </c>
      <c r="B3691" s="18" t="s">
        <v>2510</v>
      </c>
      <c r="C3691" s="93" t="s">
        <v>14</v>
      </c>
      <c r="D3691" s="93"/>
      <c r="E3691" s="93"/>
      <c r="F3691" s="17" t="s">
        <v>1563</v>
      </c>
      <c r="G3691" s="19">
        <v>0.13089999999999999</v>
      </c>
      <c r="H3691" s="20">
        <v>23.37</v>
      </c>
      <c r="I3691" s="20">
        <f>TRUNC(TRUNC(G3691,8)*H3691,2)</f>
        <v>3.05</v>
      </c>
    </row>
    <row r="3692" spans="1:9" ht="21" customHeight="1">
      <c r="A3692" s="17" t="s">
        <v>2511</v>
      </c>
      <c r="B3692" s="18" t="s">
        <v>2512</v>
      </c>
      <c r="C3692" s="93" t="s">
        <v>14</v>
      </c>
      <c r="D3692" s="93"/>
      <c r="E3692" s="93"/>
      <c r="F3692" s="17" t="s">
        <v>1563</v>
      </c>
      <c r="G3692" s="19">
        <v>0.13089999999999999</v>
      </c>
      <c r="H3692" s="20">
        <v>31.5</v>
      </c>
      <c r="I3692" s="20">
        <f>TRUNC(TRUNC(G3692,8)*H3692,2)</f>
        <v>4.12</v>
      </c>
    </row>
    <row r="3693" spans="1:9" ht="18" customHeight="1">
      <c r="A3693" s="2"/>
      <c r="B3693" s="2"/>
      <c r="C3693" s="2"/>
      <c r="D3693" s="2"/>
      <c r="E3693" s="2"/>
      <c r="F3693" s="2"/>
      <c r="G3693" s="87" t="s">
        <v>1564</v>
      </c>
      <c r="H3693" s="87"/>
      <c r="I3693" s="21">
        <f>SUM(I3691:I3692)</f>
        <v>7.17</v>
      </c>
    </row>
    <row r="3694" spans="1:9" ht="15" customHeight="1">
      <c r="A3694" s="2"/>
      <c r="B3694" s="2"/>
      <c r="C3694" s="2"/>
      <c r="D3694" s="2"/>
      <c r="E3694" s="2"/>
      <c r="F3694" s="2"/>
      <c r="G3694" s="89" t="s">
        <v>1491</v>
      </c>
      <c r="H3694" s="89"/>
      <c r="I3694" s="5">
        <f>SUM(I3689,I3693)</f>
        <v>54.650000000000006</v>
      </c>
    </row>
    <row r="3695" spans="1:9" ht="9.9499999999999993" customHeight="1">
      <c r="A3695" s="2"/>
      <c r="B3695" s="2"/>
      <c r="C3695" s="2"/>
      <c r="D3695" s="2"/>
      <c r="E3695" s="2"/>
      <c r="F3695" s="2"/>
      <c r="G3695" s="90"/>
      <c r="H3695" s="90"/>
      <c r="I3695" s="90"/>
    </row>
    <row r="3696" spans="1:9" ht="20.100000000000001" customHeight="1">
      <c r="A3696" s="81" t="s">
        <v>2754</v>
      </c>
      <c r="B3696" s="81"/>
      <c r="C3696" s="81"/>
      <c r="D3696" s="81"/>
      <c r="E3696" s="81"/>
      <c r="F3696" s="81"/>
      <c r="G3696" s="81"/>
      <c r="H3696" s="81"/>
      <c r="I3696" s="81"/>
    </row>
    <row r="3697" spans="1:9" ht="15" customHeight="1">
      <c r="A3697" s="91" t="s">
        <v>1576</v>
      </c>
      <c r="B3697" s="91"/>
      <c r="C3697" s="92" t="s">
        <v>4</v>
      </c>
      <c r="D3697" s="92"/>
      <c r="E3697" s="92"/>
      <c r="F3697" s="11" t="s">
        <v>1470</v>
      </c>
      <c r="G3697" s="11" t="s">
        <v>1471</v>
      </c>
      <c r="H3697" s="11" t="s">
        <v>1472</v>
      </c>
      <c r="I3697" s="11" t="s">
        <v>1473</v>
      </c>
    </row>
    <row r="3698" spans="1:9" ht="15" customHeight="1">
      <c r="A3698" s="17" t="s">
        <v>2505</v>
      </c>
      <c r="B3698" s="18" t="s">
        <v>2506</v>
      </c>
      <c r="C3698" s="93" t="s">
        <v>14</v>
      </c>
      <c r="D3698" s="93"/>
      <c r="E3698" s="93"/>
      <c r="F3698" s="17" t="s">
        <v>33</v>
      </c>
      <c r="G3698" s="19">
        <v>1.41E-2</v>
      </c>
      <c r="H3698" s="20">
        <v>2.33</v>
      </c>
      <c r="I3698" s="20">
        <f>TRUNC(TRUNC(G3698,8)*H3698,2)</f>
        <v>0.03</v>
      </c>
    </row>
    <row r="3699" spans="1:9" ht="21" customHeight="1">
      <c r="A3699" s="17" t="s">
        <v>2752</v>
      </c>
      <c r="B3699" s="18" t="s">
        <v>2753</v>
      </c>
      <c r="C3699" s="93" t="s">
        <v>14</v>
      </c>
      <c r="D3699" s="93"/>
      <c r="E3699" s="93"/>
      <c r="F3699" s="17" t="s">
        <v>88</v>
      </c>
      <c r="G3699" s="19">
        <v>1.0353000000000001</v>
      </c>
      <c r="H3699" s="20">
        <v>45.7</v>
      </c>
      <c r="I3699" s="20">
        <f>TRUNC(TRUNC(G3699,8)*H3699,2)</f>
        <v>47.31</v>
      </c>
    </row>
    <row r="3700" spans="1:9" ht="15" customHeight="1">
      <c r="A3700" s="2"/>
      <c r="B3700" s="2"/>
      <c r="C3700" s="2"/>
      <c r="D3700" s="2"/>
      <c r="E3700" s="2"/>
      <c r="F3700" s="2"/>
      <c r="G3700" s="87" t="s">
        <v>1588</v>
      </c>
      <c r="H3700" s="87"/>
      <c r="I3700" s="21">
        <f>SUM(I3698:I3699)</f>
        <v>47.34</v>
      </c>
    </row>
    <row r="3701" spans="1:9" ht="15" customHeight="1">
      <c r="A3701" s="91" t="s">
        <v>1560</v>
      </c>
      <c r="B3701" s="91"/>
      <c r="C3701" s="92" t="s">
        <v>4</v>
      </c>
      <c r="D3701" s="92"/>
      <c r="E3701" s="92"/>
      <c r="F3701" s="11" t="s">
        <v>1470</v>
      </c>
      <c r="G3701" s="11" t="s">
        <v>1471</v>
      </c>
      <c r="H3701" s="11" t="s">
        <v>1472</v>
      </c>
      <c r="I3701" s="11" t="s">
        <v>1473</v>
      </c>
    </row>
    <row r="3702" spans="1:9" ht="21" customHeight="1">
      <c r="A3702" s="17" t="s">
        <v>2509</v>
      </c>
      <c r="B3702" s="18" t="s">
        <v>2510</v>
      </c>
      <c r="C3702" s="93" t="s">
        <v>14</v>
      </c>
      <c r="D3702" s="93"/>
      <c r="E3702" s="93"/>
      <c r="F3702" s="17" t="s">
        <v>1563</v>
      </c>
      <c r="G3702" s="19">
        <v>0.25330000000000003</v>
      </c>
      <c r="H3702" s="20">
        <v>23.37</v>
      </c>
      <c r="I3702" s="20">
        <f>TRUNC(TRUNC(G3702,8)*H3702,2)</f>
        <v>5.91</v>
      </c>
    </row>
    <row r="3703" spans="1:9" ht="21" customHeight="1">
      <c r="A3703" s="17" t="s">
        <v>2511</v>
      </c>
      <c r="B3703" s="18" t="s">
        <v>2512</v>
      </c>
      <c r="C3703" s="93" t="s">
        <v>14</v>
      </c>
      <c r="D3703" s="93"/>
      <c r="E3703" s="93"/>
      <c r="F3703" s="17" t="s">
        <v>1563</v>
      </c>
      <c r="G3703" s="19">
        <v>0.25330000000000003</v>
      </c>
      <c r="H3703" s="20">
        <v>31.5</v>
      </c>
      <c r="I3703" s="20">
        <f>TRUNC(TRUNC(G3703,8)*H3703,2)</f>
        <v>7.97</v>
      </c>
    </row>
    <row r="3704" spans="1:9" ht="18" customHeight="1">
      <c r="A3704" s="2"/>
      <c r="B3704" s="2"/>
      <c r="C3704" s="2"/>
      <c r="D3704" s="2"/>
      <c r="E3704" s="2"/>
      <c r="F3704" s="2"/>
      <c r="G3704" s="87" t="s">
        <v>1564</v>
      </c>
      <c r="H3704" s="87"/>
      <c r="I3704" s="21">
        <f>SUM(I3702:I3703)</f>
        <v>13.879999999999999</v>
      </c>
    </row>
    <row r="3705" spans="1:9" ht="15" customHeight="1">
      <c r="A3705" s="2"/>
      <c r="B3705" s="2"/>
      <c r="C3705" s="2"/>
      <c r="D3705" s="2"/>
      <c r="E3705" s="2"/>
      <c r="F3705" s="2"/>
      <c r="G3705" s="89" t="s">
        <v>1491</v>
      </c>
      <c r="H3705" s="89"/>
      <c r="I3705" s="5">
        <f>SUM(I3700,I3704)</f>
        <v>61.22</v>
      </c>
    </row>
    <row r="3706" spans="1:9" ht="9.9499999999999993" customHeight="1">
      <c r="A3706" s="2"/>
      <c r="B3706" s="2"/>
      <c r="C3706" s="2"/>
      <c r="D3706" s="2"/>
      <c r="E3706" s="2"/>
      <c r="F3706" s="2"/>
      <c r="G3706" s="90"/>
      <c r="H3706" s="90"/>
      <c r="I3706" s="90"/>
    </row>
    <row r="3707" spans="1:9" ht="20.100000000000001" customHeight="1">
      <c r="A3707" s="81" t="s">
        <v>2755</v>
      </c>
      <c r="B3707" s="81"/>
      <c r="C3707" s="81"/>
      <c r="D3707" s="81"/>
      <c r="E3707" s="81"/>
      <c r="F3707" s="81"/>
      <c r="G3707" s="81"/>
      <c r="H3707" s="81"/>
      <c r="I3707" s="81"/>
    </row>
    <row r="3708" spans="1:9" ht="15" customHeight="1">
      <c r="A3708" s="91" t="s">
        <v>1576</v>
      </c>
      <c r="B3708" s="91"/>
      <c r="C3708" s="92" t="s">
        <v>4</v>
      </c>
      <c r="D3708" s="92"/>
      <c r="E3708" s="92"/>
      <c r="F3708" s="11" t="s">
        <v>1470</v>
      </c>
      <c r="G3708" s="11" t="s">
        <v>1471</v>
      </c>
      <c r="H3708" s="11" t="s">
        <v>1472</v>
      </c>
      <c r="I3708" s="11" t="s">
        <v>1473</v>
      </c>
    </row>
    <row r="3709" spans="1:9" ht="15" customHeight="1">
      <c r="A3709" s="17" t="s">
        <v>2526</v>
      </c>
      <c r="B3709" s="18" t="s">
        <v>2527</v>
      </c>
      <c r="C3709" s="93" t="s">
        <v>14</v>
      </c>
      <c r="D3709" s="93"/>
      <c r="E3709" s="93"/>
      <c r="F3709" s="17" t="s">
        <v>33</v>
      </c>
      <c r="G3709" s="19">
        <v>4.8999999999999998E-3</v>
      </c>
      <c r="H3709" s="20">
        <v>63.17</v>
      </c>
      <c r="I3709" s="20">
        <f>ROUND(ROUND(G3709,8)*H3709,2)</f>
        <v>0.31</v>
      </c>
    </row>
    <row r="3710" spans="1:9" ht="15" customHeight="1">
      <c r="A3710" s="17" t="s">
        <v>2505</v>
      </c>
      <c r="B3710" s="18" t="s">
        <v>2506</v>
      </c>
      <c r="C3710" s="93" t="s">
        <v>14</v>
      </c>
      <c r="D3710" s="93"/>
      <c r="E3710" s="93"/>
      <c r="F3710" s="17" t="s">
        <v>33</v>
      </c>
      <c r="G3710" s="19">
        <v>3.5999999999999997E-2</v>
      </c>
      <c r="H3710" s="20">
        <v>2.33</v>
      </c>
      <c r="I3710" s="20">
        <f>ROUND(ROUND(G3710,8)*H3710,2)</f>
        <v>0.08</v>
      </c>
    </row>
    <row r="3711" spans="1:9" ht="15" customHeight="1">
      <c r="A3711" s="17" t="s">
        <v>2756</v>
      </c>
      <c r="B3711" s="18" t="s">
        <v>2757</v>
      </c>
      <c r="C3711" s="93" t="s">
        <v>14</v>
      </c>
      <c r="D3711" s="93"/>
      <c r="E3711" s="93"/>
      <c r="F3711" s="17" t="s">
        <v>33</v>
      </c>
      <c r="G3711" s="19">
        <v>1</v>
      </c>
      <c r="H3711" s="20">
        <v>26.71</v>
      </c>
      <c r="I3711" s="20">
        <f>ROUND(ROUND(G3711,8)*H3711,2)</f>
        <v>26.71</v>
      </c>
    </row>
    <row r="3712" spans="1:9" ht="21" customHeight="1">
      <c r="A3712" s="17" t="s">
        <v>2528</v>
      </c>
      <c r="B3712" s="18" t="s">
        <v>2529</v>
      </c>
      <c r="C3712" s="93" t="s">
        <v>14</v>
      </c>
      <c r="D3712" s="93"/>
      <c r="E3712" s="93"/>
      <c r="F3712" s="17" t="s">
        <v>33</v>
      </c>
      <c r="G3712" s="19">
        <v>7.4999999999999997E-3</v>
      </c>
      <c r="H3712" s="20">
        <v>71.569999999999993</v>
      </c>
      <c r="I3712" s="20">
        <f>ROUND(ROUND(G3712,8)*H3712,2)</f>
        <v>0.54</v>
      </c>
    </row>
    <row r="3713" spans="1:9" ht="15" customHeight="1">
      <c r="A3713" s="2"/>
      <c r="B3713" s="2"/>
      <c r="C3713" s="2"/>
      <c r="D3713" s="2"/>
      <c r="E3713" s="2"/>
      <c r="F3713" s="2"/>
      <c r="G3713" s="87" t="s">
        <v>1588</v>
      </c>
      <c r="H3713" s="87"/>
      <c r="I3713" s="21">
        <f>SUM(I3709:I3712)</f>
        <v>27.64</v>
      </c>
    </row>
    <row r="3714" spans="1:9" ht="15" customHeight="1">
      <c r="A3714" s="91" t="s">
        <v>1560</v>
      </c>
      <c r="B3714" s="91"/>
      <c r="C3714" s="92" t="s">
        <v>4</v>
      </c>
      <c r="D3714" s="92"/>
      <c r="E3714" s="92"/>
      <c r="F3714" s="11" t="s">
        <v>1470</v>
      </c>
      <c r="G3714" s="11" t="s">
        <v>1471</v>
      </c>
      <c r="H3714" s="11" t="s">
        <v>1472</v>
      </c>
      <c r="I3714" s="11" t="s">
        <v>1473</v>
      </c>
    </row>
    <row r="3715" spans="1:9" ht="21" customHeight="1">
      <c r="A3715" s="17" t="s">
        <v>2509</v>
      </c>
      <c r="B3715" s="18" t="s">
        <v>2510</v>
      </c>
      <c r="C3715" s="93" t="s">
        <v>14</v>
      </c>
      <c r="D3715" s="93"/>
      <c r="E3715" s="93"/>
      <c r="F3715" s="17" t="s">
        <v>1563</v>
      </c>
      <c r="G3715" s="19">
        <v>0.16520000000000001</v>
      </c>
      <c r="H3715" s="20">
        <v>23.37</v>
      </c>
      <c r="I3715" s="20">
        <f>ROUND(ROUND(G3715,8)*H3715,2)</f>
        <v>3.86</v>
      </c>
    </row>
    <row r="3716" spans="1:9" ht="21" customHeight="1">
      <c r="A3716" s="17" t="s">
        <v>2511</v>
      </c>
      <c r="B3716" s="18" t="s">
        <v>2512</v>
      </c>
      <c r="C3716" s="93" t="s">
        <v>14</v>
      </c>
      <c r="D3716" s="93"/>
      <c r="E3716" s="93"/>
      <c r="F3716" s="17" t="s">
        <v>1563</v>
      </c>
      <c r="G3716" s="19">
        <v>0.16520000000000001</v>
      </c>
      <c r="H3716" s="20">
        <v>31.5</v>
      </c>
      <c r="I3716" s="20">
        <f>ROUND(ROUND(G3716,8)*H3716,2)</f>
        <v>5.2</v>
      </c>
    </row>
    <row r="3717" spans="1:9" ht="18" customHeight="1">
      <c r="A3717" s="2"/>
      <c r="B3717" s="2"/>
      <c r="C3717" s="2"/>
      <c r="D3717" s="2"/>
      <c r="E3717" s="2"/>
      <c r="F3717" s="2"/>
      <c r="G3717" s="87" t="s">
        <v>1564</v>
      </c>
      <c r="H3717" s="87"/>
      <c r="I3717" s="21">
        <f>SUM(I3715:I3716)</f>
        <v>9.06</v>
      </c>
    </row>
    <row r="3718" spans="1:9" ht="15" customHeight="1">
      <c r="A3718" s="88" t="s">
        <v>2758</v>
      </c>
      <c r="B3718" s="88"/>
      <c r="C3718" s="88"/>
      <c r="D3718" s="2"/>
      <c r="E3718" s="2"/>
      <c r="F3718" s="2"/>
      <c r="G3718" s="89" t="s">
        <v>1491</v>
      </c>
      <c r="H3718" s="89"/>
      <c r="I3718" s="5">
        <v>36.700000000000003</v>
      </c>
    </row>
    <row r="3719" spans="1:9" ht="9.9499999999999993" customHeight="1">
      <c r="A3719" s="2"/>
      <c r="B3719" s="2"/>
      <c r="C3719" s="2"/>
      <c r="D3719" s="2"/>
      <c r="E3719" s="2"/>
      <c r="F3719" s="2"/>
      <c r="G3719" s="90"/>
      <c r="H3719" s="90"/>
      <c r="I3719" s="90"/>
    </row>
    <row r="3720" spans="1:9" ht="20.100000000000001" customHeight="1">
      <c r="A3720" s="81" t="s">
        <v>2759</v>
      </c>
      <c r="B3720" s="81"/>
      <c r="C3720" s="81"/>
      <c r="D3720" s="81"/>
      <c r="E3720" s="81"/>
      <c r="F3720" s="81"/>
      <c r="G3720" s="81"/>
      <c r="H3720" s="81"/>
      <c r="I3720" s="81"/>
    </row>
    <row r="3721" spans="1:9" ht="15" customHeight="1">
      <c r="A3721" s="91" t="s">
        <v>1552</v>
      </c>
      <c r="B3721" s="91"/>
      <c r="C3721" s="92" t="s">
        <v>4</v>
      </c>
      <c r="D3721" s="92"/>
      <c r="E3721" s="92"/>
      <c r="F3721" s="11" t="s">
        <v>1470</v>
      </c>
      <c r="G3721" s="11" t="s">
        <v>1471</v>
      </c>
      <c r="H3721" s="11" t="s">
        <v>1472</v>
      </c>
      <c r="I3721" s="11" t="s">
        <v>1473</v>
      </c>
    </row>
    <row r="3722" spans="1:9" ht="29.1" customHeight="1">
      <c r="A3722" s="17" t="s">
        <v>1944</v>
      </c>
      <c r="B3722" s="18" t="s">
        <v>1945</v>
      </c>
      <c r="C3722" s="93" t="s">
        <v>14</v>
      </c>
      <c r="D3722" s="93"/>
      <c r="E3722" s="93"/>
      <c r="F3722" s="17" t="s">
        <v>1555</v>
      </c>
      <c r="G3722" s="19">
        <v>1.83E-2</v>
      </c>
      <c r="H3722" s="20">
        <v>36.17</v>
      </c>
      <c r="I3722" s="20">
        <f>TRUNC(TRUNC(G3722,8)*H3722,2)</f>
        <v>0.66</v>
      </c>
    </row>
    <row r="3723" spans="1:9" ht="29.1" customHeight="1">
      <c r="A3723" s="17" t="s">
        <v>1946</v>
      </c>
      <c r="B3723" s="18" t="s">
        <v>1947</v>
      </c>
      <c r="C3723" s="93" t="s">
        <v>14</v>
      </c>
      <c r="D3723" s="93"/>
      <c r="E3723" s="93"/>
      <c r="F3723" s="17" t="s">
        <v>1558</v>
      </c>
      <c r="G3723" s="19">
        <v>1.32E-2</v>
      </c>
      <c r="H3723" s="20">
        <v>37.369999999999997</v>
      </c>
      <c r="I3723" s="20">
        <f>TRUNC(TRUNC(G3723,8)*H3723,2)</f>
        <v>0.49</v>
      </c>
    </row>
    <row r="3724" spans="1:9" ht="18" customHeight="1">
      <c r="A3724" s="2"/>
      <c r="B3724" s="2"/>
      <c r="C3724" s="2"/>
      <c r="D3724" s="2"/>
      <c r="E3724" s="2"/>
      <c r="F3724" s="2"/>
      <c r="G3724" s="87" t="s">
        <v>1559</v>
      </c>
      <c r="H3724" s="87"/>
      <c r="I3724" s="21">
        <f>SUM(I3722:I3723)</f>
        <v>1.1499999999999999</v>
      </c>
    </row>
    <row r="3725" spans="1:9" ht="15" customHeight="1">
      <c r="A3725" s="91" t="s">
        <v>1576</v>
      </c>
      <c r="B3725" s="91"/>
      <c r="C3725" s="92" t="s">
        <v>4</v>
      </c>
      <c r="D3725" s="92"/>
      <c r="E3725" s="92"/>
      <c r="F3725" s="11" t="s">
        <v>1470</v>
      </c>
      <c r="G3725" s="11" t="s">
        <v>1471</v>
      </c>
      <c r="H3725" s="11" t="s">
        <v>1472</v>
      </c>
      <c r="I3725" s="11" t="s">
        <v>1473</v>
      </c>
    </row>
    <row r="3726" spans="1:9" ht="21" customHeight="1">
      <c r="A3726" s="17" t="s">
        <v>2760</v>
      </c>
      <c r="B3726" s="18" t="s">
        <v>2761</v>
      </c>
      <c r="C3726" s="93" t="s">
        <v>14</v>
      </c>
      <c r="D3726" s="93"/>
      <c r="E3726" s="93"/>
      <c r="F3726" s="17" t="s">
        <v>88</v>
      </c>
      <c r="G3726" s="19">
        <v>1.05</v>
      </c>
      <c r="H3726" s="20">
        <v>34.58</v>
      </c>
      <c r="I3726" s="20">
        <f>TRUNC(TRUNC(G3726,8)*H3726,2)</f>
        <v>36.299999999999997</v>
      </c>
    </row>
    <row r="3727" spans="1:9" ht="15" customHeight="1">
      <c r="A3727" s="17" t="s">
        <v>1756</v>
      </c>
      <c r="B3727" s="18" t="s">
        <v>1757</v>
      </c>
      <c r="C3727" s="93" t="s">
        <v>14</v>
      </c>
      <c r="D3727" s="93"/>
      <c r="E3727" s="93"/>
      <c r="F3727" s="17" t="s">
        <v>118</v>
      </c>
      <c r="G3727" s="19">
        <v>8.0000000000000002E-3</v>
      </c>
      <c r="H3727" s="20">
        <v>17.46</v>
      </c>
      <c r="I3727" s="20">
        <f>TRUNC(TRUNC(G3727,8)*H3727,2)</f>
        <v>0.13</v>
      </c>
    </row>
    <row r="3728" spans="1:9" ht="21" customHeight="1">
      <c r="A3728" s="17" t="s">
        <v>2762</v>
      </c>
      <c r="B3728" s="18" t="s">
        <v>2763</v>
      </c>
      <c r="C3728" s="93" t="s">
        <v>14</v>
      </c>
      <c r="D3728" s="93"/>
      <c r="E3728" s="93"/>
      <c r="F3728" s="17" t="s">
        <v>118</v>
      </c>
      <c r="G3728" s="19">
        <v>1.6000000000000001E-3</v>
      </c>
      <c r="H3728" s="20">
        <v>100.92</v>
      </c>
      <c r="I3728" s="20">
        <f>TRUNC(TRUNC(G3728,8)*H3728,2)</f>
        <v>0.16</v>
      </c>
    </row>
    <row r="3729" spans="1:9" ht="21" customHeight="1">
      <c r="A3729" s="17" t="s">
        <v>2764</v>
      </c>
      <c r="B3729" s="18" t="s">
        <v>2765</v>
      </c>
      <c r="C3729" s="93" t="s">
        <v>14</v>
      </c>
      <c r="D3729" s="93"/>
      <c r="E3729" s="93"/>
      <c r="F3729" s="17" t="s">
        <v>2766</v>
      </c>
      <c r="G3729" s="19">
        <v>5.2999999999999999E-2</v>
      </c>
      <c r="H3729" s="20">
        <v>31.89</v>
      </c>
      <c r="I3729" s="20">
        <f>TRUNC(TRUNC(G3729,8)*H3729,2)</f>
        <v>1.69</v>
      </c>
    </row>
    <row r="3730" spans="1:9" ht="15" customHeight="1">
      <c r="A3730" s="17" t="s">
        <v>2767</v>
      </c>
      <c r="B3730" s="18" t="s">
        <v>2768</v>
      </c>
      <c r="C3730" s="93" t="s">
        <v>14</v>
      </c>
      <c r="D3730" s="93"/>
      <c r="E3730" s="93"/>
      <c r="F3730" s="17" t="s">
        <v>118</v>
      </c>
      <c r="G3730" s="19">
        <v>5.8999999999999997E-2</v>
      </c>
      <c r="H3730" s="20">
        <v>172.51</v>
      </c>
      <c r="I3730" s="20">
        <f>TRUNC(TRUNC(G3730,8)*H3730,2)</f>
        <v>10.17</v>
      </c>
    </row>
    <row r="3731" spans="1:9" ht="15" customHeight="1">
      <c r="A3731" s="2"/>
      <c r="B3731" s="2"/>
      <c r="C3731" s="2"/>
      <c r="D3731" s="2"/>
      <c r="E3731" s="2"/>
      <c r="F3731" s="2"/>
      <c r="G3731" s="87" t="s">
        <v>1588</v>
      </c>
      <c r="H3731" s="87"/>
      <c r="I3731" s="21">
        <f>SUM(I3726:I3730)</f>
        <v>48.449999999999996</v>
      </c>
    </row>
    <row r="3732" spans="1:9" ht="15" customHeight="1">
      <c r="A3732" s="91" t="s">
        <v>1560</v>
      </c>
      <c r="B3732" s="91"/>
      <c r="C3732" s="92" t="s">
        <v>4</v>
      </c>
      <c r="D3732" s="92"/>
      <c r="E3732" s="92"/>
      <c r="F3732" s="11" t="s">
        <v>1470</v>
      </c>
      <c r="G3732" s="11" t="s">
        <v>1471</v>
      </c>
      <c r="H3732" s="11" t="s">
        <v>1472</v>
      </c>
      <c r="I3732" s="11" t="s">
        <v>1473</v>
      </c>
    </row>
    <row r="3733" spans="1:9" ht="15" customHeight="1">
      <c r="A3733" s="17" t="s">
        <v>1775</v>
      </c>
      <c r="B3733" s="18" t="s">
        <v>1776</v>
      </c>
      <c r="C3733" s="93" t="s">
        <v>14</v>
      </c>
      <c r="D3733" s="93"/>
      <c r="E3733" s="93"/>
      <c r="F3733" s="17" t="s">
        <v>1563</v>
      </c>
      <c r="G3733" s="19">
        <v>0.28199999999999997</v>
      </c>
      <c r="H3733" s="20">
        <v>23.23</v>
      </c>
      <c r="I3733" s="20">
        <f>TRUNC(TRUNC(G3733,8)*H3733,2)</f>
        <v>6.55</v>
      </c>
    </row>
    <row r="3734" spans="1:9" ht="15" customHeight="1">
      <c r="A3734" s="17" t="s">
        <v>2145</v>
      </c>
      <c r="B3734" s="18" t="s">
        <v>2146</v>
      </c>
      <c r="C3734" s="93" t="s">
        <v>14</v>
      </c>
      <c r="D3734" s="93"/>
      <c r="E3734" s="93"/>
      <c r="F3734" s="17" t="s">
        <v>1563</v>
      </c>
      <c r="G3734" s="19">
        <v>0.188</v>
      </c>
      <c r="H3734" s="20">
        <v>31.59</v>
      </c>
      <c r="I3734" s="20">
        <f>TRUNC(TRUNC(G3734,8)*H3734,2)</f>
        <v>5.93</v>
      </c>
    </row>
    <row r="3735" spans="1:9" ht="18" customHeight="1">
      <c r="A3735" s="2"/>
      <c r="B3735" s="2"/>
      <c r="C3735" s="2"/>
      <c r="D3735" s="2"/>
      <c r="E3735" s="2"/>
      <c r="F3735" s="2"/>
      <c r="G3735" s="87" t="s">
        <v>1564</v>
      </c>
      <c r="H3735" s="87"/>
      <c r="I3735" s="21">
        <f>SUM(I3733:I3734)</f>
        <v>12.48</v>
      </c>
    </row>
    <row r="3736" spans="1:9" ht="15" customHeight="1">
      <c r="A3736" s="2"/>
      <c r="B3736" s="2"/>
      <c r="C3736" s="2"/>
      <c r="D3736" s="2"/>
      <c r="E3736" s="2"/>
      <c r="F3736" s="2"/>
      <c r="G3736" s="89" t="s">
        <v>1491</v>
      </c>
      <c r="H3736" s="89"/>
      <c r="I3736" s="5">
        <f>SUM(I3724,I3731,I3735)</f>
        <v>62.08</v>
      </c>
    </row>
    <row r="3737" spans="1:9" ht="9.9499999999999993" customHeight="1">
      <c r="A3737" s="2"/>
      <c r="B3737" s="2"/>
      <c r="C3737" s="2"/>
      <c r="D3737" s="2"/>
      <c r="E3737" s="2"/>
      <c r="F3737" s="2"/>
      <c r="G3737" s="90"/>
      <c r="H3737" s="90"/>
      <c r="I3737" s="90"/>
    </row>
    <row r="3738" spans="1:9" ht="20.100000000000001" customHeight="1">
      <c r="A3738" s="81" t="s">
        <v>2769</v>
      </c>
      <c r="B3738" s="81"/>
      <c r="C3738" s="81"/>
      <c r="D3738" s="81"/>
      <c r="E3738" s="81"/>
      <c r="F3738" s="81"/>
      <c r="G3738" s="81"/>
      <c r="H3738" s="81"/>
      <c r="I3738" s="81"/>
    </row>
    <row r="3739" spans="1:9" ht="15" customHeight="1">
      <c r="A3739" s="91" t="s">
        <v>1576</v>
      </c>
      <c r="B3739" s="91"/>
      <c r="C3739" s="92" t="s">
        <v>4</v>
      </c>
      <c r="D3739" s="92"/>
      <c r="E3739" s="92"/>
      <c r="F3739" s="11" t="s">
        <v>1470</v>
      </c>
      <c r="G3739" s="11" t="s">
        <v>1471</v>
      </c>
      <c r="H3739" s="11" t="s">
        <v>1472</v>
      </c>
      <c r="I3739" s="11" t="s">
        <v>1473</v>
      </c>
    </row>
    <row r="3740" spans="1:9" ht="21" customHeight="1">
      <c r="A3740" s="17" t="s">
        <v>2713</v>
      </c>
      <c r="B3740" s="18" t="s">
        <v>2714</v>
      </c>
      <c r="C3740" s="93" t="s">
        <v>14</v>
      </c>
      <c r="D3740" s="93"/>
      <c r="E3740" s="93"/>
      <c r="F3740" s="17" t="s">
        <v>33</v>
      </c>
      <c r="G3740" s="19">
        <v>2</v>
      </c>
      <c r="H3740" s="20">
        <v>3.95</v>
      </c>
      <c r="I3740" s="20">
        <f>TRUNC(TRUNC(G3740,8)*H3740,2)</f>
        <v>7.9</v>
      </c>
    </row>
    <row r="3741" spans="1:9" ht="21" customHeight="1">
      <c r="A3741" s="17" t="s">
        <v>2770</v>
      </c>
      <c r="B3741" s="18" t="s">
        <v>2771</v>
      </c>
      <c r="C3741" s="93" t="s">
        <v>14</v>
      </c>
      <c r="D3741" s="93"/>
      <c r="E3741" s="93"/>
      <c r="F3741" s="17" t="s">
        <v>33</v>
      </c>
      <c r="G3741" s="19">
        <v>1</v>
      </c>
      <c r="H3741" s="20">
        <v>15.75</v>
      </c>
      <c r="I3741" s="20">
        <f>TRUNC(TRUNC(G3741,8)*H3741,2)</f>
        <v>15.75</v>
      </c>
    </row>
    <row r="3742" spans="1:9" ht="29.1" customHeight="1">
      <c r="A3742" s="17" t="s">
        <v>2671</v>
      </c>
      <c r="B3742" s="18" t="s">
        <v>2672</v>
      </c>
      <c r="C3742" s="93" t="s">
        <v>14</v>
      </c>
      <c r="D3742" s="93"/>
      <c r="E3742" s="93"/>
      <c r="F3742" s="17" t="s">
        <v>33</v>
      </c>
      <c r="G3742" s="19">
        <v>0.115</v>
      </c>
      <c r="H3742" s="20">
        <v>26.07</v>
      </c>
      <c r="I3742" s="20">
        <f>TRUNC(TRUNC(G3742,8)*H3742,2)</f>
        <v>2.99</v>
      </c>
    </row>
    <row r="3743" spans="1:9" ht="15" customHeight="1">
      <c r="A3743" s="2"/>
      <c r="B3743" s="2"/>
      <c r="C3743" s="2"/>
      <c r="D3743" s="2"/>
      <c r="E3743" s="2"/>
      <c r="F3743" s="2"/>
      <c r="G3743" s="87" t="s">
        <v>1588</v>
      </c>
      <c r="H3743" s="87"/>
      <c r="I3743" s="21">
        <f>SUM(I3740:I3742)</f>
        <v>26.64</v>
      </c>
    </row>
    <row r="3744" spans="1:9" ht="15" customHeight="1">
      <c r="A3744" s="91" t="s">
        <v>1560</v>
      </c>
      <c r="B3744" s="91"/>
      <c r="C3744" s="92" t="s">
        <v>4</v>
      </c>
      <c r="D3744" s="92"/>
      <c r="E3744" s="92"/>
      <c r="F3744" s="11" t="s">
        <v>1470</v>
      </c>
      <c r="G3744" s="11" t="s">
        <v>1471</v>
      </c>
      <c r="H3744" s="11" t="s">
        <v>1472</v>
      </c>
      <c r="I3744" s="11" t="s">
        <v>1473</v>
      </c>
    </row>
    <row r="3745" spans="1:9" ht="21" customHeight="1">
      <c r="A3745" s="17" t="s">
        <v>2509</v>
      </c>
      <c r="B3745" s="18" t="s">
        <v>2510</v>
      </c>
      <c r="C3745" s="93" t="s">
        <v>14</v>
      </c>
      <c r="D3745" s="93"/>
      <c r="E3745" s="93"/>
      <c r="F3745" s="17" t="s">
        <v>1563</v>
      </c>
      <c r="G3745" s="19">
        <v>0.1288</v>
      </c>
      <c r="H3745" s="20">
        <v>23.37</v>
      </c>
      <c r="I3745" s="20">
        <f>TRUNC(TRUNC(G3745,8)*H3745,2)</f>
        <v>3.01</v>
      </c>
    </row>
    <row r="3746" spans="1:9" ht="21" customHeight="1">
      <c r="A3746" s="17" t="s">
        <v>2511</v>
      </c>
      <c r="B3746" s="18" t="s">
        <v>2512</v>
      </c>
      <c r="C3746" s="93" t="s">
        <v>14</v>
      </c>
      <c r="D3746" s="93"/>
      <c r="E3746" s="93"/>
      <c r="F3746" s="17" t="s">
        <v>1563</v>
      </c>
      <c r="G3746" s="19">
        <v>0.1288</v>
      </c>
      <c r="H3746" s="20">
        <v>31.5</v>
      </c>
      <c r="I3746" s="20">
        <f>TRUNC(TRUNC(G3746,8)*H3746,2)</f>
        <v>4.05</v>
      </c>
    </row>
    <row r="3747" spans="1:9" ht="18" customHeight="1">
      <c r="A3747" s="2"/>
      <c r="B3747" s="2"/>
      <c r="C3747" s="2"/>
      <c r="D3747" s="2"/>
      <c r="E3747" s="2"/>
      <c r="F3747" s="2"/>
      <c r="G3747" s="87" t="s">
        <v>1564</v>
      </c>
      <c r="H3747" s="87"/>
      <c r="I3747" s="21">
        <f>SUM(I3745:I3746)</f>
        <v>7.06</v>
      </c>
    </row>
    <row r="3748" spans="1:9" ht="15" customHeight="1">
      <c r="A3748" s="2"/>
      <c r="B3748" s="2"/>
      <c r="C3748" s="2"/>
      <c r="D3748" s="2"/>
      <c r="E3748" s="2"/>
      <c r="F3748" s="2"/>
      <c r="G3748" s="89" t="s">
        <v>1491</v>
      </c>
      <c r="H3748" s="89"/>
      <c r="I3748" s="5">
        <f>SUM(I3743,I3747)</f>
        <v>33.700000000000003</v>
      </c>
    </row>
    <row r="3749" spans="1:9" ht="9.9499999999999993" customHeight="1">
      <c r="A3749" s="2"/>
      <c r="B3749" s="2"/>
      <c r="C3749" s="2"/>
      <c r="D3749" s="2"/>
      <c r="E3749" s="2"/>
      <c r="F3749" s="2"/>
      <c r="G3749" s="90"/>
      <c r="H3749" s="90"/>
      <c r="I3749" s="90"/>
    </row>
    <row r="3750" spans="1:9" ht="20.100000000000001" customHeight="1">
      <c r="A3750" s="81" t="s">
        <v>2772</v>
      </c>
      <c r="B3750" s="81"/>
      <c r="C3750" s="81"/>
      <c r="D3750" s="81"/>
      <c r="E3750" s="81"/>
      <c r="F3750" s="81"/>
      <c r="G3750" s="81"/>
      <c r="H3750" s="81"/>
      <c r="I3750" s="81"/>
    </row>
    <row r="3751" spans="1:9" ht="15" customHeight="1">
      <c r="A3751" s="91" t="s">
        <v>1576</v>
      </c>
      <c r="B3751" s="91"/>
      <c r="C3751" s="92" t="s">
        <v>4</v>
      </c>
      <c r="D3751" s="92"/>
      <c r="E3751" s="92"/>
      <c r="F3751" s="11" t="s">
        <v>1470</v>
      </c>
      <c r="G3751" s="11" t="s">
        <v>1471</v>
      </c>
      <c r="H3751" s="11" t="s">
        <v>1472</v>
      </c>
      <c r="I3751" s="11" t="s">
        <v>1473</v>
      </c>
    </row>
    <row r="3752" spans="1:9" ht="21" customHeight="1">
      <c r="A3752" s="17" t="s">
        <v>2713</v>
      </c>
      <c r="B3752" s="18" t="s">
        <v>2714</v>
      </c>
      <c r="C3752" s="93" t="s">
        <v>14</v>
      </c>
      <c r="D3752" s="93"/>
      <c r="E3752" s="93"/>
      <c r="F3752" s="17" t="s">
        <v>33</v>
      </c>
      <c r="G3752" s="19">
        <v>2</v>
      </c>
      <c r="H3752" s="20">
        <v>3.95</v>
      </c>
      <c r="I3752" s="20">
        <f>TRUNC(TRUNC(G3752,8)*H3752,2)</f>
        <v>7.9</v>
      </c>
    </row>
    <row r="3753" spans="1:9" ht="21" customHeight="1">
      <c r="A3753" s="17" t="s">
        <v>2773</v>
      </c>
      <c r="B3753" s="18" t="s">
        <v>2774</v>
      </c>
      <c r="C3753" s="93" t="s">
        <v>14</v>
      </c>
      <c r="D3753" s="93"/>
      <c r="E3753" s="93"/>
      <c r="F3753" s="17" t="s">
        <v>33</v>
      </c>
      <c r="G3753" s="19">
        <v>1</v>
      </c>
      <c r="H3753" s="20">
        <v>14.96</v>
      </c>
      <c r="I3753" s="20">
        <f>TRUNC(TRUNC(G3753,8)*H3753,2)</f>
        <v>14.96</v>
      </c>
    </row>
    <row r="3754" spans="1:9" ht="29.1" customHeight="1">
      <c r="A3754" s="17" t="s">
        <v>2671</v>
      </c>
      <c r="B3754" s="18" t="s">
        <v>2672</v>
      </c>
      <c r="C3754" s="93" t="s">
        <v>14</v>
      </c>
      <c r="D3754" s="93"/>
      <c r="E3754" s="93"/>
      <c r="F3754" s="17" t="s">
        <v>33</v>
      </c>
      <c r="G3754" s="19">
        <v>0.115</v>
      </c>
      <c r="H3754" s="20">
        <v>26.07</v>
      </c>
      <c r="I3754" s="20">
        <f>TRUNC(TRUNC(G3754,8)*H3754,2)</f>
        <v>2.99</v>
      </c>
    </row>
    <row r="3755" spans="1:9" ht="15" customHeight="1">
      <c r="A3755" s="2"/>
      <c r="B3755" s="2"/>
      <c r="C3755" s="2"/>
      <c r="D3755" s="2"/>
      <c r="E3755" s="2"/>
      <c r="F3755" s="2"/>
      <c r="G3755" s="87" t="s">
        <v>1588</v>
      </c>
      <c r="H3755" s="87"/>
      <c r="I3755" s="21">
        <f>SUM(I3752:I3754)</f>
        <v>25.85</v>
      </c>
    </row>
    <row r="3756" spans="1:9" ht="15" customHeight="1">
      <c r="A3756" s="91" t="s">
        <v>1560</v>
      </c>
      <c r="B3756" s="91"/>
      <c r="C3756" s="92" t="s">
        <v>4</v>
      </c>
      <c r="D3756" s="92"/>
      <c r="E3756" s="92"/>
      <c r="F3756" s="11" t="s">
        <v>1470</v>
      </c>
      <c r="G3756" s="11" t="s">
        <v>1471</v>
      </c>
      <c r="H3756" s="11" t="s">
        <v>1472</v>
      </c>
      <c r="I3756" s="11" t="s">
        <v>1473</v>
      </c>
    </row>
    <row r="3757" spans="1:9" ht="21" customHeight="1">
      <c r="A3757" s="17" t="s">
        <v>2509</v>
      </c>
      <c r="B3757" s="18" t="s">
        <v>2510</v>
      </c>
      <c r="C3757" s="93" t="s">
        <v>14</v>
      </c>
      <c r="D3757" s="93"/>
      <c r="E3757" s="93"/>
      <c r="F3757" s="17" t="s">
        <v>1563</v>
      </c>
      <c r="G3757" s="19">
        <v>0.27289999999999998</v>
      </c>
      <c r="H3757" s="20">
        <v>23.37</v>
      </c>
      <c r="I3757" s="20">
        <f>TRUNC(TRUNC(G3757,8)*H3757,2)</f>
        <v>6.37</v>
      </c>
    </row>
    <row r="3758" spans="1:9" ht="21" customHeight="1">
      <c r="A3758" s="17" t="s">
        <v>2511</v>
      </c>
      <c r="B3758" s="18" t="s">
        <v>2512</v>
      </c>
      <c r="C3758" s="93" t="s">
        <v>14</v>
      </c>
      <c r="D3758" s="93"/>
      <c r="E3758" s="93"/>
      <c r="F3758" s="17" t="s">
        <v>1563</v>
      </c>
      <c r="G3758" s="19">
        <v>0.27289999999999998</v>
      </c>
      <c r="H3758" s="20">
        <v>31.5</v>
      </c>
      <c r="I3758" s="20">
        <f>TRUNC(TRUNC(G3758,8)*H3758,2)</f>
        <v>8.59</v>
      </c>
    </row>
    <row r="3759" spans="1:9" ht="18" customHeight="1">
      <c r="A3759" s="2"/>
      <c r="B3759" s="2"/>
      <c r="C3759" s="2"/>
      <c r="D3759" s="2"/>
      <c r="E3759" s="2"/>
      <c r="F3759" s="2"/>
      <c r="G3759" s="87" t="s">
        <v>1564</v>
      </c>
      <c r="H3759" s="87"/>
      <c r="I3759" s="21">
        <f>SUM(I3757:I3758)</f>
        <v>14.96</v>
      </c>
    </row>
    <row r="3760" spans="1:9" ht="15" customHeight="1">
      <c r="A3760" s="2"/>
      <c r="B3760" s="2"/>
      <c r="C3760" s="2"/>
      <c r="D3760" s="2"/>
      <c r="E3760" s="2"/>
      <c r="F3760" s="2"/>
      <c r="G3760" s="89" t="s">
        <v>1491</v>
      </c>
      <c r="H3760" s="89"/>
      <c r="I3760" s="5">
        <f>SUM(I3755,I3759)</f>
        <v>40.81</v>
      </c>
    </row>
    <row r="3761" spans="1:9" ht="9.9499999999999993" customHeight="1">
      <c r="A3761" s="2"/>
      <c r="B3761" s="2"/>
      <c r="C3761" s="2"/>
      <c r="D3761" s="2"/>
      <c r="E3761" s="2"/>
      <c r="F3761" s="2"/>
      <c r="G3761" s="90"/>
      <c r="H3761" s="90"/>
      <c r="I3761" s="90"/>
    </row>
    <row r="3762" spans="1:9" ht="20.100000000000001" customHeight="1">
      <c r="A3762" s="81" t="s">
        <v>2775</v>
      </c>
      <c r="B3762" s="81"/>
      <c r="C3762" s="81"/>
      <c r="D3762" s="81"/>
      <c r="E3762" s="81"/>
      <c r="F3762" s="81"/>
      <c r="G3762" s="81"/>
      <c r="H3762" s="81"/>
      <c r="I3762" s="81"/>
    </row>
    <row r="3763" spans="1:9" ht="15" customHeight="1">
      <c r="A3763" s="91" t="s">
        <v>1576</v>
      </c>
      <c r="B3763" s="91"/>
      <c r="C3763" s="92" t="s">
        <v>4</v>
      </c>
      <c r="D3763" s="92"/>
      <c r="E3763" s="92"/>
      <c r="F3763" s="11" t="s">
        <v>1470</v>
      </c>
      <c r="G3763" s="11" t="s">
        <v>1471</v>
      </c>
      <c r="H3763" s="11" t="s">
        <v>1472</v>
      </c>
      <c r="I3763" s="11" t="s">
        <v>1473</v>
      </c>
    </row>
    <row r="3764" spans="1:9" ht="21" customHeight="1">
      <c r="A3764" s="17" t="s">
        <v>2776</v>
      </c>
      <c r="B3764" s="18" t="s">
        <v>2777</v>
      </c>
      <c r="C3764" s="93" t="s">
        <v>14</v>
      </c>
      <c r="D3764" s="93"/>
      <c r="E3764" s="93"/>
      <c r="F3764" s="17" t="s">
        <v>33</v>
      </c>
      <c r="G3764" s="19">
        <v>2</v>
      </c>
      <c r="H3764" s="20">
        <v>13.68</v>
      </c>
      <c r="I3764" s="20">
        <f>TRUNC(TRUNC(G3764,8)*H3764,2)</f>
        <v>27.36</v>
      </c>
    </row>
    <row r="3765" spans="1:9" ht="21" customHeight="1">
      <c r="A3765" s="17" t="s">
        <v>2778</v>
      </c>
      <c r="B3765" s="18" t="s">
        <v>2779</v>
      </c>
      <c r="C3765" s="93" t="s">
        <v>14</v>
      </c>
      <c r="D3765" s="93"/>
      <c r="E3765" s="93"/>
      <c r="F3765" s="17" t="s">
        <v>33</v>
      </c>
      <c r="G3765" s="19">
        <v>1</v>
      </c>
      <c r="H3765" s="20">
        <v>59.42</v>
      </c>
      <c r="I3765" s="20">
        <f>TRUNC(TRUNC(G3765,8)*H3765,2)</f>
        <v>59.42</v>
      </c>
    </row>
    <row r="3766" spans="1:9" ht="29.1" customHeight="1">
      <c r="A3766" s="17" t="s">
        <v>2671</v>
      </c>
      <c r="B3766" s="18" t="s">
        <v>2672</v>
      </c>
      <c r="C3766" s="93" t="s">
        <v>14</v>
      </c>
      <c r="D3766" s="93"/>
      <c r="E3766" s="93"/>
      <c r="F3766" s="17" t="s">
        <v>33</v>
      </c>
      <c r="G3766" s="19">
        <v>0.17499999999999999</v>
      </c>
      <c r="H3766" s="20">
        <v>26.07</v>
      </c>
      <c r="I3766" s="20">
        <f>TRUNC(TRUNC(G3766,8)*H3766,2)</f>
        <v>4.5599999999999996</v>
      </c>
    </row>
    <row r="3767" spans="1:9" ht="15" customHeight="1">
      <c r="A3767" s="2"/>
      <c r="B3767" s="2"/>
      <c r="C3767" s="2"/>
      <c r="D3767" s="2"/>
      <c r="E3767" s="2"/>
      <c r="F3767" s="2"/>
      <c r="G3767" s="87" t="s">
        <v>1588</v>
      </c>
      <c r="H3767" s="87"/>
      <c r="I3767" s="21">
        <f>SUM(I3764:I3766)</f>
        <v>91.34</v>
      </c>
    </row>
    <row r="3768" spans="1:9" ht="15" customHeight="1">
      <c r="A3768" s="91" t="s">
        <v>1560</v>
      </c>
      <c r="B3768" s="91"/>
      <c r="C3768" s="92" t="s">
        <v>4</v>
      </c>
      <c r="D3768" s="92"/>
      <c r="E3768" s="92"/>
      <c r="F3768" s="11" t="s">
        <v>1470</v>
      </c>
      <c r="G3768" s="11" t="s">
        <v>1471</v>
      </c>
      <c r="H3768" s="11" t="s">
        <v>1472</v>
      </c>
      <c r="I3768" s="11" t="s">
        <v>1473</v>
      </c>
    </row>
    <row r="3769" spans="1:9" ht="21" customHeight="1">
      <c r="A3769" s="17" t="s">
        <v>2509</v>
      </c>
      <c r="B3769" s="18" t="s">
        <v>2510</v>
      </c>
      <c r="C3769" s="93" t="s">
        <v>14</v>
      </c>
      <c r="D3769" s="93"/>
      <c r="E3769" s="93"/>
      <c r="F3769" s="17" t="s">
        <v>1563</v>
      </c>
      <c r="G3769" s="19">
        <v>0.4713</v>
      </c>
      <c r="H3769" s="20">
        <v>23.37</v>
      </c>
      <c r="I3769" s="20">
        <f>TRUNC(TRUNC(G3769,8)*H3769,2)</f>
        <v>11.01</v>
      </c>
    </row>
    <row r="3770" spans="1:9" ht="21" customHeight="1">
      <c r="A3770" s="17" t="s">
        <v>2511</v>
      </c>
      <c r="B3770" s="18" t="s">
        <v>2512</v>
      </c>
      <c r="C3770" s="93" t="s">
        <v>14</v>
      </c>
      <c r="D3770" s="93"/>
      <c r="E3770" s="93"/>
      <c r="F3770" s="17" t="s">
        <v>1563</v>
      </c>
      <c r="G3770" s="19">
        <v>0.4713</v>
      </c>
      <c r="H3770" s="20">
        <v>31.5</v>
      </c>
      <c r="I3770" s="20">
        <f>TRUNC(TRUNC(G3770,8)*H3770,2)</f>
        <v>14.84</v>
      </c>
    </row>
    <row r="3771" spans="1:9" ht="18" customHeight="1">
      <c r="A3771" s="2"/>
      <c r="B3771" s="2"/>
      <c r="C3771" s="2"/>
      <c r="D3771" s="2"/>
      <c r="E3771" s="2"/>
      <c r="F3771" s="2"/>
      <c r="G3771" s="87" t="s">
        <v>1564</v>
      </c>
      <c r="H3771" s="87"/>
      <c r="I3771" s="21">
        <f>SUM(I3769:I3770)</f>
        <v>25.85</v>
      </c>
    </row>
    <row r="3772" spans="1:9" ht="15" customHeight="1">
      <c r="A3772" s="2"/>
      <c r="B3772" s="2"/>
      <c r="C3772" s="2"/>
      <c r="D3772" s="2"/>
      <c r="E3772" s="2"/>
      <c r="F3772" s="2"/>
      <c r="G3772" s="89" t="s">
        <v>1491</v>
      </c>
      <c r="H3772" s="89"/>
      <c r="I3772" s="5">
        <f>SUM(I3767,I3771)</f>
        <v>117.19</v>
      </c>
    </row>
    <row r="3773" spans="1:9" ht="9.9499999999999993" customHeight="1">
      <c r="A3773" s="2"/>
      <c r="B3773" s="2"/>
      <c r="C3773" s="2"/>
      <c r="D3773" s="2"/>
      <c r="E3773" s="2"/>
      <c r="F3773" s="2"/>
      <c r="G3773" s="90"/>
      <c r="H3773" s="90"/>
      <c r="I3773" s="90"/>
    </row>
    <row r="3774" spans="1:9" ht="20.100000000000001" customHeight="1">
      <c r="A3774" s="81" t="s">
        <v>2780</v>
      </c>
      <c r="B3774" s="81"/>
      <c r="C3774" s="81"/>
      <c r="D3774" s="81"/>
      <c r="E3774" s="81"/>
      <c r="F3774" s="81"/>
      <c r="G3774" s="81"/>
      <c r="H3774" s="81"/>
      <c r="I3774" s="81"/>
    </row>
    <row r="3775" spans="1:9" ht="15" customHeight="1">
      <c r="A3775" s="91" t="s">
        <v>1576</v>
      </c>
      <c r="B3775" s="91"/>
      <c r="C3775" s="92" t="s">
        <v>4</v>
      </c>
      <c r="D3775" s="92"/>
      <c r="E3775" s="92"/>
      <c r="F3775" s="11" t="s">
        <v>1470</v>
      </c>
      <c r="G3775" s="11" t="s">
        <v>1471</v>
      </c>
      <c r="H3775" s="11" t="s">
        <v>1472</v>
      </c>
      <c r="I3775" s="11" t="s">
        <v>1473</v>
      </c>
    </row>
    <row r="3776" spans="1:9" ht="15" customHeight="1">
      <c r="A3776" s="17" t="s">
        <v>2526</v>
      </c>
      <c r="B3776" s="18" t="s">
        <v>2527</v>
      </c>
      <c r="C3776" s="93" t="s">
        <v>14</v>
      </c>
      <c r="D3776" s="93"/>
      <c r="E3776" s="93"/>
      <c r="F3776" s="17" t="s">
        <v>33</v>
      </c>
      <c r="G3776" s="19">
        <v>2.4500000000000001E-2</v>
      </c>
      <c r="H3776" s="20">
        <v>63.17</v>
      </c>
      <c r="I3776" s="20">
        <f t="shared" ref="I3776:I3781" si="24">TRUNC(TRUNC(G3776,8)*H3776,2)</f>
        <v>1.54</v>
      </c>
    </row>
    <row r="3777" spans="1:9" ht="21" customHeight="1">
      <c r="A3777" s="17" t="s">
        <v>2713</v>
      </c>
      <c r="B3777" s="18" t="s">
        <v>2714</v>
      </c>
      <c r="C3777" s="93" t="s">
        <v>14</v>
      </c>
      <c r="D3777" s="93"/>
      <c r="E3777" s="93"/>
      <c r="F3777" s="17" t="s">
        <v>33</v>
      </c>
      <c r="G3777" s="19">
        <v>1</v>
      </c>
      <c r="H3777" s="20">
        <v>3.95</v>
      </c>
      <c r="I3777" s="20">
        <f t="shared" si="24"/>
        <v>3.95</v>
      </c>
    </row>
    <row r="3778" spans="1:9" ht="15" customHeight="1">
      <c r="A3778" s="17" t="s">
        <v>2505</v>
      </c>
      <c r="B3778" s="18" t="s">
        <v>2506</v>
      </c>
      <c r="C3778" s="93" t="s">
        <v>14</v>
      </c>
      <c r="D3778" s="93"/>
      <c r="E3778" s="93"/>
      <c r="F3778" s="17" t="s">
        <v>33</v>
      </c>
      <c r="G3778" s="19">
        <v>5.0999999999999997E-2</v>
      </c>
      <c r="H3778" s="20">
        <v>2.33</v>
      </c>
      <c r="I3778" s="20">
        <f t="shared" si="24"/>
        <v>0.11</v>
      </c>
    </row>
    <row r="3779" spans="1:9" ht="21" customHeight="1">
      <c r="A3779" s="17" t="s">
        <v>2781</v>
      </c>
      <c r="B3779" s="18" t="s">
        <v>2782</v>
      </c>
      <c r="C3779" s="93" t="s">
        <v>14</v>
      </c>
      <c r="D3779" s="93"/>
      <c r="E3779" s="93"/>
      <c r="F3779" s="17" t="s">
        <v>33</v>
      </c>
      <c r="G3779" s="19">
        <v>1</v>
      </c>
      <c r="H3779" s="20">
        <v>10.46</v>
      </c>
      <c r="I3779" s="20">
        <f t="shared" si="24"/>
        <v>10.46</v>
      </c>
    </row>
    <row r="3780" spans="1:9" ht="29.1" customHeight="1">
      <c r="A3780" s="17" t="s">
        <v>2671</v>
      </c>
      <c r="B3780" s="18" t="s">
        <v>2672</v>
      </c>
      <c r="C3780" s="93" t="s">
        <v>14</v>
      </c>
      <c r="D3780" s="93"/>
      <c r="E3780" s="93"/>
      <c r="F3780" s="17" t="s">
        <v>33</v>
      </c>
      <c r="G3780" s="19">
        <v>5.7500000000000002E-2</v>
      </c>
      <c r="H3780" s="20">
        <v>26.07</v>
      </c>
      <c r="I3780" s="20">
        <f t="shared" si="24"/>
        <v>1.49</v>
      </c>
    </row>
    <row r="3781" spans="1:9" ht="21" customHeight="1">
      <c r="A3781" s="17" t="s">
        <v>2528</v>
      </c>
      <c r="B3781" s="18" t="s">
        <v>2529</v>
      </c>
      <c r="C3781" s="93" t="s">
        <v>14</v>
      </c>
      <c r="D3781" s="93"/>
      <c r="E3781" s="93"/>
      <c r="F3781" s="17" t="s">
        <v>33</v>
      </c>
      <c r="G3781" s="19">
        <v>0.04</v>
      </c>
      <c r="H3781" s="20">
        <v>71.569999999999993</v>
      </c>
      <c r="I3781" s="20">
        <f t="shared" si="24"/>
        <v>2.86</v>
      </c>
    </row>
    <row r="3782" spans="1:9" ht="15" customHeight="1">
      <c r="A3782" s="2"/>
      <c r="B3782" s="2"/>
      <c r="C3782" s="2"/>
      <c r="D3782" s="2"/>
      <c r="E3782" s="2"/>
      <c r="F3782" s="2"/>
      <c r="G3782" s="87" t="s">
        <v>1588</v>
      </c>
      <c r="H3782" s="87"/>
      <c r="I3782" s="21">
        <f>SUM(I3776:I3781)</f>
        <v>20.41</v>
      </c>
    </row>
    <row r="3783" spans="1:9" ht="15" customHeight="1">
      <c r="A3783" s="91" t="s">
        <v>1560</v>
      </c>
      <c r="B3783" s="91"/>
      <c r="C3783" s="92" t="s">
        <v>4</v>
      </c>
      <c r="D3783" s="92"/>
      <c r="E3783" s="92"/>
      <c r="F3783" s="11" t="s">
        <v>1470</v>
      </c>
      <c r="G3783" s="11" t="s">
        <v>1471</v>
      </c>
      <c r="H3783" s="11" t="s">
        <v>1472</v>
      </c>
      <c r="I3783" s="11" t="s">
        <v>1473</v>
      </c>
    </row>
    <row r="3784" spans="1:9" ht="21" customHeight="1">
      <c r="A3784" s="17" t="s">
        <v>2509</v>
      </c>
      <c r="B3784" s="18" t="s">
        <v>2510</v>
      </c>
      <c r="C3784" s="93" t="s">
        <v>14</v>
      </c>
      <c r="D3784" s="93"/>
      <c r="E3784" s="93"/>
      <c r="F3784" s="17" t="s">
        <v>1563</v>
      </c>
      <c r="G3784" s="19">
        <v>0.18190000000000001</v>
      </c>
      <c r="H3784" s="20">
        <v>23.37</v>
      </c>
      <c r="I3784" s="20">
        <f>TRUNC(TRUNC(G3784,8)*H3784,2)</f>
        <v>4.25</v>
      </c>
    </row>
    <row r="3785" spans="1:9" ht="21" customHeight="1">
      <c r="A3785" s="17" t="s">
        <v>2511</v>
      </c>
      <c r="B3785" s="18" t="s">
        <v>2512</v>
      </c>
      <c r="C3785" s="93" t="s">
        <v>14</v>
      </c>
      <c r="D3785" s="93"/>
      <c r="E3785" s="93"/>
      <c r="F3785" s="17" t="s">
        <v>1563</v>
      </c>
      <c r="G3785" s="19">
        <v>0.18190000000000001</v>
      </c>
      <c r="H3785" s="20">
        <v>31.5</v>
      </c>
      <c r="I3785" s="20">
        <f>TRUNC(TRUNC(G3785,8)*H3785,2)</f>
        <v>5.72</v>
      </c>
    </row>
    <row r="3786" spans="1:9" ht="18" customHeight="1">
      <c r="A3786" s="2"/>
      <c r="B3786" s="2"/>
      <c r="C3786" s="2"/>
      <c r="D3786" s="2"/>
      <c r="E3786" s="2"/>
      <c r="F3786" s="2"/>
      <c r="G3786" s="87" t="s">
        <v>1564</v>
      </c>
      <c r="H3786" s="87"/>
      <c r="I3786" s="21">
        <f>SUM(I3784:I3785)</f>
        <v>9.9699999999999989</v>
      </c>
    </row>
    <row r="3787" spans="1:9" ht="15" customHeight="1">
      <c r="A3787" s="2"/>
      <c r="B3787" s="2"/>
      <c r="C3787" s="2"/>
      <c r="D3787" s="2"/>
      <c r="E3787" s="2"/>
      <c r="F3787" s="2"/>
      <c r="G3787" s="89" t="s">
        <v>1491</v>
      </c>
      <c r="H3787" s="89"/>
      <c r="I3787" s="5">
        <f>SUM(I3782,I3786)</f>
        <v>30.38</v>
      </c>
    </row>
    <row r="3788" spans="1:9" ht="9.9499999999999993" customHeight="1">
      <c r="A3788" s="2"/>
      <c r="B3788" s="2"/>
      <c r="C3788" s="2"/>
      <c r="D3788" s="2"/>
      <c r="E3788" s="2"/>
      <c r="F3788" s="2"/>
      <c r="G3788" s="90"/>
      <c r="H3788" s="90"/>
      <c r="I3788" s="90"/>
    </row>
    <row r="3789" spans="1:9" ht="20.100000000000001" customHeight="1">
      <c r="A3789" s="81" t="s">
        <v>2783</v>
      </c>
      <c r="B3789" s="81"/>
      <c r="C3789" s="81"/>
      <c r="D3789" s="81"/>
      <c r="E3789" s="81"/>
      <c r="F3789" s="81"/>
      <c r="G3789" s="81"/>
      <c r="H3789" s="81"/>
      <c r="I3789" s="81"/>
    </row>
    <row r="3790" spans="1:9" ht="15" customHeight="1">
      <c r="A3790" s="91" t="s">
        <v>1576</v>
      </c>
      <c r="B3790" s="91"/>
      <c r="C3790" s="92" t="s">
        <v>4</v>
      </c>
      <c r="D3790" s="92"/>
      <c r="E3790" s="92"/>
      <c r="F3790" s="11" t="s">
        <v>1470</v>
      </c>
      <c r="G3790" s="11" t="s">
        <v>1471</v>
      </c>
      <c r="H3790" s="11" t="s">
        <v>1472</v>
      </c>
      <c r="I3790" s="11" t="s">
        <v>1473</v>
      </c>
    </row>
    <row r="3791" spans="1:9" ht="15" customHeight="1">
      <c r="A3791" s="17" t="s">
        <v>2526</v>
      </c>
      <c r="B3791" s="18" t="s">
        <v>2527</v>
      </c>
      <c r="C3791" s="93" t="s">
        <v>14</v>
      </c>
      <c r="D3791" s="93"/>
      <c r="E3791" s="93"/>
      <c r="F3791" s="17" t="s">
        <v>33</v>
      </c>
      <c r="G3791" s="19">
        <v>3.0599999999999999E-2</v>
      </c>
      <c r="H3791" s="20">
        <v>63.17</v>
      </c>
      <c r="I3791" s="20">
        <f>TRUNC(TRUNC(G3791,8)*H3791,2)</f>
        <v>1.93</v>
      </c>
    </row>
    <row r="3792" spans="1:9" ht="21" customHeight="1">
      <c r="A3792" s="17" t="s">
        <v>2776</v>
      </c>
      <c r="B3792" s="18" t="s">
        <v>2777</v>
      </c>
      <c r="C3792" s="93" t="s">
        <v>14</v>
      </c>
      <c r="D3792" s="93"/>
      <c r="E3792" s="93"/>
      <c r="F3792" s="17" t="s">
        <v>33</v>
      </c>
      <c r="G3792" s="19">
        <v>1</v>
      </c>
      <c r="H3792" s="20">
        <v>13.68</v>
      </c>
      <c r="I3792" s="20">
        <f>TRUNC(TRUNC(G3792,8)*H3792,2)</f>
        <v>13.68</v>
      </c>
    </row>
    <row r="3793" spans="1:9" ht="21" customHeight="1">
      <c r="A3793" s="17" t="s">
        <v>2784</v>
      </c>
      <c r="B3793" s="18" t="s">
        <v>2785</v>
      </c>
      <c r="C3793" s="93" t="s">
        <v>14</v>
      </c>
      <c r="D3793" s="93"/>
      <c r="E3793" s="93"/>
      <c r="F3793" s="17" t="s">
        <v>33</v>
      </c>
      <c r="G3793" s="19">
        <v>1</v>
      </c>
      <c r="H3793" s="20">
        <v>30.17</v>
      </c>
      <c r="I3793" s="20">
        <f>TRUNC(TRUNC(G3793,8)*H3793,2)</f>
        <v>30.17</v>
      </c>
    </row>
    <row r="3794" spans="1:9" ht="29.1" customHeight="1">
      <c r="A3794" s="17" t="s">
        <v>2671</v>
      </c>
      <c r="B3794" s="18" t="s">
        <v>2672</v>
      </c>
      <c r="C3794" s="93" t="s">
        <v>14</v>
      </c>
      <c r="D3794" s="93"/>
      <c r="E3794" s="93"/>
      <c r="F3794" s="17" t="s">
        <v>33</v>
      </c>
      <c r="G3794" s="19">
        <v>8.7499999999999994E-2</v>
      </c>
      <c r="H3794" s="20">
        <v>26.07</v>
      </c>
      <c r="I3794" s="20">
        <f>TRUNC(TRUNC(G3794,8)*H3794,2)</f>
        <v>2.2799999999999998</v>
      </c>
    </row>
    <row r="3795" spans="1:9" ht="21" customHeight="1">
      <c r="A3795" s="17" t="s">
        <v>2528</v>
      </c>
      <c r="B3795" s="18" t="s">
        <v>2529</v>
      </c>
      <c r="C3795" s="93" t="s">
        <v>14</v>
      </c>
      <c r="D3795" s="93"/>
      <c r="E3795" s="93"/>
      <c r="F3795" s="17" t="s">
        <v>33</v>
      </c>
      <c r="G3795" s="19">
        <v>0.05</v>
      </c>
      <c r="H3795" s="20">
        <v>71.569999999999993</v>
      </c>
      <c r="I3795" s="20">
        <f>TRUNC(TRUNC(G3795,8)*H3795,2)</f>
        <v>3.57</v>
      </c>
    </row>
    <row r="3796" spans="1:9" ht="15" customHeight="1">
      <c r="A3796" s="2"/>
      <c r="B3796" s="2"/>
      <c r="C3796" s="2"/>
      <c r="D3796" s="2"/>
      <c r="E3796" s="2"/>
      <c r="F3796" s="2"/>
      <c r="G3796" s="87" t="s">
        <v>1588</v>
      </c>
      <c r="H3796" s="87"/>
      <c r="I3796" s="21">
        <f>SUM(I3791:I3795)</f>
        <v>51.63</v>
      </c>
    </row>
    <row r="3797" spans="1:9" ht="15" customHeight="1">
      <c r="A3797" s="91" t="s">
        <v>1560</v>
      </c>
      <c r="B3797" s="91"/>
      <c r="C3797" s="92" t="s">
        <v>4</v>
      </c>
      <c r="D3797" s="92"/>
      <c r="E3797" s="92"/>
      <c r="F3797" s="11" t="s">
        <v>1470</v>
      </c>
      <c r="G3797" s="11" t="s">
        <v>1471</v>
      </c>
      <c r="H3797" s="11" t="s">
        <v>1472</v>
      </c>
      <c r="I3797" s="11" t="s">
        <v>1473</v>
      </c>
    </row>
    <row r="3798" spans="1:9" ht="21" customHeight="1">
      <c r="A3798" s="17" t="s">
        <v>2509</v>
      </c>
      <c r="B3798" s="18" t="s">
        <v>2510</v>
      </c>
      <c r="C3798" s="93" t="s">
        <v>14</v>
      </c>
      <c r="D3798" s="93"/>
      <c r="E3798" s="93"/>
      <c r="F3798" s="17" t="s">
        <v>1563</v>
      </c>
      <c r="G3798" s="19">
        <v>0.1734</v>
      </c>
      <c r="H3798" s="20">
        <v>23.37</v>
      </c>
      <c r="I3798" s="20">
        <f>TRUNC(TRUNC(G3798,8)*H3798,2)</f>
        <v>4.05</v>
      </c>
    </row>
    <row r="3799" spans="1:9" ht="21" customHeight="1">
      <c r="A3799" s="17" t="s">
        <v>2511</v>
      </c>
      <c r="B3799" s="18" t="s">
        <v>2512</v>
      </c>
      <c r="C3799" s="93" t="s">
        <v>14</v>
      </c>
      <c r="D3799" s="93"/>
      <c r="E3799" s="93"/>
      <c r="F3799" s="17" t="s">
        <v>1563</v>
      </c>
      <c r="G3799" s="19">
        <v>0.1734</v>
      </c>
      <c r="H3799" s="20">
        <v>31.5</v>
      </c>
      <c r="I3799" s="20">
        <f>TRUNC(TRUNC(G3799,8)*H3799,2)</f>
        <v>5.46</v>
      </c>
    </row>
    <row r="3800" spans="1:9" ht="18" customHeight="1">
      <c r="A3800" s="2"/>
      <c r="B3800" s="2"/>
      <c r="C3800" s="2"/>
      <c r="D3800" s="2"/>
      <c r="E3800" s="2"/>
      <c r="F3800" s="2"/>
      <c r="G3800" s="87" t="s">
        <v>1564</v>
      </c>
      <c r="H3800" s="87"/>
      <c r="I3800" s="21">
        <f>SUM(I3798:I3799)</f>
        <v>9.51</v>
      </c>
    </row>
    <row r="3801" spans="1:9" ht="15" customHeight="1">
      <c r="A3801" s="2"/>
      <c r="B3801" s="2"/>
      <c r="C3801" s="2"/>
      <c r="D3801" s="2"/>
      <c r="E3801" s="2"/>
      <c r="F3801" s="2"/>
      <c r="G3801" s="89" t="s">
        <v>1491</v>
      </c>
      <c r="H3801" s="89"/>
      <c r="I3801" s="5">
        <f>SUM(I3796,I3800)</f>
        <v>61.14</v>
      </c>
    </row>
    <row r="3802" spans="1:9" ht="9.9499999999999993" customHeight="1">
      <c r="A3802" s="2"/>
      <c r="B3802" s="2"/>
      <c r="C3802" s="2"/>
      <c r="D3802" s="2"/>
      <c r="E3802" s="2"/>
      <c r="F3802" s="2"/>
      <c r="G3802" s="90"/>
      <c r="H3802" s="90"/>
      <c r="I3802" s="90"/>
    </row>
    <row r="3803" spans="1:9" ht="20.100000000000001" customHeight="1">
      <c r="A3803" s="81" t="s">
        <v>2786</v>
      </c>
      <c r="B3803" s="81"/>
      <c r="C3803" s="81"/>
      <c r="D3803" s="81"/>
      <c r="E3803" s="81"/>
      <c r="F3803" s="81"/>
      <c r="G3803" s="81"/>
      <c r="H3803" s="81"/>
      <c r="I3803" s="81"/>
    </row>
    <row r="3804" spans="1:9" ht="15" customHeight="1">
      <c r="A3804" s="91" t="s">
        <v>1552</v>
      </c>
      <c r="B3804" s="91"/>
      <c r="C3804" s="92" t="s">
        <v>4</v>
      </c>
      <c r="D3804" s="92"/>
      <c r="E3804" s="92"/>
      <c r="F3804" s="11" t="s">
        <v>1470</v>
      </c>
      <c r="G3804" s="11" t="s">
        <v>1471</v>
      </c>
      <c r="H3804" s="11" t="s">
        <v>1472</v>
      </c>
      <c r="I3804" s="11" t="s">
        <v>1473</v>
      </c>
    </row>
    <row r="3805" spans="1:9" ht="45.95" customHeight="1">
      <c r="A3805" s="17" t="s">
        <v>2439</v>
      </c>
      <c r="B3805" s="18" t="s">
        <v>2440</v>
      </c>
      <c r="C3805" s="93" t="s">
        <v>14</v>
      </c>
      <c r="D3805" s="93"/>
      <c r="E3805" s="93"/>
      <c r="F3805" s="17" t="s">
        <v>1555</v>
      </c>
      <c r="G3805" s="19">
        <v>1.78E-2</v>
      </c>
      <c r="H3805" s="20">
        <v>76.23</v>
      </c>
      <c r="I3805" s="20">
        <f>TRUNC(TRUNC(G3805,8)*H3805,2)</f>
        <v>1.35</v>
      </c>
    </row>
    <row r="3806" spans="1:9" ht="45.95" customHeight="1">
      <c r="A3806" s="17" t="s">
        <v>2441</v>
      </c>
      <c r="B3806" s="18" t="s">
        <v>2442</v>
      </c>
      <c r="C3806" s="93" t="s">
        <v>14</v>
      </c>
      <c r="D3806" s="93"/>
      <c r="E3806" s="93"/>
      <c r="F3806" s="17" t="s">
        <v>1558</v>
      </c>
      <c r="G3806" s="19">
        <v>8.6999999999999994E-3</v>
      </c>
      <c r="H3806" s="20">
        <v>160.58000000000001</v>
      </c>
      <c r="I3806" s="20">
        <f>TRUNC(TRUNC(G3806,8)*H3806,2)</f>
        <v>1.39</v>
      </c>
    </row>
    <row r="3807" spans="1:9" ht="18" customHeight="1">
      <c r="A3807" s="2"/>
      <c r="B3807" s="2"/>
      <c r="C3807" s="2"/>
      <c r="D3807" s="2"/>
      <c r="E3807" s="2"/>
      <c r="F3807" s="2"/>
      <c r="G3807" s="87" t="s">
        <v>1559</v>
      </c>
      <c r="H3807" s="87"/>
      <c r="I3807" s="21">
        <f>SUM(I3805:I3806)</f>
        <v>2.74</v>
      </c>
    </row>
    <row r="3808" spans="1:9" ht="15" customHeight="1">
      <c r="A3808" s="91" t="s">
        <v>1576</v>
      </c>
      <c r="B3808" s="91"/>
      <c r="C3808" s="92" t="s">
        <v>4</v>
      </c>
      <c r="D3808" s="92"/>
      <c r="E3808" s="92"/>
      <c r="F3808" s="11" t="s">
        <v>1470</v>
      </c>
      <c r="G3808" s="11" t="s">
        <v>1471</v>
      </c>
      <c r="H3808" s="11" t="s">
        <v>1472</v>
      </c>
      <c r="I3808" s="11" t="s">
        <v>1473</v>
      </c>
    </row>
    <row r="3809" spans="1:9" ht="21" customHeight="1">
      <c r="A3809" s="17" t="s">
        <v>1803</v>
      </c>
      <c r="B3809" s="18" t="s">
        <v>1804</v>
      </c>
      <c r="C3809" s="93" t="s">
        <v>14</v>
      </c>
      <c r="D3809" s="93"/>
      <c r="E3809" s="93"/>
      <c r="F3809" s="17" t="s">
        <v>1790</v>
      </c>
      <c r="G3809" s="19">
        <v>5.4000000000000003E-3</v>
      </c>
      <c r="H3809" s="20">
        <v>6.39</v>
      </c>
      <c r="I3809" s="20">
        <f t="shared" ref="I3809:I3814" si="25">TRUNC(TRUNC(G3809,8)*H3809,2)</f>
        <v>0.03</v>
      </c>
    </row>
    <row r="3810" spans="1:9" ht="21" customHeight="1">
      <c r="A3810" s="17" t="s">
        <v>1754</v>
      </c>
      <c r="B3810" s="18" t="s">
        <v>1755</v>
      </c>
      <c r="C3810" s="93" t="s">
        <v>14</v>
      </c>
      <c r="D3810" s="93"/>
      <c r="E3810" s="93"/>
      <c r="F3810" s="17" t="s">
        <v>88</v>
      </c>
      <c r="G3810" s="19">
        <v>0.11840000000000001</v>
      </c>
      <c r="H3810" s="20">
        <v>9.5</v>
      </c>
      <c r="I3810" s="20">
        <f t="shared" si="25"/>
        <v>1.1200000000000001</v>
      </c>
    </row>
    <row r="3811" spans="1:9" ht="15" customHeight="1">
      <c r="A3811" s="17" t="s">
        <v>1771</v>
      </c>
      <c r="B3811" s="18" t="s">
        <v>1772</v>
      </c>
      <c r="C3811" s="93" t="s">
        <v>14</v>
      </c>
      <c r="D3811" s="93"/>
      <c r="E3811" s="93"/>
      <c r="F3811" s="17" t="s">
        <v>118</v>
      </c>
      <c r="G3811" s="19">
        <v>1.2500000000000001E-2</v>
      </c>
      <c r="H3811" s="20">
        <v>18.100000000000001</v>
      </c>
      <c r="I3811" s="20">
        <f t="shared" si="25"/>
        <v>0.22</v>
      </c>
    </row>
    <row r="3812" spans="1:9" ht="21" customHeight="1">
      <c r="A3812" s="17" t="s">
        <v>1811</v>
      </c>
      <c r="B3812" s="18" t="s">
        <v>1812</v>
      </c>
      <c r="C3812" s="93" t="s">
        <v>14</v>
      </c>
      <c r="D3812" s="93"/>
      <c r="E3812" s="93"/>
      <c r="F3812" s="17" t="s">
        <v>88</v>
      </c>
      <c r="G3812" s="19">
        <v>0.14080000000000001</v>
      </c>
      <c r="H3812" s="20">
        <v>3.32</v>
      </c>
      <c r="I3812" s="20">
        <f t="shared" si="25"/>
        <v>0.46</v>
      </c>
    </row>
    <row r="3813" spans="1:9" ht="29.1" customHeight="1">
      <c r="A3813" s="17" t="s">
        <v>1677</v>
      </c>
      <c r="B3813" s="18" t="s">
        <v>1678</v>
      </c>
      <c r="C3813" s="93" t="s">
        <v>14</v>
      </c>
      <c r="D3813" s="93"/>
      <c r="E3813" s="93"/>
      <c r="F3813" s="17" t="s">
        <v>88</v>
      </c>
      <c r="G3813" s="19">
        <v>0.44159999999999999</v>
      </c>
      <c r="H3813" s="20">
        <v>18.75</v>
      </c>
      <c r="I3813" s="20">
        <f t="shared" si="25"/>
        <v>8.2799999999999994</v>
      </c>
    </row>
    <row r="3814" spans="1:9" ht="21" customHeight="1">
      <c r="A3814" s="17" t="s">
        <v>2010</v>
      </c>
      <c r="B3814" s="18" t="s">
        <v>2011</v>
      </c>
      <c r="C3814" s="93" t="s">
        <v>14</v>
      </c>
      <c r="D3814" s="93"/>
      <c r="E3814" s="93"/>
      <c r="F3814" s="17" t="s">
        <v>33</v>
      </c>
      <c r="G3814" s="19">
        <v>131.81880000000001</v>
      </c>
      <c r="H3814" s="20">
        <v>0.64</v>
      </c>
      <c r="I3814" s="20">
        <f t="shared" si="25"/>
        <v>84.36</v>
      </c>
    </row>
    <row r="3815" spans="1:9" ht="15" customHeight="1">
      <c r="A3815" s="2"/>
      <c r="B3815" s="2"/>
      <c r="C3815" s="2"/>
      <c r="D3815" s="2"/>
      <c r="E3815" s="2"/>
      <c r="F3815" s="2"/>
      <c r="G3815" s="87" t="s">
        <v>1588</v>
      </c>
      <c r="H3815" s="87"/>
      <c r="I3815" s="21">
        <f>SUM(I3809:I3814)</f>
        <v>94.47</v>
      </c>
    </row>
    <row r="3816" spans="1:9" ht="15" customHeight="1">
      <c r="A3816" s="91" t="s">
        <v>1560</v>
      </c>
      <c r="B3816" s="91"/>
      <c r="C3816" s="92" t="s">
        <v>4</v>
      </c>
      <c r="D3816" s="92"/>
      <c r="E3816" s="92"/>
      <c r="F3816" s="11" t="s">
        <v>1470</v>
      </c>
      <c r="G3816" s="11" t="s">
        <v>1471</v>
      </c>
      <c r="H3816" s="11" t="s">
        <v>1472</v>
      </c>
      <c r="I3816" s="11" t="s">
        <v>1473</v>
      </c>
    </row>
    <row r="3817" spans="1:9" ht="15" customHeight="1">
      <c r="A3817" s="17" t="s">
        <v>1792</v>
      </c>
      <c r="B3817" s="18" t="s">
        <v>1793</v>
      </c>
      <c r="C3817" s="93" t="s">
        <v>14</v>
      </c>
      <c r="D3817" s="93"/>
      <c r="E3817" s="93"/>
      <c r="F3817" s="17" t="s">
        <v>1563</v>
      </c>
      <c r="G3817" s="19">
        <v>5.0944000000000003</v>
      </c>
      <c r="H3817" s="20">
        <v>32.270000000000003</v>
      </c>
      <c r="I3817" s="20">
        <f>TRUNC(TRUNC(G3817,8)*H3817,2)</f>
        <v>164.39</v>
      </c>
    </row>
    <row r="3818" spans="1:9" ht="15" customHeight="1">
      <c r="A3818" s="17" t="s">
        <v>1775</v>
      </c>
      <c r="B3818" s="18" t="s">
        <v>1776</v>
      </c>
      <c r="C3818" s="93" t="s">
        <v>14</v>
      </c>
      <c r="D3818" s="93"/>
      <c r="E3818" s="93"/>
      <c r="F3818" s="17" t="s">
        <v>1563</v>
      </c>
      <c r="G3818" s="19">
        <v>4.0027999999999997</v>
      </c>
      <c r="H3818" s="20">
        <v>23.23</v>
      </c>
      <c r="I3818" s="20">
        <f>TRUNC(TRUNC(G3818,8)*H3818,2)</f>
        <v>92.98</v>
      </c>
    </row>
    <row r="3819" spans="1:9" ht="18" customHeight="1">
      <c r="A3819" s="2"/>
      <c r="B3819" s="2"/>
      <c r="C3819" s="2"/>
      <c r="D3819" s="2"/>
      <c r="E3819" s="2"/>
      <c r="F3819" s="2"/>
      <c r="G3819" s="87" t="s">
        <v>1564</v>
      </c>
      <c r="H3819" s="87"/>
      <c r="I3819" s="21">
        <f>SUM(I3817:I3818)</f>
        <v>257.37</v>
      </c>
    </row>
    <row r="3820" spans="1:9" ht="15" customHeight="1">
      <c r="A3820" s="91" t="s">
        <v>1487</v>
      </c>
      <c r="B3820" s="91"/>
      <c r="C3820" s="92" t="s">
        <v>4</v>
      </c>
      <c r="D3820" s="92"/>
      <c r="E3820" s="92"/>
      <c r="F3820" s="11" t="s">
        <v>1470</v>
      </c>
      <c r="G3820" s="11" t="s">
        <v>1471</v>
      </c>
      <c r="H3820" s="11" t="s">
        <v>1472</v>
      </c>
      <c r="I3820" s="11" t="s">
        <v>1473</v>
      </c>
    </row>
    <row r="3821" spans="1:9" ht="29.1" customHeight="1">
      <c r="A3821" s="17" t="s">
        <v>2447</v>
      </c>
      <c r="B3821" s="18" t="s">
        <v>2448</v>
      </c>
      <c r="C3821" s="93" t="s">
        <v>14</v>
      </c>
      <c r="D3821" s="93"/>
      <c r="E3821" s="93"/>
      <c r="F3821" s="17" t="s">
        <v>43</v>
      </c>
      <c r="G3821" s="19">
        <v>0.11559999999999999</v>
      </c>
      <c r="H3821" s="20">
        <v>648.66999999999996</v>
      </c>
      <c r="I3821" s="20">
        <f>TRUNC(TRUNC(G3821,8)*H3821,2)</f>
        <v>74.98</v>
      </c>
    </row>
    <row r="3822" spans="1:9" ht="29.1" customHeight="1">
      <c r="A3822" s="17" t="s">
        <v>2339</v>
      </c>
      <c r="B3822" s="18" t="s">
        <v>2340</v>
      </c>
      <c r="C3822" s="93" t="s">
        <v>14</v>
      </c>
      <c r="D3822" s="93"/>
      <c r="E3822" s="93"/>
      <c r="F3822" s="17" t="s">
        <v>43</v>
      </c>
      <c r="G3822" s="19">
        <v>1.4800000000000001E-2</v>
      </c>
      <c r="H3822" s="20">
        <v>580.72</v>
      </c>
      <c r="I3822" s="20">
        <f>TRUNC(TRUNC(G3822,8)*H3822,2)</f>
        <v>8.59</v>
      </c>
    </row>
    <row r="3823" spans="1:9" ht="29.1" customHeight="1">
      <c r="A3823" s="17" t="s">
        <v>2451</v>
      </c>
      <c r="B3823" s="18" t="s">
        <v>2452</v>
      </c>
      <c r="C3823" s="93" t="s">
        <v>14</v>
      </c>
      <c r="D3823" s="93"/>
      <c r="E3823" s="93"/>
      <c r="F3823" s="17" t="s">
        <v>43</v>
      </c>
      <c r="G3823" s="19">
        <v>7.4399999999999994E-2</v>
      </c>
      <c r="H3823" s="20">
        <v>517.07000000000005</v>
      </c>
      <c r="I3823" s="20">
        <f>TRUNC(TRUNC(G3823,8)*H3823,2)</f>
        <v>38.47</v>
      </c>
    </row>
    <row r="3824" spans="1:9" ht="29.1" customHeight="1">
      <c r="A3824" s="17" t="s">
        <v>2455</v>
      </c>
      <c r="B3824" s="18" t="s">
        <v>2456</v>
      </c>
      <c r="C3824" s="93" t="s">
        <v>14</v>
      </c>
      <c r="D3824" s="93"/>
      <c r="E3824" s="93"/>
      <c r="F3824" s="17" t="s">
        <v>43</v>
      </c>
      <c r="G3824" s="19">
        <v>4.48E-2</v>
      </c>
      <c r="H3824" s="20">
        <v>2654.18</v>
      </c>
      <c r="I3824" s="20">
        <f>TRUNC(TRUNC(G3824,8)*H3824,2)</f>
        <v>118.9</v>
      </c>
    </row>
    <row r="3825" spans="1:9" ht="21" customHeight="1">
      <c r="A3825" s="17" t="s">
        <v>2457</v>
      </c>
      <c r="B3825" s="18" t="s">
        <v>2458</v>
      </c>
      <c r="C3825" s="93" t="s">
        <v>14</v>
      </c>
      <c r="D3825" s="93"/>
      <c r="E3825" s="93"/>
      <c r="F3825" s="17" t="s">
        <v>39</v>
      </c>
      <c r="G3825" s="19">
        <v>0.81</v>
      </c>
      <c r="H3825" s="20">
        <v>7.15</v>
      </c>
      <c r="I3825" s="20">
        <f>TRUNC(TRUNC(G3825,8)*H3825,2)</f>
        <v>5.79</v>
      </c>
    </row>
    <row r="3826" spans="1:9" ht="15" customHeight="1">
      <c r="A3826" s="2"/>
      <c r="B3826" s="2"/>
      <c r="C3826" s="2"/>
      <c r="D3826" s="2"/>
      <c r="E3826" s="2"/>
      <c r="F3826" s="2"/>
      <c r="G3826" s="87" t="s">
        <v>1490</v>
      </c>
      <c r="H3826" s="87"/>
      <c r="I3826" s="21">
        <f>SUM(I3821:I3825)</f>
        <v>246.73</v>
      </c>
    </row>
    <row r="3827" spans="1:9" ht="15" customHeight="1">
      <c r="A3827" s="2"/>
      <c r="B3827" s="2"/>
      <c r="C3827" s="2"/>
      <c r="D3827" s="2"/>
      <c r="E3827" s="2"/>
      <c r="F3827" s="2"/>
      <c r="G3827" s="89" t="s">
        <v>1491</v>
      </c>
      <c r="H3827" s="89"/>
      <c r="I3827" s="5">
        <f>SUM(I3807,I3815,I3819,I3826)</f>
        <v>601.30999999999995</v>
      </c>
    </row>
    <row r="3828" spans="1:9" ht="9.9499999999999993" customHeight="1">
      <c r="A3828" s="2"/>
      <c r="B3828" s="2"/>
      <c r="C3828" s="2"/>
      <c r="D3828" s="2"/>
      <c r="E3828" s="2"/>
      <c r="F3828" s="2"/>
      <c r="G3828" s="90"/>
      <c r="H3828" s="90"/>
      <c r="I3828" s="90"/>
    </row>
    <row r="3829" spans="1:9" ht="20.100000000000001" customHeight="1">
      <c r="A3829" s="81" t="s">
        <v>2787</v>
      </c>
      <c r="B3829" s="81"/>
      <c r="C3829" s="81"/>
      <c r="D3829" s="81"/>
      <c r="E3829" s="81"/>
      <c r="F3829" s="81"/>
      <c r="G3829" s="81"/>
      <c r="H3829" s="81"/>
      <c r="I3829" s="81"/>
    </row>
    <row r="3830" spans="1:9" ht="15" customHeight="1">
      <c r="A3830" s="91" t="s">
        <v>1576</v>
      </c>
      <c r="B3830" s="91"/>
      <c r="C3830" s="92" t="s">
        <v>4</v>
      </c>
      <c r="D3830" s="92"/>
      <c r="E3830" s="92"/>
      <c r="F3830" s="11" t="s">
        <v>1470</v>
      </c>
      <c r="G3830" s="11" t="s">
        <v>1471</v>
      </c>
      <c r="H3830" s="11" t="s">
        <v>1472</v>
      </c>
      <c r="I3830" s="11" t="s">
        <v>1473</v>
      </c>
    </row>
    <row r="3831" spans="1:9" ht="21" customHeight="1">
      <c r="A3831" s="17" t="s">
        <v>2788</v>
      </c>
      <c r="B3831" s="18" t="s">
        <v>2789</v>
      </c>
      <c r="C3831" s="93" t="s">
        <v>14</v>
      </c>
      <c r="D3831" s="93"/>
      <c r="E3831" s="93"/>
      <c r="F3831" s="17" t="s">
        <v>33</v>
      </c>
      <c r="G3831" s="19">
        <v>2</v>
      </c>
      <c r="H3831" s="20">
        <v>55.42</v>
      </c>
      <c r="I3831" s="20">
        <f>ROUND(ROUND(G3831,8)*H3831,2)</f>
        <v>110.84</v>
      </c>
    </row>
    <row r="3832" spans="1:9" ht="15" customHeight="1">
      <c r="A3832" s="2"/>
      <c r="B3832" s="2"/>
      <c r="C3832" s="2"/>
      <c r="D3832" s="2"/>
      <c r="E3832" s="2"/>
      <c r="F3832" s="2"/>
      <c r="G3832" s="87" t="s">
        <v>1588</v>
      </c>
      <c r="H3832" s="87"/>
      <c r="I3832" s="21">
        <f>SUM(I3831:I3831)</f>
        <v>110.84</v>
      </c>
    </row>
    <row r="3833" spans="1:9" ht="15" customHeight="1">
      <c r="A3833" s="91" t="s">
        <v>1487</v>
      </c>
      <c r="B3833" s="91"/>
      <c r="C3833" s="92" t="s">
        <v>4</v>
      </c>
      <c r="D3833" s="92"/>
      <c r="E3833" s="92"/>
      <c r="F3833" s="11" t="s">
        <v>1470</v>
      </c>
      <c r="G3833" s="11" t="s">
        <v>1471</v>
      </c>
      <c r="H3833" s="11" t="s">
        <v>1472</v>
      </c>
      <c r="I3833" s="11" t="s">
        <v>1473</v>
      </c>
    </row>
    <row r="3834" spans="1:9" ht="21" customHeight="1">
      <c r="A3834" s="17" t="s">
        <v>2790</v>
      </c>
      <c r="B3834" s="18" t="s">
        <v>2791</v>
      </c>
      <c r="C3834" s="93" t="s">
        <v>14</v>
      </c>
      <c r="D3834" s="93"/>
      <c r="E3834" s="93"/>
      <c r="F3834" s="17" t="s">
        <v>33</v>
      </c>
      <c r="G3834" s="19">
        <v>1</v>
      </c>
      <c r="H3834" s="20">
        <v>230.05</v>
      </c>
      <c r="I3834" s="20">
        <f>ROUND(ROUND(G3834,8)*H3834,2)</f>
        <v>230.05</v>
      </c>
    </row>
    <row r="3835" spans="1:9" ht="29.1" customHeight="1">
      <c r="A3835" s="17" t="s">
        <v>2792</v>
      </c>
      <c r="B3835" s="18" t="s">
        <v>2793</v>
      </c>
      <c r="C3835" s="93" t="s">
        <v>14</v>
      </c>
      <c r="D3835" s="93"/>
      <c r="E3835" s="93"/>
      <c r="F3835" s="17" t="s">
        <v>88</v>
      </c>
      <c r="G3835" s="19">
        <v>0.9</v>
      </c>
      <c r="H3835" s="20">
        <v>113.84</v>
      </c>
      <c r="I3835" s="20">
        <f>ROUND(ROUND(G3835,8)*H3835,2)</f>
        <v>102.46</v>
      </c>
    </row>
    <row r="3836" spans="1:9" ht="15" customHeight="1">
      <c r="A3836" s="2"/>
      <c r="B3836" s="2"/>
      <c r="C3836" s="2"/>
      <c r="D3836" s="2"/>
      <c r="E3836" s="2"/>
      <c r="F3836" s="2"/>
      <c r="G3836" s="87" t="s">
        <v>1490</v>
      </c>
      <c r="H3836" s="87"/>
      <c r="I3836" s="21">
        <f>SUM(I3834:I3835)</f>
        <v>332.51</v>
      </c>
    </row>
    <row r="3837" spans="1:9" ht="15" customHeight="1">
      <c r="A3837" s="88" t="s">
        <v>2794</v>
      </c>
      <c r="B3837" s="88"/>
      <c r="C3837" s="88"/>
      <c r="D3837" s="2"/>
      <c r="E3837" s="2"/>
      <c r="F3837" s="2"/>
      <c r="G3837" s="89" t="s">
        <v>1491</v>
      </c>
      <c r="H3837" s="89"/>
      <c r="I3837" s="5">
        <v>443.35</v>
      </c>
    </row>
    <row r="3838" spans="1:9" ht="9" customHeight="1">
      <c r="A3838" s="88"/>
      <c r="B3838" s="88"/>
      <c r="C3838" s="88"/>
      <c r="D3838" s="2"/>
      <c r="E3838" s="2"/>
      <c r="F3838" s="2"/>
      <c r="G3838" s="2"/>
      <c r="H3838" s="2"/>
      <c r="I3838" s="2"/>
    </row>
    <row r="3839" spans="1:9" ht="9.9499999999999993" customHeight="1">
      <c r="A3839" s="2"/>
      <c r="B3839" s="2"/>
      <c r="C3839" s="2"/>
      <c r="D3839" s="2"/>
      <c r="E3839" s="2"/>
      <c r="F3839" s="2"/>
      <c r="G3839" s="90"/>
      <c r="H3839" s="90"/>
      <c r="I3839" s="90"/>
    </row>
    <row r="3840" spans="1:9" ht="20.100000000000001" customHeight="1">
      <c r="A3840" s="81" t="s">
        <v>2795</v>
      </c>
      <c r="B3840" s="81"/>
      <c r="C3840" s="81"/>
      <c r="D3840" s="81"/>
      <c r="E3840" s="81"/>
      <c r="F3840" s="81"/>
      <c r="G3840" s="81"/>
      <c r="H3840" s="81"/>
      <c r="I3840" s="81"/>
    </row>
    <row r="3841" spans="1:9" ht="15" customHeight="1">
      <c r="A3841" s="91" t="s">
        <v>1576</v>
      </c>
      <c r="B3841" s="91"/>
      <c r="C3841" s="92" t="s">
        <v>4</v>
      </c>
      <c r="D3841" s="92"/>
      <c r="E3841" s="92"/>
      <c r="F3841" s="11" t="s">
        <v>1470</v>
      </c>
      <c r="G3841" s="11" t="s">
        <v>1471</v>
      </c>
      <c r="H3841" s="11" t="s">
        <v>1472</v>
      </c>
      <c r="I3841" s="11" t="s">
        <v>1473</v>
      </c>
    </row>
    <row r="3842" spans="1:9" ht="21" customHeight="1">
      <c r="A3842" s="17" t="s">
        <v>2796</v>
      </c>
      <c r="B3842" s="18" t="s">
        <v>2797</v>
      </c>
      <c r="C3842" s="93" t="s">
        <v>1910</v>
      </c>
      <c r="D3842" s="93"/>
      <c r="E3842" s="93"/>
      <c r="F3842" s="17" t="s">
        <v>33</v>
      </c>
      <c r="G3842" s="19">
        <v>1</v>
      </c>
      <c r="H3842" s="20">
        <v>7902.99</v>
      </c>
      <c r="I3842" s="20">
        <f>ROUND(ROUND(G3842,8)*H3842,2)</f>
        <v>7902.99</v>
      </c>
    </row>
    <row r="3843" spans="1:9" ht="15" customHeight="1">
      <c r="A3843" s="2"/>
      <c r="B3843" s="2"/>
      <c r="C3843" s="2"/>
      <c r="D3843" s="2"/>
      <c r="E3843" s="2"/>
      <c r="F3843" s="2"/>
      <c r="G3843" s="87" t="s">
        <v>1588</v>
      </c>
      <c r="H3843" s="87"/>
      <c r="I3843" s="21">
        <f>SUM(I3842:I3842)</f>
        <v>7902.99</v>
      </c>
    </row>
    <row r="3844" spans="1:9" ht="15" customHeight="1">
      <c r="A3844" s="91" t="s">
        <v>1560</v>
      </c>
      <c r="B3844" s="91"/>
      <c r="C3844" s="92" t="s">
        <v>4</v>
      </c>
      <c r="D3844" s="92"/>
      <c r="E3844" s="92"/>
      <c r="F3844" s="11" t="s">
        <v>1470</v>
      </c>
      <c r="G3844" s="11" t="s">
        <v>1471</v>
      </c>
      <c r="H3844" s="11" t="s">
        <v>1472</v>
      </c>
      <c r="I3844" s="11" t="s">
        <v>1473</v>
      </c>
    </row>
    <row r="3845" spans="1:9" ht="15" customHeight="1">
      <c r="A3845" s="17" t="s">
        <v>1792</v>
      </c>
      <c r="B3845" s="18" t="s">
        <v>1793</v>
      </c>
      <c r="C3845" s="93" t="s">
        <v>14</v>
      </c>
      <c r="D3845" s="93"/>
      <c r="E3845" s="93"/>
      <c r="F3845" s="17" t="s">
        <v>1563</v>
      </c>
      <c r="G3845" s="19">
        <v>7.6181999999999999</v>
      </c>
      <c r="H3845" s="20">
        <v>32.270000000000003</v>
      </c>
      <c r="I3845" s="20">
        <f>ROUND(ROUND(G3845,8)*H3845,2)</f>
        <v>245.84</v>
      </c>
    </row>
    <row r="3846" spans="1:9" ht="15" customHeight="1">
      <c r="A3846" s="17" t="s">
        <v>1775</v>
      </c>
      <c r="B3846" s="18" t="s">
        <v>1776</v>
      </c>
      <c r="C3846" s="93" t="s">
        <v>14</v>
      </c>
      <c r="D3846" s="93"/>
      <c r="E3846" s="93"/>
      <c r="F3846" s="17" t="s">
        <v>1563</v>
      </c>
      <c r="G3846" s="19">
        <v>5.9856999999999996</v>
      </c>
      <c r="H3846" s="20">
        <v>23.23</v>
      </c>
      <c r="I3846" s="20">
        <f>ROUND(ROUND(G3846,8)*H3846,2)</f>
        <v>139.05000000000001</v>
      </c>
    </row>
    <row r="3847" spans="1:9" ht="18" customHeight="1">
      <c r="A3847" s="2"/>
      <c r="B3847" s="2"/>
      <c r="C3847" s="2"/>
      <c r="D3847" s="2"/>
      <c r="E3847" s="2"/>
      <c r="F3847" s="2"/>
      <c r="G3847" s="87" t="s">
        <v>1564</v>
      </c>
      <c r="H3847" s="87"/>
      <c r="I3847" s="21">
        <f>SUM(I3845:I3846)</f>
        <v>384.89</v>
      </c>
    </row>
    <row r="3848" spans="1:9" ht="15" customHeight="1">
      <c r="A3848" s="91" t="s">
        <v>1487</v>
      </c>
      <c r="B3848" s="91"/>
      <c r="C3848" s="92" t="s">
        <v>4</v>
      </c>
      <c r="D3848" s="92"/>
      <c r="E3848" s="92"/>
      <c r="F3848" s="11" t="s">
        <v>1470</v>
      </c>
      <c r="G3848" s="11" t="s">
        <v>1471</v>
      </c>
      <c r="H3848" s="11" t="s">
        <v>1472</v>
      </c>
      <c r="I3848" s="11" t="s">
        <v>1473</v>
      </c>
    </row>
    <row r="3849" spans="1:9" ht="21" customHeight="1">
      <c r="A3849" s="17" t="s">
        <v>2457</v>
      </c>
      <c r="B3849" s="18" t="s">
        <v>2458</v>
      </c>
      <c r="C3849" s="93" t="s">
        <v>14</v>
      </c>
      <c r="D3849" s="93"/>
      <c r="E3849" s="93"/>
      <c r="F3849" s="17" t="s">
        <v>39</v>
      </c>
      <c r="G3849" s="19">
        <v>0.81</v>
      </c>
      <c r="H3849" s="20">
        <v>7.15</v>
      </c>
      <c r="I3849" s="20">
        <f>ROUND(ROUND(G3849,8)*H3849,2)</f>
        <v>5.79</v>
      </c>
    </row>
    <row r="3850" spans="1:9" ht="15" customHeight="1">
      <c r="A3850" s="2"/>
      <c r="B3850" s="2"/>
      <c r="C3850" s="2"/>
      <c r="D3850" s="2"/>
      <c r="E3850" s="2"/>
      <c r="F3850" s="2"/>
      <c r="G3850" s="87" t="s">
        <v>1490</v>
      </c>
      <c r="H3850" s="87"/>
      <c r="I3850" s="21">
        <f>SUM(I3849:I3849)</f>
        <v>5.79</v>
      </c>
    </row>
    <row r="3851" spans="1:9" ht="15" customHeight="1">
      <c r="A3851" s="88" t="s">
        <v>2798</v>
      </c>
      <c r="B3851" s="88"/>
      <c r="C3851" s="88"/>
      <c r="D3851" s="2"/>
      <c r="E3851" s="2"/>
      <c r="F3851" s="2"/>
      <c r="G3851" s="89" t="s">
        <v>1491</v>
      </c>
      <c r="H3851" s="89"/>
      <c r="I3851" s="5">
        <v>8293.67</v>
      </c>
    </row>
    <row r="3852" spans="1:9" ht="2.1" customHeight="1">
      <c r="A3852" s="88"/>
      <c r="B3852" s="88"/>
      <c r="C3852" s="88"/>
      <c r="D3852" s="2"/>
      <c r="E3852" s="2"/>
      <c r="F3852" s="2"/>
      <c r="G3852" s="2"/>
      <c r="H3852" s="2"/>
      <c r="I3852" s="2"/>
    </row>
    <row r="3853" spans="1:9" ht="9.9499999999999993" customHeight="1">
      <c r="A3853" s="2"/>
      <c r="B3853" s="2"/>
      <c r="C3853" s="2"/>
      <c r="D3853" s="2"/>
      <c r="E3853" s="2"/>
      <c r="F3853" s="2"/>
      <c r="G3853" s="90"/>
      <c r="H3853" s="90"/>
      <c r="I3853" s="90"/>
    </row>
    <row r="3854" spans="1:9" ht="20.100000000000001" customHeight="1">
      <c r="A3854" s="81" t="s">
        <v>2799</v>
      </c>
      <c r="B3854" s="81"/>
      <c r="C3854" s="81"/>
      <c r="D3854" s="81"/>
      <c r="E3854" s="81"/>
      <c r="F3854" s="81"/>
      <c r="G3854" s="81"/>
      <c r="H3854" s="81"/>
      <c r="I3854" s="81"/>
    </row>
    <row r="3855" spans="1:9" ht="15" customHeight="1">
      <c r="A3855" s="91" t="s">
        <v>1576</v>
      </c>
      <c r="B3855" s="91"/>
      <c r="C3855" s="92" t="s">
        <v>4</v>
      </c>
      <c r="D3855" s="92"/>
      <c r="E3855" s="92"/>
      <c r="F3855" s="11" t="s">
        <v>1470</v>
      </c>
      <c r="G3855" s="11" t="s">
        <v>1471</v>
      </c>
      <c r="H3855" s="11" t="s">
        <v>1472</v>
      </c>
      <c r="I3855" s="11" t="s">
        <v>1473</v>
      </c>
    </row>
    <row r="3856" spans="1:9" ht="21" customHeight="1">
      <c r="A3856" s="17" t="s">
        <v>2800</v>
      </c>
      <c r="B3856" s="18" t="s">
        <v>2801</v>
      </c>
      <c r="C3856" s="93" t="s">
        <v>14</v>
      </c>
      <c r="D3856" s="93"/>
      <c r="E3856" s="93"/>
      <c r="F3856" s="17" t="s">
        <v>118</v>
      </c>
      <c r="G3856" s="19">
        <v>1.2</v>
      </c>
      <c r="H3856" s="20">
        <v>21.42</v>
      </c>
      <c r="I3856" s="20">
        <f>TRUNC(TRUNC(G3856,8)*H3856,2)</f>
        <v>25.7</v>
      </c>
    </row>
    <row r="3857" spans="1:9" ht="15" customHeight="1">
      <c r="A3857" s="2"/>
      <c r="B3857" s="2"/>
      <c r="C3857" s="2"/>
      <c r="D3857" s="2"/>
      <c r="E3857" s="2"/>
      <c r="F3857" s="2"/>
      <c r="G3857" s="87" t="s">
        <v>1588</v>
      </c>
      <c r="H3857" s="87"/>
      <c r="I3857" s="21">
        <f>SUM(I3856:I3856)</f>
        <v>25.7</v>
      </c>
    </row>
    <row r="3858" spans="1:9" ht="15" customHeight="1">
      <c r="A3858" s="91" t="s">
        <v>1560</v>
      </c>
      <c r="B3858" s="91"/>
      <c r="C3858" s="92" t="s">
        <v>4</v>
      </c>
      <c r="D3858" s="92"/>
      <c r="E3858" s="92"/>
      <c r="F3858" s="11" t="s">
        <v>1470</v>
      </c>
      <c r="G3858" s="11" t="s">
        <v>1471</v>
      </c>
      <c r="H3858" s="11" t="s">
        <v>1472</v>
      </c>
      <c r="I3858" s="11" t="s">
        <v>1473</v>
      </c>
    </row>
    <row r="3859" spans="1:9" ht="21" customHeight="1">
      <c r="A3859" s="17" t="s">
        <v>2802</v>
      </c>
      <c r="B3859" s="18" t="s">
        <v>2803</v>
      </c>
      <c r="C3859" s="93" t="s">
        <v>14</v>
      </c>
      <c r="D3859" s="93"/>
      <c r="E3859" s="93"/>
      <c r="F3859" s="17" t="s">
        <v>1563</v>
      </c>
      <c r="G3859" s="19">
        <v>0.12859999999999999</v>
      </c>
      <c r="H3859" s="20">
        <v>24.62</v>
      </c>
      <c r="I3859" s="20">
        <f>TRUNC(TRUNC(G3859,8)*H3859,2)</f>
        <v>3.16</v>
      </c>
    </row>
    <row r="3860" spans="1:9" ht="15" customHeight="1">
      <c r="A3860" s="17" t="s">
        <v>2804</v>
      </c>
      <c r="B3860" s="18" t="s">
        <v>2805</v>
      </c>
      <c r="C3860" s="93" t="s">
        <v>14</v>
      </c>
      <c r="D3860" s="93"/>
      <c r="E3860" s="93"/>
      <c r="F3860" s="17" t="s">
        <v>1563</v>
      </c>
      <c r="G3860" s="19">
        <v>0.57030000000000003</v>
      </c>
      <c r="H3860" s="20">
        <v>33.71</v>
      </c>
      <c r="I3860" s="20">
        <f>TRUNC(TRUNC(G3860,8)*H3860,2)</f>
        <v>19.22</v>
      </c>
    </row>
    <row r="3861" spans="1:9" ht="18" customHeight="1">
      <c r="A3861" s="2"/>
      <c r="B3861" s="2"/>
      <c r="C3861" s="2"/>
      <c r="D3861" s="2"/>
      <c r="E3861" s="2"/>
      <c r="F3861" s="2"/>
      <c r="G3861" s="87" t="s">
        <v>1564</v>
      </c>
      <c r="H3861" s="87"/>
      <c r="I3861" s="21">
        <f>SUM(I3859:I3860)</f>
        <v>22.38</v>
      </c>
    </row>
    <row r="3862" spans="1:9" ht="15" customHeight="1">
      <c r="A3862" s="2"/>
      <c r="B3862" s="2"/>
      <c r="C3862" s="2"/>
      <c r="D3862" s="2"/>
      <c r="E3862" s="2"/>
      <c r="F3862" s="2"/>
      <c r="G3862" s="89" t="s">
        <v>1491</v>
      </c>
      <c r="H3862" s="89"/>
      <c r="I3862" s="5">
        <f>SUM(I3857,I3861)</f>
        <v>48.08</v>
      </c>
    </row>
    <row r="3863" spans="1:9" ht="9.9499999999999993" customHeight="1">
      <c r="A3863" s="2"/>
      <c r="B3863" s="2"/>
      <c r="C3863" s="2"/>
      <c r="D3863" s="2"/>
      <c r="E3863" s="2"/>
      <c r="F3863" s="2"/>
      <c r="G3863" s="90"/>
      <c r="H3863" s="90"/>
      <c r="I3863" s="90"/>
    </row>
    <row r="3864" spans="1:9" ht="20.100000000000001" customHeight="1">
      <c r="A3864" s="81" t="s">
        <v>2806</v>
      </c>
      <c r="B3864" s="81"/>
      <c r="C3864" s="81"/>
      <c r="D3864" s="81"/>
      <c r="E3864" s="81"/>
      <c r="F3864" s="81"/>
      <c r="G3864" s="81"/>
      <c r="H3864" s="81"/>
      <c r="I3864" s="81"/>
    </row>
    <row r="3865" spans="1:9" ht="15" customHeight="1">
      <c r="A3865" s="91" t="s">
        <v>1576</v>
      </c>
      <c r="B3865" s="91"/>
      <c r="C3865" s="92" t="s">
        <v>4</v>
      </c>
      <c r="D3865" s="92"/>
      <c r="E3865" s="92"/>
      <c r="F3865" s="11" t="s">
        <v>1470</v>
      </c>
      <c r="G3865" s="11" t="s">
        <v>1471</v>
      </c>
      <c r="H3865" s="11" t="s">
        <v>1472</v>
      </c>
      <c r="I3865" s="11" t="s">
        <v>1473</v>
      </c>
    </row>
    <row r="3866" spans="1:9" ht="29.1" customHeight="1">
      <c r="A3866" s="17" t="s">
        <v>2807</v>
      </c>
      <c r="B3866" s="18" t="s">
        <v>2808</v>
      </c>
      <c r="C3866" s="93" t="s">
        <v>14</v>
      </c>
      <c r="D3866" s="93"/>
      <c r="E3866" s="93"/>
      <c r="F3866" s="17" t="s">
        <v>118</v>
      </c>
      <c r="G3866" s="19">
        <v>3.4615</v>
      </c>
      <c r="H3866" s="20">
        <v>3.05</v>
      </c>
      <c r="I3866" s="20">
        <f>TRUNC(TRUNC(G3866,8)*H3866,2)</f>
        <v>10.55</v>
      </c>
    </row>
    <row r="3867" spans="1:9" ht="15" customHeight="1">
      <c r="A3867" s="2"/>
      <c r="B3867" s="2"/>
      <c r="C3867" s="2"/>
      <c r="D3867" s="2"/>
      <c r="E3867" s="2"/>
      <c r="F3867" s="2"/>
      <c r="G3867" s="87" t="s">
        <v>1588</v>
      </c>
      <c r="H3867" s="87"/>
      <c r="I3867" s="21">
        <f>SUM(I3866:I3866)</f>
        <v>10.55</v>
      </c>
    </row>
    <row r="3868" spans="1:9" ht="15" customHeight="1">
      <c r="A3868" s="91" t="s">
        <v>1560</v>
      </c>
      <c r="B3868" s="91"/>
      <c r="C3868" s="92" t="s">
        <v>4</v>
      </c>
      <c r="D3868" s="92"/>
      <c r="E3868" s="92"/>
      <c r="F3868" s="11" t="s">
        <v>1470</v>
      </c>
      <c r="G3868" s="11" t="s">
        <v>1471</v>
      </c>
      <c r="H3868" s="11" t="s">
        <v>1472</v>
      </c>
      <c r="I3868" s="11" t="s">
        <v>1473</v>
      </c>
    </row>
    <row r="3869" spans="1:9" ht="21" customHeight="1">
      <c r="A3869" s="17" t="s">
        <v>2802</v>
      </c>
      <c r="B3869" s="18" t="s">
        <v>2803</v>
      </c>
      <c r="C3869" s="93" t="s">
        <v>14</v>
      </c>
      <c r="D3869" s="93"/>
      <c r="E3869" s="93"/>
      <c r="F3869" s="17" t="s">
        <v>1563</v>
      </c>
      <c r="G3869" s="19">
        <v>0.13619999999999999</v>
      </c>
      <c r="H3869" s="20">
        <v>24.62</v>
      </c>
      <c r="I3869" s="20">
        <f>TRUNC(TRUNC(G3869,8)*H3869,2)</f>
        <v>3.35</v>
      </c>
    </row>
    <row r="3870" spans="1:9" ht="15" customHeight="1">
      <c r="A3870" s="17" t="s">
        <v>2804</v>
      </c>
      <c r="B3870" s="18" t="s">
        <v>2805</v>
      </c>
      <c r="C3870" s="93" t="s">
        <v>14</v>
      </c>
      <c r="D3870" s="93"/>
      <c r="E3870" s="93"/>
      <c r="F3870" s="17" t="s">
        <v>1563</v>
      </c>
      <c r="G3870" s="19">
        <v>0.60389999999999999</v>
      </c>
      <c r="H3870" s="20">
        <v>33.71</v>
      </c>
      <c r="I3870" s="20">
        <f>TRUNC(TRUNC(G3870,8)*H3870,2)</f>
        <v>20.350000000000001</v>
      </c>
    </row>
    <row r="3871" spans="1:9" ht="18" customHeight="1">
      <c r="A3871" s="2"/>
      <c r="B3871" s="2"/>
      <c r="C3871" s="2"/>
      <c r="D3871" s="2"/>
      <c r="E3871" s="2"/>
      <c r="F3871" s="2"/>
      <c r="G3871" s="87" t="s">
        <v>1564</v>
      </c>
      <c r="H3871" s="87"/>
      <c r="I3871" s="21">
        <f>SUM(I3869:I3870)</f>
        <v>23.700000000000003</v>
      </c>
    </row>
    <row r="3872" spans="1:9" ht="15" customHeight="1">
      <c r="A3872" s="2"/>
      <c r="B3872" s="2"/>
      <c r="C3872" s="2"/>
      <c r="D3872" s="2"/>
      <c r="E3872" s="2"/>
      <c r="F3872" s="2"/>
      <c r="G3872" s="89" t="s">
        <v>1491</v>
      </c>
      <c r="H3872" s="89"/>
      <c r="I3872" s="5">
        <f>SUM(I3867,I3871)</f>
        <v>34.25</v>
      </c>
    </row>
    <row r="3873" spans="1:9" ht="9.9499999999999993" customHeight="1">
      <c r="A3873" s="2"/>
      <c r="B3873" s="2"/>
      <c r="C3873" s="2"/>
      <c r="D3873" s="2"/>
      <c r="E3873" s="2"/>
      <c r="F3873" s="2"/>
      <c r="G3873" s="90"/>
      <c r="H3873" s="90"/>
      <c r="I3873" s="90"/>
    </row>
    <row r="3874" spans="1:9" ht="20.100000000000001" customHeight="1">
      <c r="A3874" s="81" t="s">
        <v>2809</v>
      </c>
      <c r="B3874" s="81"/>
      <c r="C3874" s="81"/>
      <c r="D3874" s="81"/>
      <c r="E3874" s="81"/>
      <c r="F3874" s="81"/>
      <c r="G3874" s="81"/>
      <c r="H3874" s="81"/>
      <c r="I3874" s="81"/>
    </row>
    <row r="3875" spans="1:9" ht="15" customHeight="1">
      <c r="A3875" s="91" t="s">
        <v>1576</v>
      </c>
      <c r="B3875" s="91"/>
      <c r="C3875" s="92" t="s">
        <v>4</v>
      </c>
      <c r="D3875" s="92"/>
      <c r="E3875" s="92"/>
      <c r="F3875" s="11" t="s">
        <v>1470</v>
      </c>
      <c r="G3875" s="11" t="s">
        <v>1471</v>
      </c>
      <c r="H3875" s="11" t="s">
        <v>1472</v>
      </c>
      <c r="I3875" s="11" t="s">
        <v>1473</v>
      </c>
    </row>
    <row r="3876" spans="1:9" ht="21" customHeight="1">
      <c r="A3876" s="17" t="s">
        <v>2810</v>
      </c>
      <c r="B3876" s="18" t="s">
        <v>2811</v>
      </c>
      <c r="C3876" s="93" t="s">
        <v>14</v>
      </c>
      <c r="D3876" s="93"/>
      <c r="E3876" s="93"/>
      <c r="F3876" s="17" t="s">
        <v>39</v>
      </c>
      <c r="G3876" s="19">
        <v>1.04</v>
      </c>
      <c r="H3876" s="20">
        <v>2.25</v>
      </c>
      <c r="I3876" s="20">
        <f>TRUNC(TRUNC(G3876,8)*H3876,2)</f>
        <v>2.34</v>
      </c>
    </row>
    <row r="3877" spans="1:9" ht="15" customHeight="1">
      <c r="A3877" s="2"/>
      <c r="B3877" s="2"/>
      <c r="C3877" s="2"/>
      <c r="D3877" s="2"/>
      <c r="E3877" s="2"/>
      <c r="F3877" s="2"/>
      <c r="G3877" s="87" t="s">
        <v>1588</v>
      </c>
      <c r="H3877" s="87"/>
      <c r="I3877" s="21">
        <f>SUM(I3876:I3876)</f>
        <v>2.34</v>
      </c>
    </row>
    <row r="3878" spans="1:9" ht="15" customHeight="1">
      <c r="A3878" s="91" t="s">
        <v>1560</v>
      </c>
      <c r="B3878" s="91"/>
      <c r="C3878" s="92" t="s">
        <v>4</v>
      </c>
      <c r="D3878" s="92"/>
      <c r="E3878" s="92"/>
      <c r="F3878" s="11" t="s">
        <v>1470</v>
      </c>
      <c r="G3878" s="11" t="s">
        <v>1471</v>
      </c>
      <c r="H3878" s="11" t="s">
        <v>1472</v>
      </c>
      <c r="I3878" s="11" t="s">
        <v>1473</v>
      </c>
    </row>
    <row r="3879" spans="1:9" ht="15" customHeight="1">
      <c r="A3879" s="17" t="s">
        <v>1792</v>
      </c>
      <c r="B3879" s="18" t="s">
        <v>1793</v>
      </c>
      <c r="C3879" s="93" t="s">
        <v>14</v>
      </c>
      <c r="D3879" s="93"/>
      <c r="E3879" s="93"/>
      <c r="F3879" s="17" t="s">
        <v>1563</v>
      </c>
      <c r="G3879" s="19">
        <v>0.4541</v>
      </c>
      <c r="H3879" s="20">
        <v>32.270000000000003</v>
      </c>
      <c r="I3879" s="20">
        <f>TRUNC(TRUNC(G3879,8)*H3879,2)</f>
        <v>14.65</v>
      </c>
    </row>
    <row r="3880" spans="1:9" ht="15" customHeight="1">
      <c r="A3880" s="17" t="s">
        <v>1775</v>
      </c>
      <c r="B3880" s="18" t="s">
        <v>1776</v>
      </c>
      <c r="C3880" s="93" t="s">
        <v>14</v>
      </c>
      <c r="D3880" s="93"/>
      <c r="E3880" s="93"/>
      <c r="F3880" s="17" t="s">
        <v>1563</v>
      </c>
      <c r="G3880" s="19">
        <v>0.1024</v>
      </c>
      <c r="H3880" s="20">
        <v>23.23</v>
      </c>
      <c r="I3880" s="20">
        <f>TRUNC(TRUNC(G3880,8)*H3880,2)</f>
        <v>2.37</v>
      </c>
    </row>
    <row r="3881" spans="1:9" ht="18" customHeight="1">
      <c r="A3881" s="2"/>
      <c r="B3881" s="2"/>
      <c r="C3881" s="2"/>
      <c r="D3881" s="2"/>
      <c r="E3881" s="2"/>
      <c r="F3881" s="2"/>
      <c r="G3881" s="87" t="s">
        <v>1564</v>
      </c>
      <c r="H3881" s="87"/>
      <c r="I3881" s="21">
        <f>SUM(I3879:I3880)</f>
        <v>17.02</v>
      </c>
    </row>
    <row r="3882" spans="1:9" ht="15" customHeight="1">
      <c r="A3882" s="91" t="s">
        <v>1487</v>
      </c>
      <c r="B3882" s="91"/>
      <c r="C3882" s="92" t="s">
        <v>4</v>
      </c>
      <c r="D3882" s="92"/>
      <c r="E3882" s="92"/>
      <c r="F3882" s="11" t="s">
        <v>1470</v>
      </c>
      <c r="G3882" s="11" t="s">
        <v>1471</v>
      </c>
      <c r="H3882" s="11" t="s">
        <v>1472</v>
      </c>
      <c r="I3882" s="11" t="s">
        <v>1473</v>
      </c>
    </row>
    <row r="3883" spans="1:9" ht="29.1" customHeight="1">
      <c r="A3883" s="17" t="s">
        <v>2812</v>
      </c>
      <c r="B3883" s="18" t="s">
        <v>2813</v>
      </c>
      <c r="C3883" s="93" t="s">
        <v>14</v>
      </c>
      <c r="D3883" s="93"/>
      <c r="E3883" s="93"/>
      <c r="F3883" s="17" t="s">
        <v>43</v>
      </c>
      <c r="G3883" s="19">
        <v>2.5000000000000001E-2</v>
      </c>
      <c r="H3883" s="20">
        <v>868.3</v>
      </c>
      <c r="I3883" s="20">
        <f>TRUNC(TRUNC(G3883,8)*H3883,2)</f>
        <v>21.7</v>
      </c>
    </row>
    <row r="3884" spans="1:9" ht="15" customHeight="1">
      <c r="A3884" s="2"/>
      <c r="B3884" s="2"/>
      <c r="C3884" s="2"/>
      <c r="D3884" s="2"/>
      <c r="E3884" s="2"/>
      <c r="F3884" s="2"/>
      <c r="G3884" s="87" t="s">
        <v>1490</v>
      </c>
      <c r="H3884" s="87"/>
      <c r="I3884" s="21">
        <f>SUM(I3883:I3883)</f>
        <v>21.7</v>
      </c>
    </row>
    <row r="3885" spans="1:9" ht="15" customHeight="1">
      <c r="A3885" s="2"/>
      <c r="B3885" s="2"/>
      <c r="C3885" s="2"/>
      <c r="D3885" s="2"/>
      <c r="E3885" s="2"/>
      <c r="F3885" s="2"/>
      <c r="G3885" s="89" t="s">
        <v>1491</v>
      </c>
      <c r="H3885" s="89"/>
      <c r="I3885" s="5">
        <f>SUM(I3877,I3881,I3884)</f>
        <v>41.06</v>
      </c>
    </row>
    <row r="3886" spans="1:9" ht="9.9499999999999993" customHeight="1">
      <c r="A3886" s="2"/>
      <c r="B3886" s="2"/>
      <c r="C3886" s="2"/>
      <c r="D3886" s="2"/>
      <c r="E3886" s="2"/>
      <c r="F3886" s="2"/>
      <c r="G3886" s="90"/>
      <c r="H3886" s="90"/>
      <c r="I3886" s="90"/>
    </row>
    <row r="3887" spans="1:9" ht="20.100000000000001" customHeight="1">
      <c r="A3887" s="81" t="s">
        <v>2814</v>
      </c>
      <c r="B3887" s="81"/>
      <c r="C3887" s="81"/>
      <c r="D3887" s="81"/>
      <c r="E3887" s="81"/>
      <c r="F3887" s="81"/>
      <c r="G3887" s="81"/>
      <c r="H3887" s="81"/>
      <c r="I3887" s="81"/>
    </row>
    <row r="3888" spans="1:9" ht="15" customHeight="1">
      <c r="A3888" s="91" t="s">
        <v>1576</v>
      </c>
      <c r="B3888" s="91"/>
      <c r="C3888" s="92" t="s">
        <v>4</v>
      </c>
      <c r="D3888" s="92"/>
      <c r="E3888" s="92"/>
      <c r="F3888" s="11" t="s">
        <v>1470</v>
      </c>
      <c r="G3888" s="11" t="s">
        <v>1471</v>
      </c>
      <c r="H3888" s="11" t="s">
        <v>1472</v>
      </c>
      <c r="I3888" s="11" t="s">
        <v>1473</v>
      </c>
    </row>
    <row r="3889" spans="1:9" ht="29.1" customHeight="1">
      <c r="A3889" s="17" t="s">
        <v>2242</v>
      </c>
      <c r="B3889" s="18" t="s">
        <v>2243</v>
      </c>
      <c r="C3889" s="93" t="s">
        <v>14</v>
      </c>
      <c r="D3889" s="93"/>
      <c r="E3889" s="93"/>
      <c r="F3889" s="17" t="s">
        <v>33</v>
      </c>
      <c r="G3889" s="19">
        <v>2</v>
      </c>
      <c r="H3889" s="20">
        <v>0.68</v>
      </c>
      <c r="I3889" s="20">
        <f>TRUNC(TRUNC(G3889,8)*H3889,2)</f>
        <v>1.36</v>
      </c>
    </row>
    <row r="3890" spans="1:9" ht="21" customHeight="1">
      <c r="A3890" s="17" t="s">
        <v>2815</v>
      </c>
      <c r="B3890" s="18" t="s">
        <v>2816</v>
      </c>
      <c r="C3890" s="93" t="s">
        <v>14</v>
      </c>
      <c r="D3890" s="93"/>
      <c r="E3890" s="93"/>
      <c r="F3890" s="17" t="s">
        <v>33</v>
      </c>
      <c r="G3890" s="19">
        <v>1</v>
      </c>
      <c r="H3890" s="20">
        <v>240</v>
      </c>
      <c r="I3890" s="20">
        <f>TRUNC(TRUNC(G3890,8)*H3890,2)</f>
        <v>240</v>
      </c>
    </row>
    <row r="3891" spans="1:9" ht="15" customHeight="1">
      <c r="A3891" s="2"/>
      <c r="B3891" s="2"/>
      <c r="C3891" s="2"/>
      <c r="D3891" s="2"/>
      <c r="E3891" s="2"/>
      <c r="F3891" s="2"/>
      <c r="G3891" s="87" t="s">
        <v>1588</v>
      </c>
      <c r="H3891" s="87"/>
      <c r="I3891" s="21">
        <f>SUM(I3889:I3890)</f>
        <v>241.36</v>
      </c>
    </row>
    <row r="3892" spans="1:9" ht="15" customHeight="1">
      <c r="A3892" s="91" t="s">
        <v>1560</v>
      </c>
      <c r="B3892" s="91"/>
      <c r="C3892" s="92" t="s">
        <v>4</v>
      </c>
      <c r="D3892" s="92"/>
      <c r="E3892" s="92"/>
      <c r="F3892" s="11" t="s">
        <v>1470</v>
      </c>
      <c r="G3892" s="11" t="s">
        <v>1471</v>
      </c>
      <c r="H3892" s="11" t="s">
        <v>1472</v>
      </c>
      <c r="I3892" s="11" t="s">
        <v>1473</v>
      </c>
    </row>
    <row r="3893" spans="1:9" ht="21" customHeight="1">
      <c r="A3893" s="17" t="s">
        <v>2509</v>
      </c>
      <c r="B3893" s="18" t="s">
        <v>2510</v>
      </c>
      <c r="C3893" s="93" t="s">
        <v>14</v>
      </c>
      <c r="D3893" s="93"/>
      <c r="E3893" s="93"/>
      <c r="F3893" s="17" t="s">
        <v>1563</v>
      </c>
      <c r="G3893" s="19">
        <v>0.45739999999999997</v>
      </c>
      <c r="H3893" s="20">
        <v>23.37</v>
      </c>
      <c r="I3893" s="20">
        <f>TRUNC(TRUNC(G3893,8)*H3893,2)</f>
        <v>10.68</v>
      </c>
    </row>
    <row r="3894" spans="1:9" ht="21" customHeight="1">
      <c r="A3894" s="17" t="s">
        <v>2511</v>
      </c>
      <c r="B3894" s="18" t="s">
        <v>2512</v>
      </c>
      <c r="C3894" s="93" t="s">
        <v>14</v>
      </c>
      <c r="D3894" s="93"/>
      <c r="E3894" s="93"/>
      <c r="F3894" s="17" t="s">
        <v>1563</v>
      </c>
      <c r="G3894" s="19">
        <v>0.45739999999999997</v>
      </c>
      <c r="H3894" s="20">
        <v>31.5</v>
      </c>
      <c r="I3894" s="20">
        <f>TRUNC(TRUNC(G3894,8)*H3894,2)</f>
        <v>14.4</v>
      </c>
    </row>
    <row r="3895" spans="1:9" ht="18" customHeight="1">
      <c r="A3895" s="2"/>
      <c r="B3895" s="2"/>
      <c r="C3895" s="2"/>
      <c r="D3895" s="2"/>
      <c r="E3895" s="2"/>
      <c r="F3895" s="2"/>
      <c r="G3895" s="87" t="s">
        <v>1564</v>
      </c>
      <c r="H3895" s="87"/>
      <c r="I3895" s="21">
        <f>SUM(I3893:I3894)</f>
        <v>25.08</v>
      </c>
    </row>
    <row r="3896" spans="1:9" ht="15" customHeight="1">
      <c r="A3896" s="2"/>
      <c r="B3896" s="2"/>
      <c r="C3896" s="2"/>
      <c r="D3896" s="2"/>
      <c r="E3896" s="2"/>
      <c r="F3896" s="2"/>
      <c r="G3896" s="89" t="s">
        <v>1491</v>
      </c>
      <c r="H3896" s="89"/>
      <c r="I3896" s="5">
        <f>SUM(I3891,I3895)</f>
        <v>266.44</v>
      </c>
    </row>
    <row r="3897" spans="1:9" ht="9.9499999999999993" customHeight="1">
      <c r="A3897" s="2"/>
      <c r="B3897" s="2"/>
      <c r="C3897" s="2"/>
      <c r="D3897" s="2"/>
      <c r="E3897" s="2"/>
      <c r="F3897" s="2"/>
      <c r="G3897" s="90"/>
      <c r="H3897" s="90"/>
      <c r="I3897" s="90"/>
    </row>
    <row r="3898" spans="1:9" ht="20.100000000000001" customHeight="1">
      <c r="A3898" s="81" t="s">
        <v>2817</v>
      </c>
      <c r="B3898" s="81"/>
      <c r="C3898" s="81"/>
      <c r="D3898" s="81"/>
      <c r="E3898" s="81"/>
      <c r="F3898" s="81"/>
      <c r="G3898" s="81"/>
      <c r="H3898" s="81"/>
      <c r="I3898" s="81"/>
    </row>
    <row r="3899" spans="1:9" ht="15" customHeight="1">
      <c r="A3899" s="91" t="s">
        <v>1576</v>
      </c>
      <c r="B3899" s="91"/>
      <c r="C3899" s="92" t="s">
        <v>4</v>
      </c>
      <c r="D3899" s="92"/>
      <c r="E3899" s="92"/>
      <c r="F3899" s="11" t="s">
        <v>1470</v>
      </c>
      <c r="G3899" s="11" t="s">
        <v>1471</v>
      </c>
      <c r="H3899" s="11" t="s">
        <v>1472</v>
      </c>
      <c r="I3899" s="11" t="s">
        <v>1473</v>
      </c>
    </row>
    <row r="3900" spans="1:9" ht="29.1" customHeight="1">
      <c r="A3900" s="17" t="s">
        <v>2242</v>
      </c>
      <c r="B3900" s="18" t="s">
        <v>2243</v>
      </c>
      <c r="C3900" s="93" t="s">
        <v>14</v>
      </c>
      <c r="D3900" s="93"/>
      <c r="E3900" s="93"/>
      <c r="F3900" s="17" t="s">
        <v>33</v>
      </c>
      <c r="G3900" s="19">
        <v>2</v>
      </c>
      <c r="H3900" s="20">
        <v>0.68</v>
      </c>
      <c r="I3900" s="20">
        <f>TRUNC(TRUNC(G3900,8)*H3900,2)</f>
        <v>1.36</v>
      </c>
    </row>
    <row r="3901" spans="1:9" ht="21" customHeight="1">
      <c r="A3901" s="17" t="s">
        <v>1577</v>
      </c>
      <c r="B3901" s="18" t="s">
        <v>1578</v>
      </c>
      <c r="C3901" s="93" t="s">
        <v>14</v>
      </c>
      <c r="D3901" s="93"/>
      <c r="E3901" s="93"/>
      <c r="F3901" s="17" t="s">
        <v>33</v>
      </c>
      <c r="G3901" s="19">
        <v>1</v>
      </c>
      <c r="H3901" s="20">
        <v>210</v>
      </c>
      <c r="I3901" s="20">
        <f>TRUNC(TRUNC(G3901,8)*H3901,2)</f>
        <v>210</v>
      </c>
    </row>
    <row r="3902" spans="1:9" ht="15" customHeight="1">
      <c r="A3902" s="2"/>
      <c r="B3902" s="2"/>
      <c r="C3902" s="2"/>
      <c r="D3902" s="2"/>
      <c r="E3902" s="2"/>
      <c r="F3902" s="2"/>
      <c r="G3902" s="87" t="s">
        <v>1588</v>
      </c>
      <c r="H3902" s="87"/>
      <c r="I3902" s="21">
        <f>SUM(I3900:I3901)</f>
        <v>211.36</v>
      </c>
    </row>
    <row r="3903" spans="1:9" ht="15" customHeight="1">
      <c r="A3903" s="91" t="s">
        <v>1560</v>
      </c>
      <c r="B3903" s="91"/>
      <c r="C3903" s="92" t="s">
        <v>4</v>
      </c>
      <c r="D3903" s="92"/>
      <c r="E3903" s="92"/>
      <c r="F3903" s="11" t="s">
        <v>1470</v>
      </c>
      <c r="G3903" s="11" t="s">
        <v>1471</v>
      </c>
      <c r="H3903" s="11" t="s">
        <v>1472</v>
      </c>
      <c r="I3903" s="11" t="s">
        <v>1473</v>
      </c>
    </row>
    <row r="3904" spans="1:9" ht="21" customHeight="1">
      <c r="A3904" s="17" t="s">
        <v>2509</v>
      </c>
      <c r="B3904" s="18" t="s">
        <v>2510</v>
      </c>
      <c r="C3904" s="93" t="s">
        <v>14</v>
      </c>
      <c r="D3904" s="93"/>
      <c r="E3904" s="93"/>
      <c r="F3904" s="17" t="s">
        <v>1563</v>
      </c>
      <c r="G3904" s="19">
        <v>0.45739999999999997</v>
      </c>
      <c r="H3904" s="20">
        <v>23.37</v>
      </c>
      <c r="I3904" s="20">
        <f>TRUNC(TRUNC(G3904,8)*H3904,2)</f>
        <v>10.68</v>
      </c>
    </row>
    <row r="3905" spans="1:9" ht="21" customHeight="1">
      <c r="A3905" s="17" t="s">
        <v>2511</v>
      </c>
      <c r="B3905" s="18" t="s">
        <v>2512</v>
      </c>
      <c r="C3905" s="93" t="s">
        <v>14</v>
      </c>
      <c r="D3905" s="93"/>
      <c r="E3905" s="93"/>
      <c r="F3905" s="17" t="s">
        <v>1563</v>
      </c>
      <c r="G3905" s="19">
        <v>0.45739999999999997</v>
      </c>
      <c r="H3905" s="20">
        <v>31.5</v>
      </c>
      <c r="I3905" s="20">
        <f>TRUNC(TRUNC(G3905,8)*H3905,2)</f>
        <v>14.4</v>
      </c>
    </row>
    <row r="3906" spans="1:9" ht="18" customHeight="1">
      <c r="A3906" s="2"/>
      <c r="B3906" s="2"/>
      <c r="C3906" s="2"/>
      <c r="D3906" s="2"/>
      <c r="E3906" s="2"/>
      <c r="F3906" s="2"/>
      <c r="G3906" s="87" t="s">
        <v>1564</v>
      </c>
      <c r="H3906" s="87"/>
      <c r="I3906" s="21">
        <f>SUM(I3904:I3905)</f>
        <v>25.08</v>
      </c>
    </row>
    <row r="3907" spans="1:9" ht="15" customHeight="1">
      <c r="A3907" s="2"/>
      <c r="B3907" s="2"/>
      <c r="C3907" s="2"/>
      <c r="D3907" s="2"/>
      <c r="E3907" s="2"/>
      <c r="F3907" s="2"/>
      <c r="G3907" s="89" t="s">
        <v>1491</v>
      </c>
      <c r="H3907" s="89"/>
      <c r="I3907" s="5">
        <f>SUM(I3902,I3906)</f>
        <v>236.44</v>
      </c>
    </row>
    <row r="3908" spans="1:9" ht="9.9499999999999993" customHeight="1">
      <c r="A3908" s="2"/>
      <c r="B3908" s="2"/>
      <c r="C3908" s="2"/>
      <c r="D3908" s="2"/>
      <c r="E3908" s="2"/>
      <c r="F3908" s="2"/>
      <c r="G3908" s="90"/>
      <c r="H3908" s="90"/>
      <c r="I3908" s="90"/>
    </row>
    <row r="3909" spans="1:9" ht="20.100000000000001" customHeight="1">
      <c r="A3909" s="81" t="s">
        <v>2818</v>
      </c>
      <c r="B3909" s="81"/>
      <c r="C3909" s="81"/>
      <c r="D3909" s="81"/>
      <c r="E3909" s="81"/>
      <c r="F3909" s="81"/>
      <c r="G3909" s="81"/>
      <c r="H3909" s="81"/>
      <c r="I3909" s="81"/>
    </row>
    <row r="3910" spans="1:9" ht="15" customHeight="1">
      <c r="A3910" s="91" t="s">
        <v>1576</v>
      </c>
      <c r="B3910" s="91"/>
      <c r="C3910" s="92" t="s">
        <v>4</v>
      </c>
      <c r="D3910" s="92"/>
      <c r="E3910" s="92"/>
      <c r="F3910" s="11" t="s">
        <v>1470</v>
      </c>
      <c r="G3910" s="11" t="s">
        <v>1471</v>
      </c>
      <c r="H3910" s="11" t="s">
        <v>1472</v>
      </c>
      <c r="I3910" s="11" t="s">
        <v>1473</v>
      </c>
    </row>
    <row r="3911" spans="1:9" ht="38.1" customHeight="1">
      <c r="A3911" s="17" t="s">
        <v>2819</v>
      </c>
      <c r="B3911" s="18" t="s">
        <v>2820</v>
      </c>
      <c r="C3911" s="93" t="s">
        <v>14</v>
      </c>
      <c r="D3911" s="93"/>
      <c r="E3911" s="93"/>
      <c r="F3911" s="17" t="s">
        <v>33</v>
      </c>
      <c r="G3911" s="19">
        <v>1</v>
      </c>
      <c r="H3911" s="20">
        <v>21</v>
      </c>
      <c r="I3911" s="20">
        <f>ROUND(ROUND(G3911,8)*H3911,2)</f>
        <v>21</v>
      </c>
    </row>
    <row r="3912" spans="1:9" ht="15" customHeight="1">
      <c r="A3912" s="2"/>
      <c r="B3912" s="2"/>
      <c r="C3912" s="2"/>
      <c r="D3912" s="2"/>
      <c r="E3912" s="2"/>
      <c r="F3912" s="2"/>
      <c r="G3912" s="87" t="s">
        <v>1588</v>
      </c>
      <c r="H3912" s="87"/>
      <c r="I3912" s="21">
        <f>SUM(I3911:I3911)</f>
        <v>21</v>
      </c>
    </row>
    <row r="3913" spans="1:9" ht="15" customHeight="1">
      <c r="A3913" s="91" t="s">
        <v>1560</v>
      </c>
      <c r="B3913" s="91"/>
      <c r="C3913" s="92" t="s">
        <v>4</v>
      </c>
      <c r="D3913" s="92"/>
      <c r="E3913" s="92"/>
      <c r="F3913" s="11" t="s">
        <v>1470</v>
      </c>
      <c r="G3913" s="11" t="s">
        <v>1471</v>
      </c>
      <c r="H3913" s="11" t="s">
        <v>1472</v>
      </c>
      <c r="I3913" s="11" t="s">
        <v>1473</v>
      </c>
    </row>
    <row r="3914" spans="1:9" ht="21" customHeight="1">
      <c r="A3914" s="17" t="s">
        <v>1762</v>
      </c>
      <c r="B3914" s="18" t="s">
        <v>1763</v>
      </c>
      <c r="C3914" s="93" t="s">
        <v>14</v>
      </c>
      <c r="D3914" s="93"/>
      <c r="E3914" s="93"/>
      <c r="F3914" s="17" t="s">
        <v>1563</v>
      </c>
      <c r="G3914" s="19">
        <v>6.4219999999999999E-2</v>
      </c>
      <c r="H3914" s="20">
        <v>23.87</v>
      </c>
      <c r="I3914" s="20">
        <f>ROUND(ROUND(G3914,8)*H3914,2)</f>
        <v>1.53</v>
      </c>
    </row>
    <row r="3915" spans="1:9" ht="21" customHeight="1">
      <c r="A3915" s="17" t="s">
        <v>1679</v>
      </c>
      <c r="B3915" s="18" t="s">
        <v>1680</v>
      </c>
      <c r="C3915" s="93" t="s">
        <v>14</v>
      </c>
      <c r="D3915" s="93"/>
      <c r="E3915" s="93"/>
      <c r="F3915" s="17" t="s">
        <v>1563</v>
      </c>
      <c r="G3915" s="19">
        <v>8.1736000000000003E-2</v>
      </c>
      <c r="H3915" s="20">
        <v>31.88</v>
      </c>
      <c r="I3915" s="20">
        <f>ROUND(ROUND(G3915,8)*H3915,2)</f>
        <v>2.61</v>
      </c>
    </row>
    <row r="3916" spans="1:9" ht="18" customHeight="1">
      <c r="A3916" s="2"/>
      <c r="B3916" s="2"/>
      <c r="C3916" s="2"/>
      <c r="D3916" s="2"/>
      <c r="E3916" s="2"/>
      <c r="F3916" s="2"/>
      <c r="G3916" s="87" t="s">
        <v>1564</v>
      </c>
      <c r="H3916" s="87"/>
      <c r="I3916" s="21">
        <f>SUM(I3914:I3915)</f>
        <v>4.1399999999999997</v>
      </c>
    </row>
    <row r="3917" spans="1:9" ht="15" customHeight="1">
      <c r="A3917" s="88" t="s">
        <v>2821</v>
      </c>
      <c r="B3917" s="88"/>
      <c r="C3917" s="88"/>
      <c r="D3917" s="2"/>
      <c r="E3917" s="2"/>
      <c r="F3917" s="2"/>
      <c r="G3917" s="89" t="s">
        <v>1491</v>
      </c>
      <c r="H3917" s="89"/>
      <c r="I3917" s="5">
        <v>25.14</v>
      </c>
    </row>
    <row r="3918" spans="1:9" ht="2.1" customHeight="1">
      <c r="A3918" s="88"/>
      <c r="B3918" s="88"/>
      <c r="C3918" s="88"/>
      <c r="D3918" s="2"/>
      <c r="E3918" s="2"/>
      <c r="F3918" s="2"/>
      <c r="G3918" s="2"/>
      <c r="H3918" s="2"/>
      <c r="I3918" s="2"/>
    </row>
    <row r="3919" spans="1:9" ht="9.9499999999999993" customHeight="1">
      <c r="A3919" s="2"/>
      <c r="B3919" s="2"/>
      <c r="C3919" s="2"/>
      <c r="D3919" s="2"/>
      <c r="E3919" s="2"/>
      <c r="F3919" s="2"/>
      <c r="G3919" s="90"/>
      <c r="H3919" s="90"/>
      <c r="I3919" s="90"/>
    </row>
    <row r="3920" spans="1:9" ht="20.100000000000001" customHeight="1">
      <c r="A3920" s="81" t="s">
        <v>2822</v>
      </c>
      <c r="B3920" s="81"/>
      <c r="C3920" s="81"/>
      <c r="D3920" s="81"/>
      <c r="E3920" s="81"/>
      <c r="F3920" s="81"/>
      <c r="G3920" s="81"/>
      <c r="H3920" s="81"/>
      <c r="I3920" s="81"/>
    </row>
    <row r="3921" spans="1:9" ht="15" customHeight="1">
      <c r="A3921" s="91" t="s">
        <v>1576</v>
      </c>
      <c r="B3921" s="91"/>
      <c r="C3921" s="92" t="s">
        <v>4</v>
      </c>
      <c r="D3921" s="92"/>
      <c r="E3921" s="92"/>
      <c r="F3921" s="11" t="s">
        <v>1470</v>
      </c>
      <c r="G3921" s="11" t="s">
        <v>1471</v>
      </c>
      <c r="H3921" s="11" t="s">
        <v>1472</v>
      </c>
      <c r="I3921" s="11" t="s">
        <v>1473</v>
      </c>
    </row>
    <row r="3922" spans="1:9" ht="38.1" customHeight="1">
      <c r="A3922" s="17" t="s">
        <v>2819</v>
      </c>
      <c r="B3922" s="18" t="s">
        <v>2820</v>
      </c>
      <c r="C3922" s="93" t="s">
        <v>14</v>
      </c>
      <c r="D3922" s="93"/>
      <c r="E3922" s="93"/>
      <c r="F3922" s="17" t="s">
        <v>33</v>
      </c>
      <c r="G3922" s="19">
        <v>1</v>
      </c>
      <c r="H3922" s="20">
        <v>21</v>
      </c>
      <c r="I3922" s="20">
        <f>ROUND(ROUND(G3922,8)*H3922,2)</f>
        <v>21</v>
      </c>
    </row>
    <row r="3923" spans="1:9" ht="15" customHeight="1">
      <c r="A3923" s="2"/>
      <c r="B3923" s="2"/>
      <c r="C3923" s="2"/>
      <c r="D3923" s="2"/>
      <c r="E3923" s="2"/>
      <c r="F3923" s="2"/>
      <c r="G3923" s="87" t="s">
        <v>1588</v>
      </c>
      <c r="H3923" s="87"/>
      <c r="I3923" s="21">
        <f>SUM(I3922:I3922)</f>
        <v>21</v>
      </c>
    </row>
    <row r="3924" spans="1:9" ht="15" customHeight="1">
      <c r="A3924" s="91" t="s">
        <v>1560</v>
      </c>
      <c r="B3924" s="91"/>
      <c r="C3924" s="92" t="s">
        <v>4</v>
      </c>
      <c r="D3924" s="92"/>
      <c r="E3924" s="92"/>
      <c r="F3924" s="11" t="s">
        <v>1470</v>
      </c>
      <c r="G3924" s="11" t="s">
        <v>1471</v>
      </c>
      <c r="H3924" s="11" t="s">
        <v>1472</v>
      </c>
      <c r="I3924" s="11" t="s">
        <v>1473</v>
      </c>
    </row>
    <row r="3925" spans="1:9" ht="15" customHeight="1">
      <c r="A3925" s="17" t="s">
        <v>1775</v>
      </c>
      <c r="B3925" s="18" t="s">
        <v>1776</v>
      </c>
      <c r="C3925" s="93" t="s">
        <v>14</v>
      </c>
      <c r="D3925" s="93"/>
      <c r="E3925" s="93"/>
      <c r="F3925" s="17" t="s">
        <v>1563</v>
      </c>
      <c r="G3925" s="19">
        <v>0.2</v>
      </c>
      <c r="H3925" s="20">
        <v>23.23</v>
      </c>
      <c r="I3925" s="20">
        <f>ROUND(ROUND(G3925,8)*H3925,2)</f>
        <v>4.6500000000000004</v>
      </c>
    </row>
    <row r="3926" spans="1:9" ht="18" customHeight="1">
      <c r="A3926" s="2"/>
      <c r="B3926" s="2"/>
      <c r="C3926" s="2"/>
      <c r="D3926" s="2"/>
      <c r="E3926" s="2"/>
      <c r="F3926" s="2"/>
      <c r="G3926" s="87" t="s">
        <v>1564</v>
      </c>
      <c r="H3926" s="87"/>
      <c r="I3926" s="21">
        <f>SUM(I3925:I3925)</f>
        <v>4.6500000000000004</v>
      </c>
    </row>
    <row r="3927" spans="1:9" ht="15" customHeight="1">
      <c r="A3927" s="88" t="s">
        <v>2821</v>
      </c>
      <c r="B3927" s="88"/>
      <c r="C3927" s="88"/>
      <c r="D3927" s="2"/>
      <c r="E3927" s="2"/>
      <c r="F3927" s="2"/>
      <c r="G3927" s="89" t="s">
        <v>1491</v>
      </c>
      <c r="H3927" s="89"/>
      <c r="I3927" s="5">
        <v>25.65</v>
      </c>
    </row>
    <row r="3928" spans="1:9" ht="2.1" customHeight="1">
      <c r="A3928" s="88"/>
      <c r="B3928" s="88"/>
      <c r="C3928" s="88"/>
      <c r="D3928" s="2"/>
      <c r="E3928" s="2"/>
      <c r="F3928" s="2"/>
      <c r="G3928" s="2"/>
      <c r="H3928" s="2"/>
      <c r="I3928" s="2"/>
    </row>
    <row r="3929" spans="1:9" ht="9.9499999999999993" customHeight="1">
      <c r="A3929" s="2"/>
      <c r="B3929" s="2"/>
      <c r="C3929" s="2"/>
      <c r="D3929" s="2"/>
      <c r="E3929" s="2"/>
      <c r="F3929" s="2"/>
      <c r="G3929" s="90"/>
      <c r="H3929" s="90"/>
      <c r="I3929" s="90"/>
    </row>
    <row r="3930" spans="1:9" ht="20.100000000000001" customHeight="1">
      <c r="A3930" s="81" t="s">
        <v>2823</v>
      </c>
      <c r="B3930" s="81"/>
      <c r="C3930" s="81"/>
      <c r="D3930" s="81"/>
      <c r="E3930" s="81"/>
      <c r="F3930" s="81"/>
      <c r="G3930" s="81"/>
      <c r="H3930" s="81"/>
      <c r="I3930" s="81"/>
    </row>
    <row r="3931" spans="1:9" ht="15" customHeight="1">
      <c r="A3931" s="91" t="s">
        <v>1576</v>
      </c>
      <c r="B3931" s="91"/>
      <c r="C3931" s="92" t="s">
        <v>4</v>
      </c>
      <c r="D3931" s="92"/>
      <c r="E3931" s="92"/>
      <c r="F3931" s="11" t="s">
        <v>1470</v>
      </c>
      <c r="G3931" s="11" t="s">
        <v>1471</v>
      </c>
      <c r="H3931" s="11" t="s">
        <v>1472</v>
      </c>
      <c r="I3931" s="11" t="s">
        <v>1473</v>
      </c>
    </row>
    <row r="3932" spans="1:9" ht="38.1" customHeight="1">
      <c r="A3932" s="17" t="s">
        <v>2819</v>
      </c>
      <c r="B3932" s="18" t="s">
        <v>2820</v>
      </c>
      <c r="C3932" s="93" t="s">
        <v>14</v>
      </c>
      <c r="D3932" s="93"/>
      <c r="E3932" s="93"/>
      <c r="F3932" s="17" t="s">
        <v>33</v>
      </c>
      <c r="G3932" s="19">
        <v>1</v>
      </c>
      <c r="H3932" s="20">
        <v>21</v>
      </c>
      <c r="I3932" s="20">
        <f>ROUND(ROUND(G3932,8)*H3932,2)</f>
        <v>21</v>
      </c>
    </row>
    <row r="3933" spans="1:9" ht="15" customHeight="1">
      <c r="A3933" s="2"/>
      <c r="B3933" s="2"/>
      <c r="C3933" s="2"/>
      <c r="D3933" s="2"/>
      <c r="E3933" s="2"/>
      <c r="F3933" s="2"/>
      <c r="G3933" s="87" t="s">
        <v>1588</v>
      </c>
      <c r="H3933" s="87"/>
      <c r="I3933" s="21">
        <f>SUM(I3932:I3932)</f>
        <v>21</v>
      </c>
    </row>
    <row r="3934" spans="1:9" ht="15" customHeight="1">
      <c r="A3934" s="91" t="s">
        <v>1560</v>
      </c>
      <c r="B3934" s="91"/>
      <c r="C3934" s="92" t="s">
        <v>4</v>
      </c>
      <c r="D3934" s="92"/>
      <c r="E3934" s="92"/>
      <c r="F3934" s="11" t="s">
        <v>1470</v>
      </c>
      <c r="G3934" s="11" t="s">
        <v>1471</v>
      </c>
      <c r="H3934" s="11" t="s">
        <v>1472</v>
      </c>
      <c r="I3934" s="11" t="s">
        <v>1473</v>
      </c>
    </row>
    <row r="3935" spans="1:9" ht="15" customHeight="1">
      <c r="A3935" s="17" t="s">
        <v>1775</v>
      </c>
      <c r="B3935" s="18" t="s">
        <v>1776</v>
      </c>
      <c r="C3935" s="93" t="s">
        <v>14</v>
      </c>
      <c r="D3935" s="93"/>
      <c r="E3935" s="93"/>
      <c r="F3935" s="17" t="s">
        <v>1563</v>
      </c>
      <c r="G3935" s="19">
        <v>0.2</v>
      </c>
      <c r="H3935" s="20">
        <v>23.23</v>
      </c>
      <c r="I3935" s="20">
        <f>ROUND(ROUND(G3935,8)*H3935,2)</f>
        <v>4.6500000000000004</v>
      </c>
    </row>
    <row r="3936" spans="1:9" ht="18" customHeight="1">
      <c r="A3936" s="2"/>
      <c r="B3936" s="2"/>
      <c r="C3936" s="2"/>
      <c r="D3936" s="2"/>
      <c r="E3936" s="2"/>
      <c r="F3936" s="2"/>
      <c r="G3936" s="87" t="s">
        <v>1564</v>
      </c>
      <c r="H3936" s="87"/>
      <c r="I3936" s="21">
        <f>SUM(I3935:I3935)</f>
        <v>4.6500000000000004</v>
      </c>
    </row>
    <row r="3937" spans="1:9" ht="15" customHeight="1">
      <c r="A3937" s="88" t="s">
        <v>2821</v>
      </c>
      <c r="B3937" s="88"/>
      <c r="C3937" s="88"/>
      <c r="D3937" s="2"/>
      <c r="E3937" s="2"/>
      <c r="F3937" s="2"/>
      <c r="G3937" s="89" t="s">
        <v>1491</v>
      </c>
      <c r="H3937" s="89"/>
      <c r="I3937" s="5">
        <v>25.65</v>
      </c>
    </row>
    <row r="3938" spans="1:9" ht="2.1" customHeight="1">
      <c r="A3938" s="88"/>
      <c r="B3938" s="88"/>
      <c r="C3938" s="88"/>
      <c r="D3938" s="2"/>
      <c r="E3938" s="2"/>
      <c r="F3938" s="2"/>
      <c r="G3938" s="2"/>
      <c r="H3938" s="2"/>
      <c r="I3938" s="2"/>
    </row>
    <row r="3939" spans="1:9" ht="9.9499999999999993" customHeight="1">
      <c r="A3939" s="2"/>
      <c r="B3939" s="2"/>
      <c r="C3939" s="2"/>
      <c r="D3939" s="2"/>
      <c r="E3939" s="2"/>
      <c r="F3939" s="2"/>
      <c r="G3939" s="90"/>
      <c r="H3939" s="90"/>
      <c r="I3939" s="90"/>
    </row>
    <row r="3940" spans="1:9" ht="20.100000000000001" customHeight="1">
      <c r="A3940" s="81" t="s">
        <v>2824</v>
      </c>
      <c r="B3940" s="81"/>
      <c r="C3940" s="81"/>
      <c r="D3940" s="81"/>
      <c r="E3940" s="81"/>
      <c r="F3940" s="81"/>
      <c r="G3940" s="81"/>
      <c r="H3940" s="81"/>
      <c r="I3940" s="81"/>
    </row>
    <row r="3941" spans="1:9" ht="15" customHeight="1">
      <c r="A3941" s="91" t="s">
        <v>1576</v>
      </c>
      <c r="B3941" s="91"/>
      <c r="C3941" s="92" t="s">
        <v>4</v>
      </c>
      <c r="D3941" s="92"/>
      <c r="E3941" s="92"/>
      <c r="F3941" s="11" t="s">
        <v>1470</v>
      </c>
      <c r="G3941" s="11" t="s">
        <v>1471</v>
      </c>
      <c r="H3941" s="11" t="s">
        <v>1472</v>
      </c>
      <c r="I3941" s="11" t="s">
        <v>1473</v>
      </c>
    </row>
    <row r="3942" spans="1:9" ht="38.1" customHeight="1">
      <c r="A3942" s="17" t="s">
        <v>2825</v>
      </c>
      <c r="B3942" s="18" t="s">
        <v>2826</v>
      </c>
      <c r="C3942" s="93" t="s">
        <v>14</v>
      </c>
      <c r="D3942" s="93"/>
      <c r="E3942" s="93"/>
      <c r="F3942" s="17" t="s">
        <v>33</v>
      </c>
      <c r="G3942" s="19">
        <v>1</v>
      </c>
      <c r="H3942" s="20">
        <v>24.29</v>
      </c>
      <c r="I3942" s="20">
        <f>ROUND(ROUND(G3942,8)*H3942,2)</f>
        <v>24.29</v>
      </c>
    </row>
    <row r="3943" spans="1:9" ht="15" customHeight="1">
      <c r="A3943" s="2"/>
      <c r="B3943" s="2"/>
      <c r="C3943" s="2"/>
      <c r="D3943" s="2"/>
      <c r="E3943" s="2"/>
      <c r="F3943" s="2"/>
      <c r="G3943" s="87" t="s">
        <v>1588</v>
      </c>
      <c r="H3943" s="87"/>
      <c r="I3943" s="21">
        <f>SUM(I3942:I3942)</f>
        <v>24.29</v>
      </c>
    </row>
    <row r="3944" spans="1:9" ht="15" customHeight="1">
      <c r="A3944" s="91" t="s">
        <v>1560</v>
      </c>
      <c r="B3944" s="91"/>
      <c r="C3944" s="92" t="s">
        <v>4</v>
      </c>
      <c r="D3944" s="92"/>
      <c r="E3944" s="92"/>
      <c r="F3944" s="11" t="s">
        <v>1470</v>
      </c>
      <c r="G3944" s="11" t="s">
        <v>1471</v>
      </c>
      <c r="H3944" s="11" t="s">
        <v>1472</v>
      </c>
      <c r="I3944" s="11" t="s">
        <v>1473</v>
      </c>
    </row>
    <row r="3945" spans="1:9" ht="15" customHeight="1">
      <c r="A3945" s="17" t="s">
        <v>1775</v>
      </c>
      <c r="B3945" s="18" t="s">
        <v>1776</v>
      </c>
      <c r="C3945" s="93" t="s">
        <v>14</v>
      </c>
      <c r="D3945" s="93"/>
      <c r="E3945" s="93"/>
      <c r="F3945" s="17" t="s">
        <v>1563</v>
      </c>
      <c r="G3945" s="19">
        <v>0.2</v>
      </c>
      <c r="H3945" s="20">
        <v>23.23</v>
      </c>
      <c r="I3945" s="20">
        <f>ROUND(ROUND(G3945,8)*H3945,2)</f>
        <v>4.6500000000000004</v>
      </c>
    </row>
    <row r="3946" spans="1:9" ht="18" customHeight="1">
      <c r="A3946" s="2"/>
      <c r="B3946" s="2"/>
      <c r="C3946" s="2"/>
      <c r="D3946" s="2"/>
      <c r="E3946" s="2"/>
      <c r="F3946" s="2"/>
      <c r="G3946" s="87" t="s">
        <v>1564</v>
      </c>
      <c r="H3946" s="87"/>
      <c r="I3946" s="21">
        <f>SUM(I3945:I3945)</f>
        <v>4.6500000000000004</v>
      </c>
    </row>
    <row r="3947" spans="1:9" ht="15" customHeight="1">
      <c r="A3947" s="88" t="s">
        <v>2821</v>
      </c>
      <c r="B3947" s="88"/>
      <c r="C3947" s="88"/>
      <c r="D3947" s="2"/>
      <c r="E3947" s="2"/>
      <c r="F3947" s="2"/>
      <c r="G3947" s="89" t="s">
        <v>1491</v>
      </c>
      <c r="H3947" s="89"/>
      <c r="I3947" s="5">
        <v>28.94</v>
      </c>
    </row>
    <row r="3948" spans="1:9" ht="2.1" customHeight="1">
      <c r="A3948" s="88"/>
      <c r="B3948" s="88"/>
      <c r="C3948" s="88"/>
      <c r="D3948" s="2"/>
      <c r="E3948" s="2"/>
      <c r="F3948" s="2"/>
      <c r="G3948" s="2"/>
      <c r="H3948" s="2"/>
      <c r="I3948" s="2"/>
    </row>
    <row r="3949" spans="1:9" ht="9.9499999999999993" customHeight="1">
      <c r="A3949" s="2"/>
      <c r="B3949" s="2"/>
      <c r="C3949" s="2"/>
      <c r="D3949" s="2"/>
      <c r="E3949" s="2"/>
      <c r="F3949" s="2"/>
      <c r="G3949" s="90"/>
      <c r="H3949" s="90"/>
      <c r="I3949" s="90"/>
    </row>
    <row r="3950" spans="1:9" ht="20.100000000000001" customHeight="1">
      <c r="A3950" s="81" t="s">
        <v>2827</v>
      </c>
      <c r="B3950" s="81"/>
      <c r="C3950" s="81"/>
      <c r="D3950" s="81"/>
      <c r="E3950" s="81"/>
      <c r="F3950" s="81"/>
      <c r="G3950" s="81"/>
      <c r="H3950" s="81"/>
      <c r="I3950" s="81"/>
    </row>
    <row r="3951" spans="1:9" ht="15" customHeight="1">
      <c r="A3951" s="91" t="s">
        <v>1560</v>
      </c>
      <c r="B3951" s="91"/>
      <c r="C3951" s="92" t="s">
        <v>4</v>
      </c>
      <c r="D3951" s="92"/>
      <c r="E3951" s="92"/>
      <c r="F3951" s="11" t="s">
        <v>1470</v>
      </c>
      <c r="G3951" s="11" t="s">
        <v>1471</v>
      </c>
      <c r="H3951" s="11" t="s">
        <v>1472</v>
      </c>
      <c r="I3951" s="11" t="s">
        <v>1473</v>
      </c>
    </row>
    <row r="3952" spans="1:9" ht="15" customHeight="1">
      <c r="A3952" s="17" t="s">
        <v>1792</v>
      </c>
      <c r="B3952" s="18" t="s">
        <v>1793</v>
      </c>
      <c r="C3952" s="93" t="s">
        <v>14</v>
      </c>
      <c r="D3952" s="93"/>
      <c r="E3952" s="93"/>
      <c r="F3952" s="17" t="s">
        <v>1563</v>
      </c>
      <c r="G3952" s="19">
        <v>0.1394</v>
      </c>
      <c r="H3952" s="20">
        <v>32.270000000000003</v>
      </c>
      <c r="I3952" s="20">
        <f>TRUNC(TRUNC(G3952,8)*H3952,2)</f>
        <v>4.49</v>
      </c>
    </row>
    <row r="3953" spans="1:9" ht="15" customHeight="1">
      <c r="A3953" s="17" t="s">
        <v>1775</v>
      </c>
      <c r="B3953" s="18" t="s">
        <v>1776</v>
      </c>
      <c r="C3953" s="93" t="s">
        <v>14</v>
      </c>
      <c r="D3953" s="93"/>
      <c r="E3953" s="93"/>
      <c r="F3953" s="17" t="s">
        <v>1563</v>
      </c>
      <c r="G3953" s="19">
        <v>4.65E-2</v>
      </c>
      <c r="H3953" s="20">
        <v>23.23</v>
      </c>
      <c r="I3953" s="20">
        <f>TRUNC(TRUNC(G3953,8)*H3953,2)</f>
        <v>1.08</v>
      </c>
    </row>
    <row r="3954" spans="1:9" ht="18" customHeight="1">
      <c r="A3954" s="2"/>
      <c r="B3954" s="2"/>
      <c r="C3954" s="2"/>
      <c r="D3954" s="2"/>
      <c r="E3954" s="2"/>
      <c r="F3954" s="2"/>
      <c r="G3954" s="87" t="s">
        <v>1564</v>
      </c>
      <c r="H3954" s="87"/>
      <c r="I3954" s="21">
        <f>SUM(I3952:I3953)</f>
        <v>5.57</v>
      </c>
    </row>
    <row r="3955" spans="1:9" ht="15" customHeight="1">
      <c r="A3955" s="91" t="s">
        <v>1487</v>
      </c>
      <c r="B3955" s="91"/>
      <c r="C3955" s="92" t="s">
        <v>4</v>
      </c>
      <c r="D3955" s="92"/>
      <c r="E3955" s="92"/>
      <c r="F3955" s="11" t="s">
        <v>1470</v>
      </c>
      <c r="G3955" s="11" t="s">
        <v>1471</v>
      </c>
      <c r="H3955" s="11" t="s">
        <v>1472</v>
      </c>
      <c r="I3955" s="11" t="s">
        <v>1473</v>
      </c>
    </row>
    <row r="3956" spans="1:9" ht="29.1" customHeight="1">
      <c r="A3956" s="17" t="s">
        <v>2828</v>
      </c>
      <c r="B3956" s="18" t="s">
        <v>2829</v>
      </c>
      <c r="C3956" s="93" t="s">
        <v>14</v>
      </c>
      <c r="D3956" s="93"/>
      <c r="E3956" s="93"/>
      <c r="F3956" s="17" t="s">
        <v>43</v>
      </c>
      <c r="G3956" s="19">
        <v>3.7000000000000002E-3</v>
      </c>
      <c r="H3956" s="20">
        <v>626.07000000000005</v>
      </c>
      <c r="I3956" s="20">
        <f>TRUNC(TRUNC(G3956,8)*H3956,2)</f>
        <v>2.31</v>
      </c>
    </row>
    <row r="3957" spans="1:9" ht="15" customHeight="1">
      <c r="A3957" s="2"/>
      <c r="B3957" s="2"/>
      <c r="C3957" s="2"/>
      <c r="D3957" s="2"/>
      <c r="E3957" s="2"/>
      <c r="F3957" s="2"/>
      <c r="G3957" s="87" t="s">
        <v>1490</v>
      </c>
      <c r="H3957" s="87"/>
      <c r="I3957" s="21">
        <f>SUM(I3956:I3956)</f>
        <v>2.31</v>
      </c>
    </row>
    <row r="3958" spans="1:9" ht="15" customHeight="1">
      <c r="A3958" s="2"/>
      <c r="B3958" s="2"/>
      <c r="C3958" s="2"/>
      <c r="D3958" s="2"/>
      <c r="E3958" s="2"/>
      <c r="F3958" s="2"/>
      <c r="G3958" s="89" t="s">
        <v>1491</v>
      </c>
      <c r="H3958" s="89"/>
      <c r="I3958" s="5">
        <f>SUM(I3954,I3957)</f>
        <v>7.8800000000000008</v>
      </c>
    </row>
    <row r="3959" spans="1:9" ht="9.9499999999999993" customHeight="1">
      <c r="A3959" s="2"/>
      <c r="B3959" s="2"/>
      <c r="C3959" s="2"/>
      <c r="D3959" s="2"/>
      <c r="E3959" s="2"/>
      <c r="F3959" s="2"/>
      <c r="G3959" s="90"/>
      <c r="H3959" s="90"/>
      <c r="I3959" s="90"/>
    </row>
    <row r="3960" spans="1:9" ht="20.100000000000001" customHeight="1">
      <c r="A3960" s="81" t="s">
        <v>2830</v>
      </c>
      <c r="B3960" s="81"/>
      <c r="C3960" s="81"/>
      <c r="D3960" s="81"/>
      <c r="E3960" s="81"/>
      <c r="F3960" s="81"/>
      <c r="G3960" s="81"/>
      <c r="H3960" s="81"/>
      <c r="I3960" s="81"/>
    </row>
    <row r="3961" spans="1:9" ht="15" customHeight="1">
      <c r="A3961" s="91" t="s">
        <v>1560</v>
      </c>
      <c r="B3961" s="91"/>
      <c r="C3961" s="92" t="s">
        <v>4</v>
      </c>
      <c r="D3961" s="92"/>
      <c r="E3961" s="92"/>
      <c r="F3961" s="11" t="s">
        <v>1470</v>
      </c>
      <c r="G3961" s="11" t="s">
        <v>1471</v>
      </c>
      <c r="H3961" s="11" t="s">
        <v>1472</v>
      </c>
      <c r="I3961" s="11" t="s">
        <v>1473</v>
      </c>
    </row>
    <row r="3962" spans="1:9" ht="15" customHeight="1">
      <c r="A3962" s="17" t="s">
        <v>1792</v>
      </c>
      <c r="B3962" s="18" t="s">
        <v>1793</v>
      </c>
      <c r="C3962" s="93" t="s">
        <v>14</v>
      </c>
      <c r="D3962" s="93"/>
      <c r="E3962" s="93"/>
      <c r="F3962" s="17" t="s">
        <v>1563</v>
      </c>
      <c r="G3962" s="19">
        <v>0.1724</v>
      </c>
      <c r="H3962" s="20">
        <v>32.270000000000003</v>
      </c>
      <c r="I3962" s="20">
        <f>TRUNC(TRUNC(G3962,8)*H3962,2)</f>
        <v>5.56</v>
      </c>
    </row>
    <row r="3963" spans="1:9" ht="15" customHeight="1">
      <c r="A3963" s="17" t="s">
        <v>1775</v>
      </c>
      <c r="B3963" s="18" t="s">
        <v>1776</v>
      </c>
      <c r="C3963" s="93" t="s">
        <v>14</v>
      </c>
      <c r="D3963" s="93"/>
      <c r="E3963" s="93"/>
      <c r="F3963" s="17" t="s">
        <v>1563</v>
      </c>
      <c r="G3963" s="19">
        <v>5.7500000000000002E-2</v>
      </c>
      <c r="H3963" s="20">
        <v>23.23</v>
      </c>
      <c r="I3963" s="20">
        <f>TRUNC(TRUNC(G3963,8)*H3963,2)</f>
        <v>1.33</v>
      </c>
    </row>
    <row r="3964" spans="1:9" ht="18" customHeight="1">
      <c r="A3964" s="2"/>
      <c r="B3964" s="2"/>
      <c r="C3964" s="2"/>
      <c r="D3964" s="2"/>
      <c r="E3964" s="2"/>
      <c r="F3964" s="2"/>
      <c r="G3964" s="87" t="s">
        <v>1564</v>
      </c>
      <c r="H3964" s="87"/>
      <c r="I3964" s="21">
        <f>SUM(I3962:I3963)</f>
        <v>6.89</v>
      </c>
    </row>
    <row r="3965" spans="1:9" ht="15" customHeight="1">
      <c r="A3965" s="91" t="s">
        <v>1487</v>
      </c>
      <c r="B3965" s="91"/>
      <c r="C3965" s="92" t="s">
        <v>4</v>
      </c>
      <c r="D3965" s="92"/>
      <c r="E3965" s="92"/>
      <c r="F3965" s="11" t="s">
        <v>1470</v>
      </c>
      <c r="G3965" s="11" t="s">
        <v>1471</v>
      </c>
      <c r="H3965" s="11" t="s">
        <v>1472</v>
      </c>
      <c r="I3965" s="11" t="s">
        <v>1473</v>
      </c>
    </row>
    <row r="3966" spans="1:9" ht="29.1" customHeight="1">
      <c r="A3966" s="17" t="s">
        <v>2828</v>
      </c>
      <c r="B3966" s="18" t="s">
        <v>2829</v>
      </c>
      <c r="C3966" s="93" t="s">
        <v>14</v>
      </c>
      <c r="D3966" s="93"/>
      <c r="E3966" s="93"/>
      <c r="F3966" s="17" t="s">
        <v>43</v>
      </c>
      <c r="G3966" s="19">
        <v>3.7000000000000002E-3</v>
      </c>
      <c r="H3966" s="20">
        <v>626.07000000000005</v>
      </c>
      <c r="I3966" s="20">
        <f>TRUNC(TRUNC(G3966,8)*H3966,2)</f>
        <v>2.31</v>
      </c>
    </row>
    <row r="3967" spans="1:9" ht="15" customHeight="1">
      <c r="A3967" s="2"/>
      <c r="B3967" s="2"/>
      <c r="C3967" s="2"/>
      <c r="D3967" s="2"/>
      <c r="E3967" s="2"/>
      <c r="F3967" s="2"/>
      <c r="G3967" s="87" t="s">
        <v>1490</v>
      </c>
      <c r="H3967" s="87"/>
      <c r="I3967" s="21">
        <f>SUM(I3966:I3966)</f>
        <v>2.31</v>
      </c>
    </row>
    <row r="3968" spans="1:9" ht="15" customHeight="1">
      <c r="A3968" s="2"/>
      <c r="B3968" s="2"/>
      <c r="C3968" s="2"/>
      <c r="D3968" s="2"/>
      <c r="E3968" s="2"/>
      <c r="F3968" s="2"/>
      <c r="G3968" s="89" t="s">
        <v>1491</v>
      </c>
      <c r="H3968" s="89"/>
      <c r="I3968" s="5">
        <f>SUM(I3964,I3967)</f>
        <v>9.1999999999999993</v>
      </c>
    </row>
    <row r="3969" spans="1:9" ht="9.9499999999999993" customHeight="1">
      <c r="A3969" s="2"/>
      <c r="B3969" s="2"/>
      <c r="C3969" s="2"/>
      <c r="D3969" s="2"/>
      <c r="E3969" s="2"/>
      <c r="F3969" s="2"/>
      <c r="G3969" s="90"/>
      <c r="H3969" s="90"/>
      <c r="I3969" s="90"/>
    </row>
    <row r="3970" spans="1:9" ht="20.100000000000001" customHeight="1">
      <c r="A3970" s="81" t="s">
        <v>2831</v>
      </c>
      <c r="B3970" s="81"/>
      <c r="C3970" s="81"/>
      <c r="D3970" s="81"/>
      <c r="E3970" s="81"/>
      <c r="F3970" s="81"/>
      <c r="G3970" s="81"/>
      <c r="H3970" s="81"/>
      <c r="I3970" s="81"/>
    </row>
    <row r="3971" spans="1:9" ht="15" customHeight="1">
      <c r="A3971" s="91" t="s">
        <v>1560</v>
      </c>
      <c r="B3971" s="91"/>
      <c r="C3971" s="92" t="s">
        <v>4</v>
      </c>
      <c r="D3971" s="92"/>
      <c r="E3971" s="92"/>
      <c r="F3971" s="11" t="s">
        <v>1470</v>
      </c>
      <c r="G3971" s="11" t="s">
        <v>1471</v>
      </c>
      <c r="H3971" s="11" t="s">
        <v>1472</v>
      </c>
      <c r="I3971" s="11" t="s">
        <v>1473</v>
      </c>
    </row>
    <row r="3972" spans="1:9" ht="15" customHeight="1">
      <c r="A3972" s="17" t="s">
        <v>1792</v>
      </c>
      <c r="B3972" s="18" t="s">
        <v>1793</v>
      </c>
      <c r="C3972" s="93" t="s">
        <v>14</v>
      </c>
      <c r="D3972" s="93"/>
      <c r="E3972" s="93"/>
      <c r="F3972" s="17" t="s">
        <v>1563</v>
      </c>
      <c r="G3972" s="19">
        <v>6.8099999999999994E-2</v>
      </c>
      <c r="H3972" s="20">
        <v>32.270000000000003</v>
      </c>
      <c r="I3972" s="20">
        <f>TRUNC(TRUNC(G3972,8)*H3972,2)</f>
        <v>2.19</v>
      </c>
    </row>
    <row r="3973" spans="1:9" ht="15" customHeight="1">
      <c r="A3973" s="17" t="s">
        <v>1775</v>
      </c>
      <c r="B3973" s="18" t="s">
        <v>1776</v>
      </c>
      <c r="C3973" s="93" t="s">
        <v>14</v>
      </c>
      <c r="D3973" s="93"/>
      <c r="E3973" s="93"/>
      <c r="F3973" s="17" t="s">
        <v>1563</v>
      </c>
      <c r="G3973" s="19">
        <v>2.5499999999999998E-2</v>
      </c>
      <c r="H3973" s="20">
        <v>23.23</v>
      </c>
      <c r="I3973" s="20">
        <f>TRUNC(TRUNC(G3973,8)*H3973,2)</f>
        <v>0.59</v>
      </c>
    </row>
    <row r="3974" spans="1:9" ht="18" customHeight="1">
      <c r="A3974" s="2"/>
      <c r="B3974" s="2"/>
      <c r="C3974" s="2"/>
      <c r="D3974" s="2"/>
      <c r="E3974" s="2"/>
      <c r="F3974" s="2"/>
      <c r="G3974" s="87" t="s">
        <v>1564</v>
      </c>
      <c r="H3974" s="87"/>
      <c r="I3974" s="21">
        <f>SUM(I3972:I3973)</f>
        <v>2.78</v>
      </c>
    </row>
    <row r="3975" spans="1:9" ht="15" customHeight="1">
      <c r="A3975" s="91" t="s">
        <v>1487</v>
      </c>
      <c r="B3975" s="91"/>
      <c r="C3975" s="92" t="s">
        <v>4</v>
      </c>
      <c r="D3975" s="92"/>
      <c r="E3975" s="92"/>
      <c r="F3975" s="11" t="s">
        <v>1470</v>
      </c>
      <c r="G3975" s="11" t="s">
        <v>1471</v>
      </c>
      <c r="H3975" s="11" t="s">
        <v>1472</v>
      </c>
      <c r="I3975" s="11" t="s">
        <v>1473</v>
      </c>
    </row>
    <row r="3976" spans="1:9" ht="29.1" customHeight="1">
      <c r="A3976" s="17" t="s">
        <v>2828</v>
      </c>
      <c r="B3976" s="18" t="s">
        <v>2829</v>
      </c>
      <c r="C3976" s="93" t="s">
        <v>14</v>
      </c>
      <c r="D3976" s="93"/>
      <c r="E3976" s="93"/>
      <c r="F3976" s="17" t="s">
        <v>43</v>
      </c>
      <c r="G3976" s="19">
        <v>3.7000000000000002E-3</v>
      </c>
      <c r="H3976" s="20">
        <v>626.07000000000005</v>
      </c>
      <c r="I3976" s="20">
        <f>TRUNC(TRUNC(G3976,8)*H3976,2)</f>
        <v>2.31</v>
      </c>
    </row>
    <row r="3977" spans="1:9" ht="15" customHeight="1">
      <c r="A3977" s="2"/>
      <c r="B3977" s="2"/>
      <c r="C3977" s="2"/>
      <c r="D3977" s="2"/>
      <c r="E3977" s="2"/>
      <c r="F3977" s="2"/>
      <c r="G3977" s="87" t="s">
        <v>1490</v>
      </c>
      <c r="H3977" s="87"/>
      <c r="I3977" s="21">
        <f>SUM(I3976:I3976)</f>
        <v>2.31</v>
      </c>
    </row>
    <row r="3978" spans="1:9" ht="15" customHeight="1">
      <c r="A3978" s="2"/>
      <c r="B3978" s="2"/>
      <c r="C3978" s="2"/>
      <c r="D3978" s="2"/>
      <c r="E3978" s="2"/>
      <c r="F3978" s="2"/>
      <c r="G3978" s="89" t="s">
        <v>1491</v>
      </c>
      <c r="H3978" s="89"/>
      <c r="I3978" s="5">
        <f>SUM(I3974,I3977)</f>
        <v>5.09</v>
      </c>
    </row>
    <row r="3979" spans="1:9" ht="9.9499999999999993" customHeight="1">
      <c r="A3979" s="2"/>
      <c r="B3979" s="2"/>
      <c r="C3979" s="2"/>
      <c r="D3979" s="2"/>
      <c r="E3979" s="2"/>
      <c r="F3979" s="2"/>
      <c r="G3979" s="90"/>
      <c r="H3979" s="90"/>
      <c r="I3979" s="90"/>
    </row>
    <row r="3980" spans="1:9" ht="20.100000000000001" customHeight="1">
      <c r="A3980" s="81" t="s">
        <v>2832</v>
      </c>
      <c r="B3980" s="81"/>
      <c r="C3980" s="81"/>
      <c r="D3980" s="81"/>
      <c r="E3980" s="81"/>
      <c r="F3980" s="81"/>
      <c r="G3980" s="81"/>
      <c r="H3980" s="81"/>
      <c r="I3980" s="81"/>
    </row>
    <row r="3981" spans="1:9" ht="15" customHeight="1">
      <c r="A3981" s="91" t="s">
        <v>1560</v>
      </c>
      <c r="B3981" s="91"/>
      <c r="C3981" s="92" t="s">
        <v>4</v>
      </c>
      <c r="D3981" s="92"/>
      <c r="E3981" s="92"/>
      <c r="F3981" s="11" t="s">
        <v>1470</v>
      </c>
      <c r="G3981" s="11" t="s">
        <v>1471</v>
      </c>
      <c r="H3981" s="11" t="s">
        <v>1472</v>
      </c>
      <c r="I3981" s="11" t="s">
        <v>1473</v>
      </c>
    </row>
    <row r="3982" spans="1:9" ht="15" customHeight="1">
      <c r="A3982" s="17" t="s">
        <v>1792</v>
      </c>
      <c r="B3982" s="18" t="s">
        <v>1793</v>
      </c>
      <c r="C3982" s="93" t="s">
        <v>14</v>
      </c>
      <c r="D3982" s="93"/>
      <c r="E3982" s="93"/>
      <c r="F3982" s="17" t="s">
        <v>1563</v>
      </c>
      <c r="G3982" s="19">
        <v>0.28050000000000003</v>
      </c>
      <c r="H3982" s="20">
        <v>32.270000000000003</v>
      </c>
      <c r="I3982" s="20">
        <f>TRUNC(TRUNC(G3982,8)*H3982,2)</f>
        <v>9.0500000000000007</v>
      </c>
    </row>
    <row r="3983" spans="1:9" ht="15" customHeight="1">
      <c r="A3983" s="17" t="s">
        <v>1775</v>
      </c>
      <c r="B3983" s="18" t="s">
        <v>1776</v>
      </c>
      <c r="C3983" s="93" t="s">
        <v>14</v>
      </c>
      <c r="D3983" s="93"/>
      <c r="E3983" s="93"/>
      <c r="F3983" s="17" t="s">
        <v>1563</v>
      </c>
      <c r="G3983" s="19">
        <v>0.14019999999999999</v>
      </c>
      <c r="H3983" s="20">
        <v>23.23</v>
      </c>
      <c r="I3983" s="20">
        <f>TRUNC(TRUNC(G3983,8)*H3983,2)</f>
        <v>3.25</v>
      </c>
    </row>
    <row r="3984" spans="1:9" ht="18" customHeight="1">
      <c r="A3984" s="2"/>
      <c r="B3984" s="2"/>
      <c r="C3984" s="2"/>
      <c r="D3984" s="2"/>
      <c r="E3984" s="2"/>
      <c r="F3984" s="2"/>
      <c r="G3984" s="87" t="s">
        <v>1564</v>
      </c>
      <c r="H3984" s="87"/>
      <c r="I3984" s="21">
        <f>SUM(I3982:I3983)</f>
        <v>12.3</v>
      </c>
    </row>
    <row r="3985" spans="1:9" ht="15" customHeight="1">
      <c r="A3985" s="91" t="s">
        <v>1487</v>
      </c>
      <c r="B3985" s="91"/>
      <c r="C3985" s="92" t="s">
        <v>4</v>
      </c>
      <c r="D3985" s="92"/>
      <c r="E3985" s="92"/>
      <c r="F3985" s="11" t="s">
        <v>1470</v>
      </c>
      <c r="G3985" s="11" t="s">
        <v>1471</v>
      </c>
      <c r="H3985" s="11" t="s">
        <v>1472</v>
      </c>
      <c r="I3985" s="11" t="s">
        <v>1473</v>
      </c>
    </row>
    <row r="3986" spans="1:9" ht="38.1" customHeight="1">
      <c r="A3986" s="17" t="s">
        <v>2007</v>
      </c>
      <c r="B3986" s="18" t="s">
        <v>2008</v>
      </c>
      <c r="C3986" s="93" t="s">
        <v>14</v>
      </c>
      <c r="D3986" s="93"/>
      <c r="E3986" s="93"/>
      <c r="F3986" s="17" t="s">
        <v>43</v>
      </c>
      <c r="G3986" s="19">
        <v>1.9400000000000001E-2</v>
      </c>
      <c r="H3986" s="20">
        <v>738.3</v>
      </c>
      <c r="I3986" s="20">
        <f>TRUNC(TRUNC(G3986,8)*H3986,2)</f>
        <v>14.32</v>
      </c>
    </row>
    <row r="3987" spans="1:9" ht="15" customHeight="1">
      <c r="A3987" s="2"/>
      <c r="B3987" s="2"/>
      <c r="C3987" s="2"/>
      <c r="D3987" s="2"/>
      <c r="E3987" s="2"/>
      <c r="F3987" s="2"/>
      <c r="G3987" s="87" t="s">
        <v>1490</v>
      </c>
      <c r="H3987" s="87"/>
      <c r="I3987" s="21">
        <f>SUM(I3986:I3986)</f>
        <v>14.32</v>
      </c>
    </row>
    <row r="3988" spans="1:9" ht="15" customHeight="1">
      <c r="A3988" s="2"/>
      <c r="B3988" s="2"/>
      <c r="C3988" s="2"/>
      <c r="D3988" s="2"/>
      <c r="E3988" s="2"/>
      <c r="F3988" s="2"/>
      <c r="G3988" s="89" t="s">
        <v>1491</v>
      </c>
      <c r="H3988" s="89"/>
      <c r="I3988" s="5">
        <f>SUM(I3984,I3987)</f>
        <v>26.62</v>
      </c>
    </row>
    <row r="3989" spans="1:9" ht="9.9499999999999993" customHeight="1">
      <c r="A3989" s="2"/>
      <c r="B3989" s="2"/>
      <c r="C3989" s="2"/>
      <c r="D3989" s="2"/>
      <c r="E3989" s="2"/>
      <c r="F3989" s="2"/>
      <c r="G3989" s="90"/>
      <c r="H3989" s="90"/>
      <c r="I3989" s="90"/>
    </row>
    <row r="3990" spans="1:9" ht="20.100000000000001" customHeight="1">
      <c r="A3990" s="81" t="s">
        <v>2833</v>
      </c>
      <c r="B3990" s="81"/>
      <c r="C3990" s="81"/>
      <c r="D3990" s="81"/>
      <c r="E3990" s="81"/>
      <c r="F3990" s="81"/>
      <c r="G3990" s="81"/>
      <c r="H3990" s="81"/>
      <c r="I3990" s="81"/>
    </row>
    <row r="3991" spans="1:9" ht="15" customHeight="1">
      <c r="A3991" s="91" t="s">
        <v>1576</v>
      </c>
      <c r="B3991" s="91"/>
      <c r="C3991" s="92" t="s">
        <v>4</v>
      </c>
      <c r="D3991" s="92"/>
      <c r="E3991" s="92"/>
      <c r="F3991" s="11" t="s">
        <v>1470</v>
      </c>
      <c r="G3991" s="11" t="s">
        <v>1471</v>
      </c>
      <c r="H3991" s="11" t="s">
        <v>1472</v>
      </c>
      <c r="I3991" s="11" t="s">
        <v>1473</v>
      </c>
    </row>
    <row r="3992" spans="1:9" ht="21" customHeight="1">
      <c r="A3992" s="17" t="s">
        <v>2834</v>
      </c>
      <c r="B3992" s="18" t="s">
        <v>2835</v>
      </c>
      <c r="C3992" s="93" t="s">
        <v>14</v>
      </c>
      <c r="D3992" s="93"/>
      <c r="E3992" s="93"/>
      <c r="F3992" s="17" t="s">
        <v>39</v>
      </c>
      <c r="G3992" s="19">
        <v>0.15809999999999999</v>
      </c>
      <c r="H3992" s="20">
        <v>17.38</v>
      </c>
      <c r="I3992" s="20">
        <f>TRUNC(TRUNC(G3992,8)*H3992,2)</f>
        <v>2.74</v>
      </c>
    </row>
    <row r="3993" spans="1:9" ht="15" customHeight="1">
      <c r="A3993" s="2"/>
      <c r="B3993" s="2"/>
      <c r="C3993" s="2"/>
      <c r="D3993" s="2"/>
      <c r="E3993" s="2"/>
      <c r="F3993" s="2"/>
      <c r="G3993" s="87" t="s">
        <v>1588</v>
      </c>
      <c r="H3993" s="87"/>
      <c r="I3993" s="21">
        <f>SUM(I3992:I3992)</f>
        <v>2.74</v>
      </c>
    </row>
    <row r="3994" spans="1:9" ht="15" customHeight="1">
      <c r="A3994" s="91" t="s">
        <v>1560</v>
      </c>
      <c r="B3994" s="91"/>
      <c r="C3994" s="92" t="s">
        <v>4</v>
      </c>
      <c r="D3994" s="92"/>
      <c r="E3994" s="92"/>
      <c r="F3994" s="11" t="s">
        <v>1470</v>
      </c>
      <c r="G3994" s="11" t="s">
        <v>1471</v>
      </c>
      <c r="H3994" s="11" t="s">
        <v>1472</v>
      </c>
      <c r="I3994" s="11" t="s">
        <v>1473</v>
      </c>
    </row>
    <row r="3995" spans="1:9" ht="15" customHeight="1">
      <c r="A3995" s="17" t="s">
        <v>1792</v>
      </c>
      <c r="B3995" s="18" t="s">
        <v>1793</v>
      </c>
      <c r="C3995" s="93" t="s">
        <v>14</v>
      </c>
      <c r="D3995" s="93"/>
      <c r="E3995" s="93"/>
      <c r="F3995" s="17" t="s">
        <v>1563</v>
      </c>
      <c r="G3995" s="19">
        <v>0.40899999999999997</v>
      </c>
      <c r="H3995" s="20">
        <v>32.270000000000003</v>
      </c>
      <c r="I3995" s="20">
        <f>TRUNC(TRUNC(G3995,8)*H3995,2)</f>
        <v>13.19</v>
      </c>
    </row>
    <row r="3996" spans="1:9" ht="15" customHeight="1">
      <c r="A3996" s="17" t="s">
        <v>1775</v>
      </c>
      <c r="B3996" s="18" t="s">
        <v>1776</v>
      </c>
      <c r="C3996" s="93" t="s">
        <v>14</v>
      </c>
      <c r="D3996" s="93"/>
      <c r="E3996" s="93"/>
      <c r="F3996" s="17" t="s">
        <v>1563</v>
      </c>
      <c r="G3996" s="19">
        <v>0.40899999999999997</v>
      </c>
      <c r="H3996" s="20">
        <v>23.23</v>
      </c>
      <c r="I3996" s="20">
        <f>TRUNC(TRUNC(G3996,8)*H3996,2)</f>
        <v>9.5</v>
      </c>
    </row>
    <row r="3997" spans="1:9" ht="18" customHeight="1">
      <c r="A3997" s="2"/>
      <c r="B3997" s="2"/>
      <c r="C3997" s="2"/>
      <c r="D3997" s="2"/>
      <c r="E3997" s="2"/>
      <c r="F3997" s="2"/>
      <c r="G3997" s="87" t="s">
        <v>1564</v>
      </c>
      <c r="H3997" s="87"/>
      <c r="I3997" s="21">
        <f>SUM(I3995:I3996)</f>
        <v>22.689999999999998</v>
      </c>
    </row>
    <row r="3998" spans="1:9" ht="15" customHeight="1">
      <c r="A3998" s="91" t="s">
        <v>1487</v>
      </c>
      <c r="B3998" s="91"/>
      <c r="C3998" s="92" t="s">
        <v>4</v>
      </c>
      <c r="D3998" s="92"/>
      <c r="E3998" s="92"/>
      <c r="F3998" s="11" t="s">
        <v>1470</v>
      </c>
      <c r="G3998" s="11" t="s">
        <v>1471</v>
      </c>
      <c r="H3998" s="11" t="s">
        <v>1472</v>
      </c>
      <c r="I3998" s="11" t="s">
        <v>1473</v>
      </c>
    </row>
    <row r="3999" spans="1:9" ht="38.1" customHeight="1">
      <c r="A3999" s="17" t="s">
        <v>2836</v>
      </c>
      <c r="B3999" s="18" t="s">
        <v>2837</v>
      </c>
      <c r="C3999" s="93" t="s">
        <v>14</v>
      </c>
      <c r="D3999" s="93"/>
      <c r="E3999" s="93"/>
      <c r="F3999" s="17" t="s">
        <v>43</v>
      </c>
      <c r="G3999" s="19">
        <v>2.93E-2</v>
      </c>
      <c r="H3999" s="20">
        <v>807.57</v>
      </c>
      <c r="I3999" s="20">
        <f>TRUNC(TRUNC(G3999,8)*H3999,2)</f>
        <v>23.66</v>
      </c>
    </row>
    <row r="4000" spans="1:9" ht="15" customHeight="1">
      <c r="A4000" s="2"/>
      <c r="B4000" s="2"/>
      <c r="C4000" s="2"/>
      <c r="D4000" s="2"/>
      <c r="E4000" s="2"/>
      <c r="F4000" s="2"/>
      <c r="G4000" s="87" t="s">
        <v>1490</v>
      </c>
      <c r="H4000" s="87"/>
      <c r="I4000" s="21">
        <f>SUM(I3999:I3999)</f>
        <v>23.66</v>
      </c>
    </row>
    <row r="4001" spans="1:9" ht="15" customHeight="1">
      <c r="A4001" s="2"/>
      <c r="B4001" s="2"/>
      <c r="C4001" s="2"/>
      <c r="D4001" s="2"/>
      <c r="E4001" s="2"/>
      <c r="F4001" s="2"/>
      <c r="G4001" s="89" t="s">
        <v>1491</v>
      </c>
      <c r="H4001" s="89"/>
      <c r="I4001" s="5">
        <f>SUM(I3993,I3997,I4000)</f>
        <v>49.09</v>
      </c>
    </row>
    <row r="4002" spans="1:9" ht="9.9499999999999993" customHeight="1">
      <c r="A4002" s="2"/>
      <c r="B4002" s="2"/>
      <c r="C4002" s="2"/>
      <c r="D4002" s="2"/>
      <c r="E4002" s="2"/>
      <c r="F4002" s="2"/>
      <c r="G4002" s="90"/>
      <c r="H4002" s="90"/>
      <c r="I4002" s="90"/>
    </row>
    <row r="4003" spans="1:9" ht="20.100000000000001" customHeight="1">
      <c r="A4003" s="81" t="s">
        <v>2838</v>
      </c>
      <c r="B4003" s="81"/>
      <c r="C4003" s="81"/>
      <c r="D4003" s="81"/>
      <c r="E4003" s="81"/>
      <c r="F4003" s="81"/>
      <c r="G4003" s="81"/>
      <c r="H4003" s="81"/>
      <c r="I4003" s="81"/>
    </row>
    <row r="4004" spans="1:9" ht="15" customHeight="1">
      <c r="A4004" s="91" t="s">
        <v>1576</v>
      </c>
      <c r="B4004" s="91"/>
      <c r="C4004" s="92" t="s">
        <v>4</v>
      </c>
      <c r="D4004" s="92"/>
      <c r="E4004" s="92"/>
      <c r="F4004" s="11" t="s">
        <v>1470</v>
      </c>
      <c r="G4004" s="11" t="s">
        <v>1471</v>
      </c>
      <c r="H4004" s="11" t="s">
        <v>1472</v>
      </c>
      <c r="I4004" s="11" t="s">
        <v>1473</v>
      </c>
    </row>
    <row r="4005" spans="1:9" ht="21" customHeight="1">
      <c r="A4005" s="17" t="s">
        <v>2834</v>
      </c>
      <c r="B4005" s="18" t="s">
        <v>2835</v>
      </c>
      <c r="C4005" s="93" t="s">
        <v>14</v>
      </c>
      <c r="D4005" s="93"/>
      <c r="E4005" s="93"/>
      <c r="F4005" s="17" t="s">
        <v>39</v>
      </c>
      <c r="G4005" s="19">
        <v>0.13880000000000001</v>
      </c>
      <c r="H4005" s="20">
        <v>17.38</v>
      </c>
      <c r="I4005" s="20">
        <f>TRUNC(TRUNC(G4005,8)*H4005,2)</f>
        <v>2.41</v>
      </c>
    </row>
    <row r="4006" spans="1:9" ht="15" customHeight="1">
      <c r="A4006" s="2"/>
      <c r="B4006" s="2"/>
      <c r="C4006" s="2"/>
      <c r="D4006" s="2"/>
      <c r="E4006" s="2"/>
      <c r="F4006" s="2"/>
      <c r="G4006" s="87" t="s">
        <v>1588</v>
      </c>
      <c r="H4006" s="87"/>
      <c r="I4006" s="21">
        <f>SUM(I4005:I4005)</f>
        <v>2.41</v>
      </c>
    </row>
    <row r="4007" spans="1:9" ht="15" customHeight="1">
      <c r="A4007" s="91" t="s">
        <v>1560</v>
      </c>
      <c r="B4007" s="91"/>
      <c r="C4007" s="92" t="s">
        <v>4</v>
      </c>
      <c r="D4007" s="92"/>
      <c r="E4007" s="92"/>
      <c r="F4007" s="11" t="s">
        <v>1470</v>
      </c>
      <c r="G4007" s="11" t="s">
        <v>1471</v>
      </c>
      <c r="H4007" s="11" t="s">
        <v>1472</v>
      </c>
      <c r="I4007" s="11" t="s">
        <v>1473</v>
      </c>
    </row>
    <row r="4008" spans="1:9" ht="15" customHeight="1">
      <c r="A4008" s="17" t="s">
        <v>1792</v>
      </c>
      <c r="B4008" s="18" t="s">
        <v>1793</v>
      </c>
      <c r="C4008" s="93" t="s">
        <v>14</v>
      </c>
      <c r="D4008" s="93"/>
      <c r="E4008" s="93"/>
      <c r="F4008" s="17" t="s">
        <v>1563</v>
      </c>
      <c r="G4008" s="19">
        <v>0.67900000000000005</v>
      </c>
      <c r="H4008" s="20">
        <v>32.270000000000003</v>
      </c>
      <c r="I4008" s="20">
        <f>TRUNC(TRUNC(G4008,8)*H4008,2)</f>
        <v>21.91</v>
      </c>
    </row>
    <row r="4009" spans="1:9" ht="15" customHeight="1">
      <c r="A4009" s="17" t="s">
        <v>1775</v>
      </c>
      <c r="B4009" s="18" t="s">
        <v>1776</v>
      </c>
      <c r="C4009" s="93" t="s">
        <v>14</v>
      </c>
      <c r="D4009" s="93"/>
      <c r="E4009" s="93"/>
      <c r="F4009" s="17" t="s">
        <v>1563</v>
      </c>
      <c r="G4009" s="19">
        <v>0.67900000000000005</v>
      </c>
      <c r="H4009" s="20">
        <v>23.23</v>
      </c>
      <c r="I4009" s="20">
        <f>TRUNC(TRUNC(G4009,8)*H4009,2)</f>
        <v>15.77</v>
      </c>
    </row>
    <row r="4010" spans="1:9" ht="18" customHeight="1">
      <c r="A4010" s="2"/>
      <c r="B4010" s="2"/>
      <c r="C4010" s="2"/>
      <c r="D4010" s="2"/>
      <c r="E4010" s="2"/>
      <c r="F4010" s="2"/>
      <c r="G4010" s="87" t="s">
        <v>1564</v>
      </c>
      <c r="H4010" s="87"/>
      <c r="I4010" s="21">
        <f>SUM(I4008:I4009)</f>
        <v>37.68</v>
      </c>
    </row>
    <row r="4011" spans="1:9" ht="15" customHeight="1">
      <c r="A4011" s="91" t="s">
        <v>1487</v>
      </c>
      <c r="B4011" s="91"/>
      <c r="C4011" s="92" t="s">
        <v>4</v>
      </c>
      <c r="D4011" s="92"/>
      <c r="E4011" s="92"/>
      <c r="F4011" s="11" t="s">
        <v>1470</v>
      </c>
      <c r="G4011" s="11" t="s">
        <v>1471</v>
      </c>
      <c r="H4011" s="11" t="s">
        <v>1472</v>
      </c>
      <c r="I4011" s="11" t="s">
        <v>1473</v>
      </c>
    </row>
    <row r="4012" spans="1:9" ht="38.1" customHeight="1">
      <c r="A4012" s="17" t="s">
        <v>2836</v>
      </c>
      <c r="B4012" s="18" t="s">
        <v>2837</v>
      </c>
      <c r="C4012" s="93" t="s">
        <v>14</v>
      </c>
      <c r="D4012" s="93"/>
      <c r="E4012" s="93"/>
      <c r="F4012" s="17" t="s">
        <v>43</v>
      </c>
      <c r="G4012" s="19">
        <v>3.1399999999999997E-2</v>
      </c>
      <c r="H4012" s="20">
        <v>807.57</v>
      </c>
      <c r="I4012" s="20">
        <f>TRUNC(TRUNC(G4012,8)*H4012,2)</f>
        <v>25.35</v>
      </c>
    </row>
    <row r="4013" spans="1:9" ht="15" customHeight="1">
      <c r="A4013" s="2"/>
      <c r="B4013" s="2"/>
      <c r="C4013" s="2"/>
      <c r="D4013" s="2"/>
      <c r="E4013" s="2"/>
      <c r="F4013" s="2"/>
      <c r="G4013" s="87" t="s">
        <v>1490</v>
      </c>
      <c r="H4013" s="87"/>
      <c r="I4013" s="21">
        <f>SUM(I4012:I4012)</f>
        <v>25.35</v>
      </c>
    </row>
    <row r="4014" spans="1:9" ht="15" customHeight="1">
      <c r="A4014" s="2"/>
      <c r="B4014" s="2"/>
      <c r="C4014" s="2"/>
      <c r="D4014" s="2"/>
      <c r="E4014" s="2"/>
      <c r="F4014" s="2"/>
      <c r="G4014" s="89" t="s">
        <v>1491</v>
      </c>
      <c r="H4014" s="89"/>
      <c r="I4014" s="5">
        <f>SUM(I4006,I4010,I4013)</f>
        <v>65.44</v>
      </c>
    </row>
    <row r="4015" spans="1:9" ht="9.9499999999999993" customHeight="1">
      <c r="A4015" s="2"/>
      <c r="B4015" s="2"/>
      <c r="C4015" s="2"/>
      <c r="D4015" s="2"/>
      <c r="E4015" s="2"/>
      <c r="F4015" s="2"/>
      <c r="G4015" s="90"/>
      <c r="H4015" s="90"/>
      <c r="I4015" s="90"/>
    </row>
    <row r="4016" spans="1:9" ht="20.100000000000001" customHeight="1">
      <c r="A4016" s="81" t="s">
        <v>2839</v>
      </c>
      <c r="B4016" s="81"/>
      <c r="C4016" s="81"/>
      <c r="D4016" s="81"/>
      <c r="E4016" s="81"/>
      <c r="F4016" s="81"/>
      <c r="G4016" s="81"/>
      <c r="H4016" s="81"/>
      <c r="I4016" s="81"/>
    </row>
    <row r="4017" spans="1:9" ht="15" customHeight="1">
      <c r="A4017" s="91" t="s">
        <v>1560</v>
      </c>
      <c r="B4017" s="91"/>
      <c r="C4017" s="92" t="s">
        <v>4</v>
      </c>
      <c r="D4017" s="92"/>
      <c r="E4017" s="92"/>
      <c r="F4017" s="11" t="s">
        <v>1470</v>
      </c>
      <c r="G4017" s="11" t="s">
        <v>1471</v>
      </c>
      <c r="H4017" s="11" t="s">
        <v>1472</v>
      </c>
      <c r="I4017" s="11" t="s">
        <v>1473</v>
      </c>
    </row>
    <row r="4018" spans="1:9" ht="15" customHeight="1">
      <c r="A4018" s="17" t="s">
        <v>1792</v>
      </c>
      <c r="B4018" s="18" t="s">
        <v>1793</v>
      </c>
      <c r="C4018" s="93" t="s">
        <v>14</v>
      </c>
      <c r="D4018" s="93"/>
      <c r="E4018" s="93"/>
      <c r="F4018" s="17" t="s">
        <v>1563</v>
      </c>
      <c r="G4018" s="19">
        <v>0.29709999999999998</v>
      </c>
      <c r="H4018" s="20">
        <v>32.270000000000003</v>
      </c>
      <c r="I4018" s="20">
        <f>TRUNC(TRUNC(G4018,8)*H4018,2)</f>
        <v>9.58</v>
      </c>
    </row>
    <row r="4019" spans="1:9" ht="15" customHeight="1">
      <c r="A4019" s="17" t="s">
        <v>1775</v>
      </c>
      <c r="B4019" s="18" t="s">
        <v>1776</v>
      </c>
      <c r="C4019" s="93" t="s">
        <v>14</v>
      </c>
      <c r="D4019" s="93"/>
      <c r="E4019" s="93"/>
      <c r="F4019" s="17" t="s">
        <v>1563</v>
      </c>
      <c r="G4019" s="19">
        <v>0.14849999999999999</v>
      </c>
      <c r="H4019" s="20">
        <v>23.23</v>
      </c>
      <c r="I4019" s="20">
        <f>TRUNC(TRUNC(G4019,8)*H4019,2)</f>
        <v>3.44</v>
      </c>
    </row>
    <row r="4020" spans="1:9" ht="18" customHeight="1">
      <c r="A4020" s="2"/>
      <c r="B4020" s="2"/>
      <c r="C4020" s="2"/>
      <c r="D4020" s="2"/>
      <c r="E4020" s="2"/>
      <c r="F4020" s="2"/>
      <c r="G4020" s="87" t="s">
        <v>1564</v>
      </c>
      <c r="H4020" s="87"/>
      <c r="I4020" s="21">
        <f>SUM(I4018:I4019)</f>
        <v>13.02</v>
      </c>
    </row>
    <row r="4021" spans="1:9" ht="15" customHeight="1">
      <c r="A4021" s="91" t="s">
        <v>1487</v>
      </c>
      <c r="B4021" s="91"/>
      <c r="C4021" s="92" t="s">
        <v>4</v>
      </c>
      <c r="D4021" s="92"/>
      <c r="E4021" s="92"/>
      <c r="F4021" s="11" t="s">
        <v>1470</v>
      </c>
      <c r="G4021" s="11" t="s">
        <v>1471</v>
      </c>
      <c r="H4021" s="11" t="s">
        <v>1472</v>
      </c>
      <c r="I4021" s="11" t="s">
        <v>1473</v>
      </c>
    </row>
    <row r="4022" spans="1:9" ht="38.1" customHeight="1">
      <c r="A4022" s="17" t="s">
        <v>2007</v>
      </c>
      <c r="B4022" s="18" t="s">
        <v>2008</v>
      </c>
      <c r="C4022" s="93" t="s">
        <v>14</v>
      </c>
      <c r="D4022" s="93"/>
      <c r="E4022" s="93"/>
      <c r="F4022" s="17" t="s">
        <v>43</v>
      </c>
      <c r="G4022" s="19">
        <v>1.9400000000000001E-2</v>
      </c>
      <c r="H4022" s="20">
        <v>738.3</v>
      </c>
      <c r="I4022" s="20">
        <f>TRUNC(TRUNC(G4022,8)*H4022,2)</f>
        <v>14.32</v>
      </c>
    </row>
    <row r="4023" spans="1:9" ht="15" customHeight="1">
      <c r="A4023" s="2"/>
      <c r="B4023" s="2"/>
      <c r="C4023" s="2"/>
      <c r="D4023" s="2"/>
      <c r="E4023" s="2"/>
      <c r="F4023" s="2"/>
      <c r="G4023" s="87" t="s">
        <v>1490</v>
      </c>
      <c r="H4023" s="87"/>
      <c r="I4023" s="21">
        <f>SUM(I4022:I4022)</f>
        <v>14.32</v>
      </c>
    </row>
    <row r="4024" spans="1:9" ht="15" customHeight="1">
      <c r="A4024" s="2"/>
      <c r="B4024" s="2"/>
      <c r="C4024" s="2"/>
      <c r="D4024" s="2"/>
      <c r="E4024" s="2"/>
      <c r="F4024" s="2"/>
      <c r="G4024" s="89" t="s">
        <v>1491</v>
      </c>
      <c r="H4024" s="89"/>
      <c r="I4024" s="5">
        <f>SUM(I4020,I4023)</f>
        <v>27.34</v>
      </c>
    </row>
    <row r="4025" spans="1:9" ht="9.9499999999999993" customHeight="1">
      <c r="A4025" s="2"/>
      <c r="B4025" s="2"/>
      <c r="C4025" s="2"/>
      <c r="D4025" s="2"/>
      <c r="E4025" s="2"/>
      <c r="F4025" s="2"/>
      <c r="G4025" s="90"/>
      <c r="H4025" s="90"/>
      <c r="I4025" s="90"/>
    </row>
    <row r="4026" spans="1:9" ht="20.100000000000001" customHeight="1">
      <c r="A4026" s="81" t="s">
        <v>2840</v>
      </c>
      <c r="B4026" s="81"/>
      <c r="C4026" s="81"/>
      <c r="D4026" s="81"/>
      <c r="E4026" s="81"/>
      <c r="F4026" s="81"/>
      <c r="G4026" s="81"/>
      <c r="H4026" s="81"/>
      <c r="I4026" s="81"/>
    </row>
    <row r="4027" spans="1:9" ht="15" customHeight="1">
      <c r="A4027" s="91" t="s">
        <v>1576</v>
      </c>
      <c r="B4027" s="91"/>
      <c r="C4027" s="92" t="s">
        <v>4</v>
      </c>
      <c r="D4027" s="92"/>
      <c r="E4027" s="92"/>
      <c r="F4027" s="11" t="s">
        <v>1470</v>
      </c>
      <c r="G4027" s="11" t="s">
        <v>1471</v>
      </c>
      <c r="H4027" s="11" t="s">
        <v>1472</v>
      </c>
      <c r="I4027" s="11" t="s">
        <v>1473</v>
      </c>
    </row>
    <row r="4028" spans="1:9" ht="15" customHeight="1">
      <c r="A4028" s="17" t="s">
        <v>2841</v>
      </c>
      <c r="B4028" s="18" t="s">
        <v>2842</v>
      </c>
      <c r="C4028" s="93" t="s">
        <v>14</v>
      </c>
      <c r="D4028" s="93"/>
      <c r="E4028" s="93"/>
      <c r="F4028" s="17" t="s">
        <v>118</v>
      </c>
      <c r="G4028" s="19">
        <v>6.85</v>
      </c>
      <c r="H4028" s="20">
        <v>0.85</v>
      </c>
      <c r="I4028" s="20">
        <f>TRUNC(TRUNC(G4028,8)*H4028,2)</f>
        <v>5.82</v>
      </c>
    </row>
    <row r="4029" spans="1:9" ht="15" customHeight="1">
      <c r="A4029" s="17" t="s">
        <v>2843</v>
      </c>
      <c r="B4029" s="18" t="s">
        <v>2844</v>
      </c>
      <c r="C4029" s="93" t="s">
        <v>14</v>
      </c>
      <c r="D4029" s="93"/>
      <c r="E4029" s="93"/>
      <c r="F4029" s="17" t="s">
        <v>118</v>
      </c>
      <c r="G4029" s="19">
        <v>0.14099999999999999</v>
      </c>
      <c r="H4029" s="20">
        <v>4.99</v>
      </c>
      <c r="I4029" s="20">
        <f>TRUNC(TRUNC(G4029,8)*H4029,2)</f>
        <v>0.7</v>
      </c>
    </row>
    <row r="4030" spans="1:9" ht="21" customHeight="1">
      <c r="A4030" s="17" t="s">
        <v>2845</v>
      </c>
      <c r="B4030" s="18" t="s">
        <v>2846</v>
      </c>
      <c r="C4030" s="93" t="s">
        <v>14</v>
      </c>
      <c r="D4030" s="93"/>
      <c r="E4030" s="93"/>
      <c r="F4030" s="17" t="s">
        <v>39</v>
      </c>
      <c r="G4030" s="19">
        <v>1.0764</v>
      </c>
      <c r="H4030" s="20">
        <v>38.57</v>
      </c>
      <c r="I4030" s="20">
        <f>TRUNC(TRUNC(G4030,8)*H4030,2)</f>
        <v>41.51</v>
      </c>
    </row>
    <row r="4031" spans="1:9" ht="15" customHeight="1">
      <c r="A4031" s="2"/>
      <c r="B4031" s="2"/>
      <c r="C4031" s="2"/>
      <c r="D4031" s="2"/>
      <c r="E4031" s="2"/>
      <c r="F4031" s="2"/>
      <c r="G4031" s="87" t="s">
        <v>1588</v>
      </c>
      <c r="H4031" s="87"/>
      <c r="I4031" s="21">
        <f>SUM(I4028:I4030)</f>
        <v>48.03</v>
      </c>
    </row>
    <row r="4032" spans="1:9" ht="15" customHeight="1">
      <c r="A4032" s="91" t="s">
        <v>1560</v>
      </c>
      <c r="B4032" s="91"/>
      <c r="C4032" s="92" t="s">
        <v>4</v>
      </c>
      <c r="D4032" s="92"/>
      <c r="E4032" s="92"/>
      <c r="F4032" s="11" t="s">
        <v>1470</v>
      </c>
      <c r="G4032" s="11" t="s">
        <v>1471</v>
      </c>
      <c r="H4032" s="11" t="s">
        <v>1472</v>
      </c>
      <c r="I4032" s="11" t="s">
        <v>1473</v>
      </c>
    </row>
    <row r="4033" spans="1:9" ht="21" customHeight="1">
      <c r="A4033" s="17" t="s">
        <v>2847</v>
      </c>
      <c r="B4033" s="18" t="s">
        <v>2848</v>
      </c>
      <c r="C4033" s="93" t="s">
        <v>14</v>
      </c>
      <c r="D4033" s="93"/>
      <c r="E4033" s="93"/>
      <c r="F4033" s="17" t="s">
        <v>1563</v>
      </c>
      <c r="G4033" s="19">
        <v>0.7762</v>
      </c>
      <c r="H4033" s="20">
        <v>32.1</v>
      </c>
      <c r="I4033" s="20">
        <f>TRUNC(TRUNC(G4033,8)*H4033,2)</f>
        <v>24.91</v>
      </c>
    </row>
    <row r="4034" spans="1:9" ht="15" customHeight="1">
      <c r="A4034" s="17" t="s">
        <v>1775</v>
      </c>
      <c r="B4034" s="18" t="s">
        <v>1776</v>
      </c>
      <c r="C4034" s="93" t="s">
        <v>14</v>
      </c>
      <c r="D4034" s="93"/>
      <c r="E4034" s="93"/>
      <c r="F4034" s="17" t="s">
        <v>1563</v>
      </c>
      <c r="G4034" s="19">
        <v>0.33579999999999999</v>
      </c>
      <c r="H4034" s="20">
        <v>23.23</v>
      </c>
      <c r="I4034" s="20">
        <f>TRUNC(TRUNC(G4034,8)*H4034,2)</f>
        <v>7.8</v>
      </c>
    </row>
    <row r="4035" spans="1:9" ht="18" customHeight="1">
      <c r="A4035" s="2"/>
      <c r="B4035" s="2"/>
      <c r="C4035" s="2"/>
      <c r="D4035" s="2"/>
      <c r="E4035" s="2"/>
      <c r="F4035" s="2"/>
      <c r="G4035" s="87" t="s">
        <v>1564</v>
      </c>
      <c r="H4035" s="87"/>
      <c r="I4035" s="21">
        <f>SUM(I4033:I4034)</f>
        <v>32.71</v>
      </c>
    </row>
    <row r="4036" spans="1:9" ht="15" customHeight="1">
      <c r="A4036" s="2"/>
      <c r="B4036" s="2"/>
      <c r="C4036" s="2"/>
      <c r="D4036" s="2"/>
      <c r="E4036" s="2"/>
      <c r="F4036" s="2"/>
      <c r="G4036" s="89" t="s">
        <v>1491</v>
      </c>
      <c r="H4036" s="89"/>
      <c r="I4036" s="5">
        <f>SUM(I4031,I4035)</f>
        <v>80.740000000000009</v>
      </c>
    </row>
    <row r="4037" spans="1:9" ht="9.9499999999999993" customHeight="1">
      <c r="A4037" s="2"/>
      <c r="B4037" s="2"/>
      <c r="C4037" s="2"/>
      <c r="D4037" s="2"/>
      <c r="E4037" s="2"/>
      <c r="F4037" s="2"/>
      <c r="G4037" s="90"/>
      <c r="H4037" s="90"/>
      <c r="I4037" s="90"/>
    </row>
    <row r="4038" spans="1:9" ht="20.100000000000001" customHeight="1">
      <c r="A4038" s="81" t="s">
        <v>2849</v>
      </c>
      <c r="B4038" s="81"/>
      <c r="C4038" s="81"/>
      <c r="D4038" s="81"/>
      <c r="E4038" s="81"/>
      <c r="F4038" s="81"/>
      <c r="G4038" s="81"/>
      <c r="H4038" s="81"/>
      <c r="I4038" s="81"/>
    </row>
    <row r="4039" spans="1:9" ht="15" customHeight="1">
      <c r="A4039" s="91" t="s">
        <v>1576</v>
      </c>
      <c r="B4039" s="91"/>
      <c r="C4039" s="92" t="s">
        <v>4</v>
      </c>
      <c r="D4039" s="92"/>
      <c r="E4039" s="92"/>
      <c r="F4039" s="11" t="s">
        <v>1470</v>
      </c>
      <c r="G4039" s="11" t="s">
        <v>1471</v>
      </c>
      <c r="H4039" s="11" t="s">
        <v>1472</v>
      </c>
      <c r="I4039" s="11" t="s">
        <v>1473</v>
      </c>
    </row>
    <row r="4040" spans="1:9" ht="21" customHeight="1">
      <c r="A4040" s="17" t="s">
        <v>2850</v>
      </c>
      <c r="B4040" s="18" t="s">
        <v>2851</v>
      </c>
      <c r="C4040" s="93" t="s">
        <v>14</v>
      </c>
      <c r="D4040" s="93"/>
      <c r="E4040" s="93"/>
      <c r="F4040" s="17" t="s">
        <v>33</v>
      </c>
      <c r="G4040" s="19">
        <v>1</v>
      </c>
      <c r="H4040" s="20">
        <v>96.84</v>
      </c>
      <c r="I4040" s="20">
        <f>TRUNC(TRUNC(G4040,8)*H4040,2)</f>
        <v>96.84</v>
      </c>
    </row>
    <row r="4041" spans="1:9" ht="29.1" customHeight="1">
      <c r="A4041" s="17" t="s">
        <v>2852</v>
      </c>
      <c r="B4041" s="18" t="s">
        <v>2853</v>
      </c>
      <c r="C4041" s="93" t="s">
        <v>14</v>
      </c>
      <c r="D4041" s="93"/>
      <c r="E4041" s="93"/>
      <c r="F4041" s="17" t="s">
        <v>33</v>
      </c>
      <c r="G4041" s="19">
        <v>2</v>
      </c>
      <c r="H4041" s="20">
        <v>17.71</v>
      </c>
      <c r="I4041" s="20">
        <f>TRUNC(TRUNC(G4041,8)*H4041,2)</f>
        <v>35.42</v>
      </c>
    </row>
    <row r="4042" spans="1:9" ht="15" customHeight="1">
      <c r="A4042" s="17" t="s">
        <v>2854</v>
      </c>
      <c r="B4042" s="18" t="s">
        <v>2855</v>
      </c>
      <c r="C4042" s="93" t="s">
        <v>14</v>
      </c>
      <c r="D4042" s="93"/>
      <c r="E4042" s="93"/>
      <c r="F4042" s="17" t="s">
        <v>118</v>
      </c>
      <c r="G4042" s="19">
        <v>3.04E-2</v>
      </c>
      <c r="H4042" s="20">
        <v>105.12</v>
      </c>
      <c r="I4042" s="20">
        <f>TRUNC(TRUNC(G4042,8)*H4042,2)</f>
        <v>3.19</v>
      </c>
    </row>
    <row r="4043" spans="1:9" ht="15" customHeight="1">
      <c r="A4043" s="2"/>
      <c r="B4043" s="2"/>
      <c r="C4043" s="2"/>
      <c r="D4043" s="2"/>
      <c r="E4043" s="2"/>
      <c r="F4043" s="2"/>
      <c r="G4043" s="87" t="s">
        <v>1588</v>
      </c>
      <c r="H4043" s="87"/>
      <c r="I4043" s="21">
        <f>SUM(I4040:I4042)</f>
        <v>135.44999999999999</v>
      </c>
    </row>
    <row r="4044" spans="1:9" ht="15" customHeight="1">
      <c r="A4044" s="91" t="s">
        <v>1560</v>
      </c>
      <c r="B4044" s="91"/>
      <c r="C4044" s="92" t="s">
        <v>4</v>
      </c>
      <c r="D4044" s="92"/>
      <c r="E4044" s="92"/>
      <c r="F4044" s="11" t="s">
        <v>1470</v>
      </c>
      <c r="G4044" s="11" t="s">
        <v>1471</v>
      </c>
      <c r="H4044" s="11" t="s">
        <v>1472</v>
      </c>
      <c r="I4044" s="11" t="s">
        <v>1473</v>
      </c>
    </row>
    <row r="4045" spans="1:9" ht="21" customHeight="1">
      <c r="A4045" s="17" t="s">
        <v>2511</v>
      </c>
      <c r="B4045" s="18" t="s">
        <v>2512</v>
      </c>
      <c r="C4045" s="93" t="s">
        <v>14</v>
      </c>
      <c r="D4045" s="93"/>
      <c r="E4045" s="93"/>
      <c r="F4045" s="17" t="s">
        <v>1563</v>
      </c>
      <c r="G4045" s="19">
        <v>0.38700000000000001</v>
      </c>
      <c r="H4045" s="20">
        <v>31.5</v>
      </c>
      <c r="I4045" s="20">
        <f>TRUNC(TRUNC(G4045,8)*H4045,2)</f>
        <v>12.19</v>
      </c>
    </row>
    <row r="4046" spans="1:9" ht="15" customHeight="1">
      <c r="A4046" s="17" t="s">
        <v>1775</v>
      </c>
      <c r="B4046" s="18" t="s">
        <v>1776</v>
      </c>
      <c r="C4046" s="93" t="s">
        <v>14</v>
      </c>
      <c r="D4046" s="93"/>
      <c r="E4046" s="93"/>
      <c r="F4046" s="17" t="s">
        <v>1563</v>
      </c>
      <c r="G4046" s="19">
        <v>0.18859999999999999</v>
      </c>
      <c r="H4046" s="20">
        <v>23.23</v>
      </c>
      <c r="I4046" s="20">
        <f>TRUNC(TRUNC(G4046,8)*H4046,2)</f>
        <v>4.38</v>
      </c>
    </row>
    <row r="4047" spans="1:9" ht="18" customHeight="1">
      <c r="A4047" s="2"/>
      <c r="B4047" s="2"/>
      <c r="C4047" s="2"/>
      <c r="D4047" s="2"/>
      <c r="E4047" s="2"/>
      <c r="F4047" s="2"/>
      <c r="G4047" s="87" t="s">
        <v>1564</v>
      </c>
      <c r="H4047" s="87"/>
      <c r="I4047" s="21">
        <f>SUM(I4045:I4046)</f>
        <v>16.57</v>
      </c>
    </row>
    <row r="4048" spans="1:9" ht="15" customHeight="1">
      <c r="A4048" s="2"/>
      <c r="B4048" s="2"/>
      <c r="C4048" s="2"/>
      <c r="D4048" s="2"/>
      <c r="E4048" s="2"/>
      <c r="F4048" s="2"/>
      <c r="G4048" s="89" t="s">
        <v>1491</v>
      </c>
      <c r="H4048" s="89"/>
      <c r="I4048" s="5">
        <f>SUM(I4043,I4047)</f>
        <v>152.01999999999998</v>
      </c>
    </row>
    <row r="4049" spans="1:9" ht="9.9499999999999993" customHeight="1">
      <c r="A4049" s="2"/>
      <c r="B4049" s="2"/>
      <c r="C4049" s="2"/>
      <c r="D4049" s="2"/>
      <c r="E4049" s="2"/>
      <c r="F4049" s="2"/>
      <c r="G4049" s="90"/>
      <c r="H4049" s="90"/>
      <c r="I4049" s="90"/>
    </row>
    <row r="4050" spans="1:9" ht="20.100000000000001" customHeight="1">
      <c r="A4050" s="81" t="s">
        <v>2856</v>
      </c>
      <c r="B4050" s="81"/>
      <c r="C4050" s="81"/>
      <c r="D4050" s="81"/>
      <c r="E4050" s="81"/>
      <c r="F4050" s="81"/>
      <c r="G4050" s="81"/>
      <c r="H4050" s="81"/>
      <c r="I4050" s="81"/>
    </row>
    <row r="4051" spans="1:9" ht="15" customHeight="1">
      <c r="A4051" s="91" t="s">
        <v>1487</v>
      </c>
      <c r="B4051" s="91"/>
      <c r="C4051" s="92" t="s">
        <v>4</v>
      </c>
      <c r="D4051" s="92"/>
      <c r="E4051" s="92"/>
      <c r="F4051" s="11" t="s">
        <v>1470</v>
      </c>
      <c r="G4051" s="11" t="s">
        <v>1471</v>
      </c>
      <c r="H4051" s="11" t="s">
        <v>1472</v>
      </c>
      <c r="I4051" s="11" t="s">
        <v>1473</v>
      </c>
    </row>
    <row r="4052" spans="1:9" ht="21" customHeight="1">
      <c r="A4052" s="17" t="s">
        <v>2857</v>
      </c>
      <c r="B4052" s="18" t="s">
        <v>2858</v>
      </c>
      <c r="C4052" s="93" t="s">
        <v>14</v>
      </c>
      <c r="D4052" s="93"/>
      <c r="E4052" s="93"/>
      <c r="F4052" s="17" t="s">
        <v>33</v>
      </c>
      <c r="G4052" s="19">
        <v>1</v>
      </c>
      <c r="H4052" s="20">
        <v>39.76</v>
      </c>
      <c r="I4052" s="20">
        <f>TRUNC(TRUNC(G4052,8)*H4052,2)</f>
        <v>39.76</v>
      </c>
    </row>
    <row r="4053" spans="1:9" ht="21" customHeight="1">
      <c r="A4053" s="17" t="s">
        <v>1669</v>
      </c>
      <c r="B4053" s="18" t="s">
        <v>1670</v>
      </c>
      <c r="C4053" s="93" t="s">
        <v>14</v>
      </c>
      <c r="D4053" s="93"/>
      <c r="E4053" s="93"/>
      <c r="F4053" s="17" t="s">
        <v>33</v>
      </c>
      <c r="G4053" s="19">
        <v>1</v>
      </c>
      <c r="H4053" s="20">
        <v>500.62</v>
      </c>
      <c r="I4053" s="20">
        <f>TRUNC(TRUNC(G4053,8)*H4053,2)</f>
        <v>500.62</v>
      </c>
    </row>
    <row r="4054" spans="1:9" ht="15" customHeight="1">
      <c r="A4054" s="2"/>
      <c r="B4054" s="2"/>
      <c r="C4054" s="2"/>
      <c r="D4054" s="2"/>
      <c r="E4054" s="2"/>
      <c r="F4054" s="2"/>
      <c r="G4054" s="87" t="s">
        <v>1490</v>
      </c>
      <c r="H4054" s="87"/>
      <c r="I4054" s="21">
        <f>SUM(I4052:I4053)</f>
        <v>540.38</v>
      </c>
    </row>
    <row r="4055" spans="1:9" ht="15" customHeight="1">
      <c r="A4055" s="2"/>
      <c r="B4055" s="2"/>
      <c r="C4055" s="2"/>
      <c r="D4055" s="2"/>
      <c r="E4055" s="2"/>
      <c r="F4055" s="2"/>
      <c r="G4055" s="89" t="s">
        <v>1491</v>
      </c>
      <c r="H4055" s="89"/>
      <c r="I4055" s="5">
        <f>SUM(I4054)</f>
        <v>540.38</v>
      </c>
    </row>
    <row r="4056" spans="1:9" ht="9.9499999999999993" customHeight="1">
      <c r="A4056" s="2"/>
      <c r="B4056" s="2"/>
      <c r="C4056" s="2"/>
      <c r="D4056" s="2"/>
      <c r="E4056" s="2"/>
      <c r="F4056" s="2"/>
      <c r="G4056" s="90"/>
      <c r="H4056" s="90"/>
      <c r="I4056" s="90"/>
    </row>
    <row r="4057" spans="1:9" ht="20.100000000000001" customHeight="1">
      <c r="A4057" s="81" t="s">
        <v>2859</v>
      </c>
      <c r="B4057" s="81"/>
      <c r="C4057" s="81"/>
      <c r="D4057" s="81"/>
      <c r="E4057" s="81"/>
      <c r="F4057" s="81"/>
      <c r="G4057" s="81"/>
      <c r="H4057" s="81"/>
      <c r="I4057" s="81"/>
    </row>
    <row r="4058" spans="1:9" ht="15" customHeight="1">
      <c r="A4058" s="91" t="s">
        <v>1576</v>
      </c>
      <c r="B4058" s="91"/>
      <c r="C4058" s="92" t="s">
        <v>4</v>
      </c>
      <c r="D4058" s="92"/>
      <c r="E4058" s="92"/>
      <c r="F4058" s="11" t="s">
        <v>1470</v>
      </c>
      <c r="G4058" s="11" t="s">
        <v>1471</v>
      </c>
      <c r="H4058" s="11" t="s">
        <v>1472</v>
      </c>
      <c r="I4058" s="11" t="s">
        <v>1473</v>
      </c>
    </row>
    <row r="4059" spans="1:9" ht="29.1" customHeight="1">
      <c r="A4059" s="17" t="s">
        <v>2860</v>
      </c>
      <c r="B4059" s="18" t="s">
        <v>2861</v>
      </c>
      <c r="C4059" s="93" t="s">
        <v>14</v>
      </c>
      <c r="D4059" s="93"/>
      <c r="E4059" s="93"/>
      <c r="F4059" s="17" t="s">
        <v>33</v>
      </c>
      <c r="G4059" s="19">
        <v>1</v>
      </c>
      <c r="H4059" s="20">
        <v>8.06</v>
      </c>
      <c r="I4059" s="20">
        <f>TRUNC(TRUNC(G4059,8)*H4059,2)</f>
        <v>8.06</v>
      </c>
    </row>
    <row r="4060" spans="1:9" ht="15" customHeight="1">
      <c r="A4060" s="2"/>
      <c r="B4060" s="2"/>
      <c r="C4060" s="2"/>
      <c r="D4060" s="2"/>
      <c r="E4060" s="2"/>
      <c r="F4060" s="2"/>
      <c r="G4060" s="87" t="s">
        <v>1588</v>
      </c>
      <c r="H4060" s="87"/>
      <c r="I4060" s="21">
        <f>SUM(I4059:I4059)</f>
        <v>8.06</v>
      </c>
    </row>
    <row r="4061" spans="1:9" ht="15" customHeight="1">
      <c r="A4061" s="91" t="s">
        <v>1487</v>
      </c>
      <c r="B4061" s="91"/>
      <c r="C4061" s="92" t="s">
        <v>4</v>
      </c>
      <c r="D4061" s="92"/>
      <c r="E4061" s="92"/>
      <c r="F4061" s="11" t="s">
        <v>1470</v>
      </c>
      <c r="G4061" s="11" t="s">
        <v>1471</v>
      </c>
      <c r="H4061" s="11" t="s">
        <v>1472</v>
      </c>
      <c r="I4061" s="11" t="s">
        <v>1473</v>
      </c>
    </row>
    <row r="4062" spans="1:9" ht="29.1" customHeight="1">
      <c r="A4062" s="17" t="s">
        <v>2862</v>
      </c>
      <c r="B4062" s="18" t="s">
        <v>2863</v>
      </c>
      <c r="C4062" s="93" t="s">
        <v>14</v>
      </c>
      <c r="D4062" s="93"/>
      <c r="E4062" s="93"/>
      <c r="F4062" s="17" t="s">
        <v>33</v>
      </c>
      <c r="G4062" s="19">
        <v>1</v>
      </c>
      <c r="H4062" s="20">
        <v>788.28</v>
      </c>
      <c r="I4062" s="20">
        <f>TRUNC(TRUNC(G4062,8)*H4062,2)</f>
        <v>788.28</v>
      </c>
    </row>
    <row r="4063" spans="1:9" ht="15" customHeight="1">
      <c r="A4063" s="2"/>
      <c r="B4063" s="2"/>
      <c r="C4063" s="2"/>
      <c r="D4063" s="2"/>
      <c r="E4063" s="2"/>
      <c r="F4063" s="2"/>
      <c r="G4063" s="87" t="s">
        <v>1490</v>
      </c>
      <c r="H4063" s="87"/>
      <c r="I4063" s="21">
        <f>SUM(I4062:I4062)</f>
        <v>788.28</v>
      </c>
    </row>
    <row r="4064" spans="1:9" ht="15" customHeight="1">
      <c r="A4064" s="2"/>
      <c r="B4064" s="2"/>
      <c r="C4064" s="2"/>
      <c r="D4064" s="2"/>
      <c r="E4064" s="2"/>
      <c r="F4064" s="2"/>
      <c r="G4064" s="89" t="s">
        <v>1491</v>
      </c>
      <c r="H4064" s="89"/>
      <c r="I4064" s="5">
        <f>SUM(I4060,I4063)</f>
        <v>796.33999999999992</v>
      </c>
    </row>
    <row r="4065" spans="1:9" ht="9.9499999999999993" customHeight="1">
      <c r="A4065" s="2"/>
      <c r="B4065" s="2"/>
      <c r="C4065" s="2"/>
      <c r="D4065" s="2"/>
      <c r="E4065" s="2"/>
      <c r="F4065" s="2"/>
      <c r="G4065" s="90"/>
      <c r="H4065" s="90"/>
      <c r="I4065" s="90"/>
    </row>
    <row r="4066" spans="1:9" ht="20.100000000000001" customHeight="1">
      <c r="A4066" s="81" t="s">
        <v>2864</v>
      </c>
      <c r="B4066" s="81"/>
      <c r="C4066" s="81"/>
      <c r="D4066" s="81"/>
      <c r="E4066" s="81"/>
      <c r="F4066" s="81"/>
      <c r="G4066" s="81"/>
      <c r="H4066" s="81"/>
      <c r="I4066" s="81"/>
    </row>
    <row r="4067" spans="1:9" ht="15" customHeight="1">
      <c r="A4067" s="91" t="s">
        <v>1576</v>
      </c>
      <c r="B4067" s="91"/>
      <c r="C4067" s="92" t="s">
        <v>4</v>
      </c>
      <c r="D4067" s="92"/>
      <c r="E4067" s="92"/>
      <c r="F4067" s="11" t="s">
        <v>1470</v>
      </c>
      <c r="G4067" s="11" t="s">
        <v>1471</v>
      </c>
      <c r="H4067" s="11" t="s">
        <v>1472</v>
      </c>
      <c r="I4067" s="11" t="s">
        <v>1473</v>
      </c>
    </row>
    <row r="4068" spans="1:9" ht="21" customHeight="1">
      <c r="A4068" s="17" t="s">
        <v>2071</v>
      </c>
      <c r="B4068" s="18" t="s">
        <v>2072</v>
      </c>
      <c r="C4068" s="93" t="s">
        <v>14</v>
      </c>
      <c r="D4068" s="93"/>
      <c r="E4068" s="93"/>
      <c r="F4068" s="17" t="s">
        <v>33</v>
      </c>
      <c r="G4068" s="19">
        <v>1</v>
      </c>
      <c r="H4068" s="20">
        <v>165.2</v>
      </c>
      <c r="I4068" s="20">
        <f>TRUNC(TRUNC(G4068,8)*H4068,2)</f>
        <v>165.2</v>
      </c>
    </row>
    <row r="4069" spans="1:9" ht="29.1" customHeight="1">
      <c r="A4069" s="17" t="s">
        <v>2852</v>
      </c>
      <c r="B4069" s="18" t="s">
        <v>2853</v>
      </c>
      <c r="C4069" s="93" t="s">
        <v>14</v>
      </c>
      <c r="D4069" s="93"/>
      <c r="E4069" s="93"/>
      <c r="F4069" s="17" t="s">
        <v>33</v>
      </c>
      <c r="G4069" s="19">
        <v>6</v>
      </c>
      <c r="H4069" s="20">
        <v>17.71</v>
      </c>
      <c r="I4069" s="20">
        <f>TRUNC(TRUNC(G4069,8)*H4069,2)</f>
        <v>106.26</v>
      </c>
    </row>
    <row r="4070" spans="1:9" ht="15" customHeight="1">
      <c r="A4070" s="2"/>
      <c r="B4070" s="2"/>
      <c r="C4070" s="2"/>
      <c r="D4070" s="2"/>
      <c r="E4070" s="2"/>
      <c r="F4070" s="2"/>
      <c r="G4070" s="87" t="s">
        <v>1588</v>
      </c>
      <c r="H4070" s="87"/>
      <c r="I4070" s="21">
        <f>SUM(I4068:I4069)</f>
        <v>271.45999999999998</v>
      </c>
    </row>
    <row r="4071" spans="1:9" ht="15" customHeight="1">
      <c r="A4071" s="91" t="s">
        <v>1560</v>
      </c>
      <c r="B4071" s="91"/>
      <c r="C4071" s="92" t="s">
        <v>4</v>
      </c>
      <c r="D4071" s="92"/>
      <c r="E4071" s="92"/>
      <c r="F4071" s="11" t="s">
        <v>1470</v>
      </c>
      <c r="G4071" s="11" t="s">
        <v>1471</v>
      </c>
      <c r="H4071" s="11" t="s">
        <v>1472</v>
      </c>
      <c r="I4071" s="11" t="s">
        <v>1473</v>
      </c>
    </row>
    <row r="4072" spans="1:9" ht="21" customHeight="1">
      <c r="A4072" s="17" t="s">
        <v>2511</v>
      </c>
      <c r="B4072" s="18" t="s">
        <v>2512</v>
      </c>
      <c r="C4072" s="93" t="s">
        <v>14</v>
      </c>
      <c r="D4072" s="93"/>
      <c r="E4072" s="93"/>
      <c r="F4072" s="17" t="s">
        <v>1563</v>
      </c>
      <c r="G4072" s="19">
        <v>0.94850000000000001</v>
      </c>
      <c r="H4072" s="20">
        <v>31.5</v>
      </c>
      <c r="I4072" s="20">
        <f>TRUNC(TRUNC(G4072,8)*H4072,2)</f>
        <v>29.87</v>
      </c>
    </row>
    <row r="4073" spans="1:9" ht="15" customHeight="1">
      <c r="A4073" s="17" t="s">
        <v>1775</v>
      </c>
      <c r="B4073" s="18" t="s">
        <v>1776</v>
      </c>
      <c r="C4073" s="93" t="s">
        <v>14</v>
      </c>
      <c r="D4073" s="93"/>
      <c r="E4073" s="93"/>
      <c r="F4073" s="17" t="s">
        <v>1563</v>
      </c>
      <c r="G4073" s="19">
        <v>0.29880000000000001</v>
      </c>
      <c r="H4073" s="20">
        <v>23.23</v>
      </c>
      <c r="I4073" s="20">
        <f>TRUNC(TRUNC(G4073,8)*H4073,2)</f>
        <v>6.94</v>
      </c>
    </row>
    <row r="4074" spans="1:9" ht="18" customHeight="1">
      <c r="A4074" s="2"/>
      <c r="B4074" s="2"/>
      <c r="C4074" s="2"/>
      <c r="D4074" s="2"/>
      <c r="E4074" s="2"/>
      <c r="F4074" s="2"/>
      <c r="G4074" s="87" t="s">
        <v>1564</v>
      </c>
      <c r="H4074" s="87"/>
      <c r="I4074" s="21">
        <f>SUM(I4072:I4073)</f>
        <v>36.81</v>
      </c>
    </row>
    <row r="4075" spans="1:9" ht="15" customHeight="1">
      <c r="A4075" s="2"/>
      <c r="B4075" s="2"/>
      <c r="C4075" s="2"/>
      <c r="D4075" s="2"/>
      <c r="E4075" s="2"/>
      <c r="F4075" s="2"/>
      <c r="G4075" s="89" t="s">
        <v>1491</v>
      </c>
      <c r="H4075" s="89"/>
      <c r="I4075" s="5">
        <f>SUM(I4070,I4074)</f>
        <v>308.27</v>
      </c>
    </row>
    <row r="4076" spans="1:9" ht="9.9499999999999993" customHeight="1">
      <c r="A4076" s="2"/>
      <c r="B4076" s="2"/>
      <c r="C4076" s="2"/>
      <c r="D4076" s="2"/>
      <c r="E4076" s="2"/>
      <c r="F4076" s="2"/>
      <c r="G4076" s="90"/>
      <c r="H4076" s="90"/>
      <c r="I4076" s="90"/>
    </row>
    <row r="4077" spans="1:9" ht="20.100000000000001" customHeight="1">
      <c r="A4077" s="81" t="s">
        <v>2865</v>
      </c>
      <c r="B4077" s="81"/>
      <c r="C4077" s="81"/>
      <c r="D4077" s="81"/>
      <c r="E4077" s="81"/>
      <c r="F4077" s="81"/>
      <c r="G4077" s="81"/>
      <c r="H4077" s="81"/>
      <c r="I4077" s="81"/>
    </row>
    <row r="4078" spans="1:9" ht="15" customHeight="1">
      <c r="A4078" s="91" t="s">
        <v>1576</v>
      </c>
      <c r="B4078" s="91"/>
      <c r="C4078" s="92" t="s">
        <v>4</v>
      </c>
      <c r="D4078" s="92"/>
      <c r="E4078" s="92"/>
      <c r="F4078" s="11" t="s">
        <v>1470</v>
      </c>
      <c r="G4078" s="11" t="s">
        <v>1471</v>
      </c>
      <c r="H4078" s="11" t="s">
        <v>1472</v>
      </c>
      <c r="I4078" s="11" t="s">
        <v>1473</v>
      </c>
    </row>
    <row r="4079" spans="1:9" ht="21" customHeight="1">
      <c r="A4079" s="17" t="s">
        <v>2866</v>
      </c>
      <c r="B4079" s="18" t="s">
        <v>2867</v>
      </c>
      <c r="C4079" s="93" t="s">
        <v>14</v>
      </c>
      <c r="D4079" s="93"/>
      <c r="E4079" s="93"/>
      <c r="F4079" s="17" t="s">
        <v>33</v>
      </c>
      <c r="G4079" s="19">
        <v>1</v>
      </c>
      <c r="H4079" s="20">
        <v>183.47</v>
      </c>
      <c r="I4079" s="20">
        <f>TRUNC(TRUNC(G4079,8)*H4079,2)</f>
        <v>183.47</v>
      </c>
    </row>
    <row r="4080" spans="1:9" ht="29.1" customHeight="1">
      <c r="A4080" s="17" t="s">
        <v>2852</v>
      </c>
      <c r="B4080" s="18" t="s">
        <v>2853</v>
      </c>
      <c r="C4080" s="93" t="s">
        <v>14</v>
      </c>
      <c r="D4080" s="93"/>
      <c r="E4080" s="93"/>
      <c r="F4080" s="17" t="s">
        <v>33</v>
      </c>
      <c r="G4080" s="19">
        <v>6</v>
      </c>
      <c r="H4080" s="20">
        <v>17.71</v>
      </c>
      <c r="I4080" s="20">
        <f>TRUNC(TRUNC(G4080,8)*H4080,2)</f>
        <v>106.26</v>
      </c>
    </row>
    <row r="4081" spans="1:9" ht="15" customHeight="1">
      <c r="A4081" s="2"/>
      <c r="B4081" s="2"/>
      <c r="C4081" s="2"/>
      <c r="D4081" s="2"/>
      <c r="E4081" s="2"/>
      <c r="F4081" s="2"/>
      <c r="G4081" s="87" t="s">
        <v>1588</v>
      </c>
      <c r="H4081" s="87"/>
      <c r="I4081" s="21">
        <f>SUM(I4079:I4080)</f>
        <v>289.73</v>
      </c>
    </row>
    <row r="4082" spans="1:9" ht="15" customHeight="1">
      <c r="A4082" s="91" t="s">
        <v>1560</v>
      </c>
      <c r="B4082" s="91"/>
      <c r="C4082" s="92" t="s">
        <v>4</v>
      </c>
      <c r="D4082" s="92"/>
      <c r="E4082" s="92"/>
      <c r="F4082" s="11" t="s">
        <v>1470</v>
      </c>
      <c r="G4082" s="11" t="s">
        <v>1471</v>
      </c>
      <c r="H4082" s="11" t="s">
        <v>1472</v>
      </c>
      <c r="I4082" s="11" t="s">
        <v>1473</v>
      </c>
    </row>
    <row r="4083" spans="1:9" ht="21" customHeight="1">
      <c r="A4083" s="17" t="s">
        <v>2511</v>
      </c>
      <c r="B4083" s="18" t="s">
        <v>2512</v>
      </c>
      <c r="C4083" s="93" t="s">
        <v>14</v>
      </c>
      <c r="D4083" s="93"/>
      <c r="E4083" s="93"/>
      <c r="F4083" s="17" t="s">
        <v>1563</v>
      </c>
      <c r="G4083" s="19">
        <v>0.94850000000000001</v>
      </c>
      <c r="H4083" s="20">
        <v>31.5</v>
      </c>
      <c r="I4083" s="20">
        <f>TRUNC(TRUNC(G4083,8)*H4083,2)</f>
        <v>29.87</v>
      </c>
    </row>
    <row r="4084" spans="1:9" ht="15" customHeight="1">
      <c r="A4084" s="17" t="s">
        <v>1775</v>
      </c>
      <c r="B4084" s="18" t="s">
        <v>1776</v>
      </c>
      <c r="C4084" s="93" t="s">
        <v>14</v>
      </c>
      <c r="D4084" s="93"/>
      <c r="E4084" s="93"/>
      <c r="F4084" s="17" t="s">
        <v>1563</v>
      </c>
      <c r="G4084" s="19">
        <v>0.29880000000000001</v>
      </c>
      <c r="H4084" s="20">
        <v>23.23</v>
      </c>
      <c r="I4084" s="20">
        <f>TRUNC(TRUNC(G4084,8)*H4084,2)</f>
        <v>6.94</v>
      </c>
    </row>
    <row r="4085" spans="1:9" ht="18" customHeight="1">
      <c r="A4085" s="2"/>
      <c r="B4085" s="2"/>
      <c r="C4085" s="2"/>
      <c r="D4085" s="2"/>
      <c r="E4085" s="2"/>
      <c r="F4085" s="2"/>
      <c r="G4085" s="87" t="s">
        <v>1564</v>
      </c>
      <c r="H4085" s="87"/>
      <c r="I4085" s="21">
        <f>SUM(I4083:I4084)</f>
        <v>36.81</v>
      </c>
    </row>
    <row r="4086" spans="1:9" ht="15" customHeight="1">
      <c r="A4086" s="2"/>
      <c r="B4086" s="2"/>
      <c r="C4086" s="2"/>
      <c r="D4086" s="2"/>
      <c r="E4086" s="2"/>
      <c r="F4086" s="2"/>
      <c r="G4086" s="89" t="s">
        <v>1491</v>
      </c>
      <c r="H4086" s="89"/>
      <c r="I4086" s="5">
        <f>SUM(I4081,I4085)</f>
        <v>326.54000000000002</v>
      </c>
    </row>
    <row r="4087" spans="1:9" ht="9.9499999999999993" customHeight="1">
      <c r="A4087" s="2"/>
      <c r="B4087" s="2"/>
      <c r="C4087" s="2"/>
      <c r="D4087" s="2"/>
      <c r="E4087" s="2"/>
      <c r="F4087" s="2"/>
      <c r="G4087" s="90"/>
      <c r="H4087" s="90"/>
      <c r="I4087" s="90"/>
    </row>
    <row r="4088" spans="1:9" ht="20.100000000000001" customHeight="1">
      <c r="A4088" s="81" t="s">
        <v>2868</v>
      </c>
      <c r="B4088" s="81"/>
      <c r="C4088" s="81"/>
      <c r="D4088" s="81"/>
      <c r="E4088" s="81"/>
      <c r="F4088" s="81"/>
      <c r="G4088" s="81"/>
      <c r="H4088" s="81"/>
      <c r="I4088" s="81"/>
    </row>
    <row r="4089" spans="1:9" ht="15" customHeight="1">
      <c r="A4089" s="91" t="s">
        <v>1576</v>
      </c>
      <c r="B4089" s="91"/>
      <c r="C4089" s="92" t="s">
        <v>4</v>
      </c>
      <c r="D4089" s="92"/>
      <c r="E4089" s="92"/>
      <c r="F4089" s="11" t="s">
        <v>1470</v>
      </c>
      <c r="G4089" s="11" t="s">
        <v>1471</v>
      </c>
      <c r="H4089" s="11" t="s">
        <v>1472</v>
      </c>
      <c r="I4089" s="11" t="s">
        <v>1473</v>
      </c>
    </row>
    <row r="4090" spans="1:9" ht="21" customHeight="1">
      <c r="A4090" s="17" t="s">
        <v>2869</v>
      </c>
      <c r="B4090" s="18" t="s">
        <v>2870</v>
      </c>
      <c r="C4090" s="93" t="s">
        <v>14</v>
      </c>
      <c r="D4090" s="93"/>
      <c r="E4090" s="93"/>
      <c r="F4090" s="17" t="s">
        <v>33</v>
      </c>
      <c r="G4090" s="19">
        <v>1</v>
      </c>
      <c r="H4090" s="20">
        <v>195.63</v>
      </c>
      <c r="I4090" s="20">
        <f>TRUNC(TRUNC(G4090,8)*H4090,2)</f>
        <v>195.63</v>
      </c>
    </row>
    <row r="4091" spans="1:9" ht="29.1" customHeight="1">
      <c r="A4091" s="17" t="s">
        <v>2852</v>
      </c>
      <c r="B4091" s="18" t="s">
        <v>2853</v>
      </c>
      <c r="C4091" s="93" t="s">
        <v>14</v>
      </c>
      <c r="D4091" s="93"/>
      <c r="E4091" s="93"/>
      <c r="F4091" s="17" t="s">
        <v>33</v>
      </c>
      <c r="G4091" s="19">
        <v>6</v>
      </c>
      <c r="H4091" s="20">
        <v>17.71</v>
      </c>
      <c r="I4091" s="20">
        <f>TRUNC(TRUNC(G4091,8)*H4091,2)</f>
        <v>106.26</v>
      </c>
    </row>
    <row r="4092" spans="1:9" ht="15" customHeight="1">
      <c r="A4092" s="2"/>
      <c r="B4092" s="2"/>
      <c r="C4092" s="2"/>
      <c r="D4092" s="2"/>
      <c r="E4092" s="2"/>
      <c r="F4092" s="2"/>
      <c r="G4092" s="87" t="s">
        <v>1588</v>
      </c>
      <c r="H4092" s="87"/>
      <c r="I4092" s="21">
        <f>SUM(I4090:I4091)</f>
        <v>301.89</v>
      </c>
    </row>
    <row r="4093" spans="1:9" ht="15" customHeight="1">
      <c r="A4093" s="91" t="s">
        <v>1560</v>
      </c>
      <c r="B4093" s="91"/>
      <c r="C4093" s="92" t="s">
        <v>4</v>
      </c>
      <c r="D4093" s="92"/>
      <c r="E4093" s="92"/>
      <c r="F4093" s="11" t="s">
        <v>1470</v>
      </c>
      <c r="G4093" s="11" t="s">
        <v>1471</v>
      </c>
      <c r="H4093" s="11" t="s">
        <v>1472</v>
      </c>
      <c r="I4093" s="11" t="s">
        <v>1473</v>
      </c>
    </row>
    <row r="4094" spans="1:9" ht="21" customHeight="1">
      <c r="A4094" s="17" t="s">
        <v>2511</v>
      </c>
      <c r="B4094" s="18" t="s">
        <v>2512</v>
      </c>
      <c r="C4094" s="93" t="s">
        <v>14</v>
      </c>
      <c r="D4094" s="93"/>
      <c r="E4094" s="93"/>
      <c r="F4094" s="17" t="s">
        <v>1563</v>
      </c>
      <c r="G4094" s="19">
        <v>0.94850000000000001</v>
      </c>
      <c r="H4094" s="20">
        <v>31.5</v>
      </c>
      <c r="I4094" s="20">
        <f>TRUNC(TRUNC(G4094,8)*H4094,2)</f>
        <v>29.87</v>
      </c>
    </row>
    <row r="4095" spans="1:9" ht="15" customHeight="1">
      <c r="A4095" s="17" t="s">
        <v>1775</v>
      </c>
      <c r="B4095" s="18" t="s">
        <v>1776</v>
      </c>
      <c r="C4095" s="93" t="s">
        <v>14</v>
      </c>
      <c r="D4095" s="93"/>
      <c r="E4095" s="93"/>
      <c r="F4095" s="17" t="s">
        <v>1563</v>
      </c>
      <c r="G4095" s="19">
        <v>0.29880000000000001</v>
      </c>
      <c r="H4095" s="20">
        <v>23.23</v>
      </c>
      <c r="I4095" s="20">
        <f>TRUNC(TRUNC(G4095,8)*H4095,2)</f>
        <v>6.94</v>
      </c>
    </row>
    <row r="4096" spans="1:9" ht="18" customHeight="1">
      <c r="A4096" s="2"/>
      <c r="B4096" s="2"/>
      <c r="C4096" s="2"/>
      <c r="D4096" s="2"/>
      <c r="E4096" s="2"/>
      <c r="F4096" s="2"/>
      <c r="G4096" s="87" t="s">
        <v>1564</v>
      </c>
      <c r="H4096" s="87"/>
      <c r="I4096" s="21">
        <f>SUM(I4094:I4095)</f>
        <v>36.81</v>
      </c>
    </row>
    <row r="4097" spans="1:9" ht="15" customHeight="1">
      <c r="A4097" s="2"/>
      <c r="B4097" s="2"/>
      <c r="C4097" s="2"/>
      <c r="D4097" s="2"/>
      <c r="E4097" s="2"/>
      <c r="F4097" s="2"/>
      <c r="G4097" s="89" t="s">
        <v>1491</v>
      </c>
      <c r="H4097" s="89"/>
      <c r="I4097" s="5">
        <f>SUM(I4092,I4096)</f>
        <v>338.7</v>
      </c>
    </row>
    <row r="4098" spans="1:9" ht="9.9499999999999993" customHeight="1">
      <c r="A4098" s="2"/>
      <c r="B4098" s="2"/>
      <c r="C4098" s="2"/>
      <c r="D4098" s="2"/>
      <c r="E4098" s="2"/>
      <c r="F4098" s="2"/>
      <c r="G4098" s="90"/>
      <c r="H4098" s="90"/>
      <c r="I4098" s="90"/>
    </row>
    <row r="4099" spans="1:9" ht="20.100000000000001" customHeight="1">
      <c r="A4099" s="81" t="s">
        <v>2871</v>
      </c>
      <c r="B4099" s="81"/>
      <c r="C4099" s="81"/>
      <c r="D4099" s="81"/>
      <c r="E4099" s="81"/>
      <c r="F4099" s="81"/>
      <c r="G4099" s="81"/>
      <c r="H4099" s="81"/>
      <c r="I4099" s="81"/>
    </row>
    <row r="4100" spans="1:9" ht="15" customHeight="1">
      <c r="A4100" s="91" t="s">
        <v>1576</v>
      </c>
      <c r="B4100" s="91"/>
      <c r="C4100" s="92" t="s">
        <v>4</v>
      </c>
      <c r="D4100" s="92"/>
      <c r="E4100" s="92"/>
      <c r="F4100" s="11" t="s">
        <v>1470</v>
      </c>
      <c r="G4100" s="11" t="s">
        <v>1471</v>
      </c>
      <c r="H4100" s="11" t="s">
        <v>1472</v>
      </c>
      <c r="I4100" s="11" t="s">
        <v>1473</v>
      </c>
    </row>
    <row r="4101" spans="1:9" ht="15" customHeight="1">
      <c r="A4101" s="17" t="s">
        <v>2872</v>
      </c>
      <c r="B4101" s="18" t="s">
        <v>2873</v>
      </c>
      <c r="C4101" s="93" t="s">
        <v>14</v>
      </c>
      <c r="D4101" s="93"/>
      <c r="E4101" s="93"/>
      <c r="F4101" s="17" t="s">
        <v>33</v>
      </c>
      <c r="G4101" s="19">
        <v>2.1000000000000001E-2</v>
      </c>
      <c r="H4101" s="20">
        <v>3.07</v>
      </c>
      <c r="I4101" s="20">
        <f>TRUNC(TRUNC(G4101,8)*H4101,2)</f>
        <v>0.06</v>
      </c>
    </row>
    <row r="4102" spans="1:9" ht="21" customHeight="1">
      <c r="A4102" s="17" t="s">
        <v>2874</v>
      </c>
      <c r="B4102" s="18" t="s">
        <v>2875</v>
      </c>
      <c r="C4102" s="93" t="s">
        <v>14</v>
      </c>
      <c r="D4102" s="93"/>
      <c r="E4102" s="93"/>
      <c r="F4102" s="17" t="s">
        <v>33</v>
      </c>
      <c r="G4102" s="19">
        <v>1</v>
      </c>
      <c r="H4102" s="20">
        <v>146.35</v>
      </c>
      <c r="I4102" s="20">
        <f>TRUNC(TRUNC(G4102,8)*H4102,2)</f>
        <v>146.35</v>
      </c>
    </row>
    <row r="4103" spans="1:9" ht="15" customHeight="1">
      <c r="A4103" s="2"/>
      <c r="B4103" s="2"/>
      <c r="C4103" s="2"/>
      <c r="D4103" s="2"/>
      <c r="E4103" s="2"/>
      <c r="F4103" s="2"/>
      <c r="G4103" s="87" t="s">
        <v>1588</v>
      </c>
      <c r="H4103" s="87"/>
      <c r="I4103" s="21">
        <f>SUM(I4101:I4102)</f>
        <v>146.41</v>
      </c>
    </row>
    <row r="4104" spans="1:9" ht="15" customHeight="1">
      <c r="A4104" s="91" t="s">
        <v>1560</v>
      </c>
      <c r="B4104" s="91"/>
      <c r="C4104" s="92" t="s">
        <v>4</v>
      </c>
      <c r="D4104" s="92"/>
      <c r="E4104" s="92"/>
      <c r="F4104" s="11" t="s">
        <v>1470</v>
      </c>
      <c r="G4104" s="11" t="s">
        <v>1471</v>
      </c>
      <c r="H4104" s="11" t="s">
        <v>1472</v>
      </c>
      <c r="I4104" s="11" t="s">
        <v>1473</v>
      </c>
    </row>
    <row r="4105" spans="1:9" ht="21" customHeight="1">
      <c r="A4105" s="17" t="s">
        <v>2511</v>
      </c>
      <c r="B4105" s="18" t="s">
        <v>2512</v>
      </c>
      <c r="C4105" s="93" t="s">
        <v>14</v>
      </c>
      <c r="D4105" s="93"/>
      <c r="E4105" s="93"/>
      <c r="F4105" s="17" t="s">
        <v>1563</v>
      </c>
      <c r="G4105" s="19">
        <v>9.6000000000000002E-2</v>
      </c>
      <c r="H4105" s="20">
        <v>31.5</v>
      </c>
      <c r="I4105" s="20">
        <f>TRUNC(TRUNC(G4105,8)*H4105,2)</f>
        <v>3.02</v>
      </c>
    </row>
    <row r="4106" spans="1:9" ht="15" customHeight="1">
      <c r="A4106" s="17" t="s">
        <v>1775</v>
      </c>
      <c r="B4106" s="18" t="s">
        <v>1776</v>
      </c>
      <c r="C4106" s="93" t="s">
        <v>14</v>
      </c>
      <c r="D4106" s="93"/>
      <c r="E4106" s="93"/>
      <c r="F4106" s="17" t="s">
        <v>1563</v>
      </c>
      <c r="G4106" s="19">
        <v>3.0300000000000001E-2</v>
      </c>
      <c r="H4106" s="20">
        <v>23.23</v>
      </c>
      <c r="I4106" s="20">
        <f>TRUNC(TRUNC(G4106,8)*H4106,2)</f>
        <v>0.7</v>
      </c>
    </row>
    <row r="4107" spans="1:9" ht="18" customHeight="1">
      <c r="A4107" s="2"/>
      <c r="B4107" s="2"/>
      <c r="C4107" s="2"/>
      <c r="D4107" s="2"/>
      <c r="E4107" s="2"/>
      <c r="F4107" s="2"/>
      <c r="G4107" s="87" t="s">
        <v>1564</v>
      </c>
      <c r="H4107" s="87"/>
      <c r="I4107" s="21">
        <f>SUM(I4105:I4106)</f>
        <v>3.7199999999999998</v>
      </c>
    </row>
    <row r="4108" spans="1:9" ht="15" customHeight="1">
      <c r="A4108" s="2"/>
      <c r="B4108" s="2"/>
      <c r="C4108" s="2"/>
      <c r="D4108" s="2"/>
      <c r="E4108" s="2"/>
      <c r="F4108" s="2"/>
      <c r="G4108" s="89" t="s">
        <v>1491</v>
      </c>
      <c r="H4108" s="89"/>
      <c r="I4108" s="5">
        <f>SUM(I4103,I4107)</f>
        <v>150.13</v>
      </c>
    </row>
    <row r="4109" spans="1:9" ht="9.9499999999999993" customHeight="1">
      <c r="A4109" s="2"/>
      <c r="B4109" s="2"/>
      <c r="C4109" s="2"/>
      <c r="D4109" s="2"/>
      <c r="E4109" s="2"/>
      <c r="F4109" s="2"/>
      <c r="G4109" s="90"/>
      <c r="H4109" s="90"/>
      <c r="I4109" s="90"/>
    </row>
    <row r="4110" spans="1:9" ht="20.100000000000001" customHeight="1">
      <c r="A4110" s="81" t="s">
        <v>2876</v>
      </c>
      <c r="B4110" s="81"/>
      <c r="C4110" s="81"/>
      <c r="D4110" s="81"/>
      <c r="E4110" s="81"/>
      <c r="F4110" s="81"/>
      <c r="G4110" s="81"/>
      <c r="H4110" s="81"/>
      <c r="I4110" s="81"/>
    </row>
    <row r="4111" spans="1:9" ht="15" customHeight="1">
      <c r="A4111" s="91" t="s">
        <v>1576</v>
      </c>
      <c r="B4111" s="91"/>
      <c r="C4111" s="92" t="s">
        <v>4</v>
      </c>
      <c r="D4111" s="92"/>
      <c r="E4111" s="92"/>
      <c r="F4111" s="11" t="s">
        <v>1470</v>
      </c>
      <c r="G4111" s="11" t="s">
        <v>1471</v>
      </c>
      <c r="H4111" s="11" t="s">
        <v>1472</v>
      </c>
      <c r="I4111" s="11" t="s">
        <v>1473</v>
      </c>
    </row>
    <row r="4112" spans="1:9" ht="15" customHeight="1">
      <c r="A4112" s="17" t="s">
        <v>2872</v>
      </c>
      <c r="B4112" s="18" t="s">
        <v>2873</v>
      </c>
      <c r="C4112" s="93" t="s">
        <v>14</v>
      </c>
      <c r="D4112" s="93"/>
      <c r="E4112" s="93"/>
      <c r="F4112" s="17" t="s">
        <v>33</v>
      </c>
      <c r="G4112" s="19">
        <v>4.2000000000000003E-2</v>
      </c>
      <c r="H4112" s="20">
        <v>3.07</v>
      </c>
      <c r="I4112" s="20">
        <f>ROUND(ROUND(G4112,8)*H4112,2)</f>
        <v>0.13</v>
      </c>
    </row>
    <row r="4113" spans="1:9" ht="29.1" customHeight="1">
      <c r="A4113" s="17" t="s">
        <v>2877</v>
      </c>
      <c r="B4113" s="18" t="s">
        <v>1123</v>
      </c>
      <c r="C4113" s="93" t="s">
        <v>1910</v>
      </c>
      <c r="D4113" s="93"/>
      <c r="E4113" s="93"/>
      <c r="F4113" s="17" t="s">
        <v>33</v>
      </c>
      <c r="G4113" s="19">
        <v>1</v>
      </c>
      <c r="H4113" s="20">
        <v>155.44</v>
      </c>
      <c r="I4113" s="20">
        <f>ROUND(ROUND(G4113,8)*H4113,2)</f>
        <v>155.44</v>
      </c>
    </row>
    <row r="4114" spans="1:9" ht="15" customHeight="1">
      <c r="A4114" s="2"/>
      <c r="B4114" s="2"/>
      <c r="C4114" s="2"/>
      <c r="D4114" s="2"/>
      <c r="E4114" s="2"/>
      <c r="F4114" s="2"/>
      <c r="G4114" s="87" t="s">
        <v>1588</v>
      </c>
      <c r="H4114" s="87"/>
      <c r="I4114" s="21">
        <f>SUM(I4112:I4113)</f>
        <v>155.57</v>
      </c>
    </row>
    <row r="4115" spans="1:9" ht="15" customHeight="1">
      <c r="A4115" s="91" t="s">
        <v>1560</v>
      </c>
      <c r="B4115" s="91"/>
      <c r="C4115" s="92" t="s">
        <v>4</v>
      </c>
      <c r="D4115" s="92"/>
      <c r="E4115" s="92"/>
      <c r="F4115" s="11" t="s">
        <v>1470</v>
      </c>
      <c r="G4115" s="11" t="s">
        <v>1471</v>
      </c>
      <c r="H4115" s="11" t="s">
        <v>1472</v>
      </c>
      <c r="I4115" s="11" t="s">
        <v>1473</v>
      </c>
    </row>
    <row r="4116" spans="1:9" ht="21" customHeight="1">
      <c r="A4116" s="17" t="s">
        <v>2511</v>
      </c>
      <c r="B4116" s="18" t="s">
        <v>2512</v>
      </c>
      <c r="C4116" s="93" t="s">
        <v>14</v>
      </c>
      <c r="D4116" s="93"/>
      <c r="E4116" s="93"/>
      <c r="F4116" s="17" t="s">
        <v>1563</v>
      </c>
      <c r="G4116" s="19">
        <v>0.46300000000000002</v>
      </c>
      <c r="H4116" s="20">
        <v>31.5</v>
      </c>
      <c r="I4116" s="20">
        <f>ROUND(ROUND(G4116,8)*H4116,2)</f>
        <v>14.58</v>
      </c>
    </row>
    <row r="4117" spans="1:9" ht="15" customHeight="1">
      <c r="A4117" s="17" t="s">
        <v>1775</v>
      </c>
      <c r="B4117" s="18" t="s">
        <v>1776</v>
      </c>
      <c r="C4117" s="93" t="s">
        <v>14</v>
      </c>
      <c r="D4117" s="93"/>
      <c r="E4117" s="93"/>
      <c r="F4117" s="17" t="s">
        <v>1563</v>
      </c>
      <c r="G4117" s="19">
        <v>0.1459</v>
      </c>
      <c r="H4117" s="20">
        <v>23.23</v>
      </c>
      <c r="I4117" s="20">
        <f>ROUND(ROUND(G4117,8)*H4117,2)</f>
        <v>3.39</v>
      </c>
    </row>
    <row r="4118" spans="1:9" ht="18" customHeight="1">
      <c r="A4118" s="2"/>
      <c r="B4118" s="2"/>
      <c r="C4118" s="2"/>
      <c r="D4118" s="2"/>
      <c r="E4118" s="2"/>
      <c r="F4118" s="2"/>
      <c r="G4118" s="87" t="s">
        <v>1564</v>
      </c>
      <c r="H4118" s="87"/>
      <c r="I4118" s="21">
        <f>SUM(I4116:I4117)</f>
        <v>17.97</v>
      </c>
    </row>
    <row r="4119" spans="1:9" ht="15" customHeight="1">
      <c r="A4119" s="88" t="s">
        <v>2878</v>
      </c>
      <c r="B4119" s="88"/>
      <c r="C4119" s="88"/>
      <c r="D4119" s="2"/>
      <c r="E4119" s="2"/>
      <c r="F4119" s="2"/>
      <c r="G4119" s="89" t="s">
        <v>1491</v>
      </c>
      <c r="H4119" s="89"/>
      <c r="I4119" s="5">
        <v>173.54</v>
      </c>
    </row>
    <row r="4120" spans="1:9" ht="9" customHeight="1">
      <c r="A4120" s="88"/>
      <c r="B4120" s="88"/>
      <c r="C4120" s="88"/>
      <c r="D4120" s="2"/>
      <c r="E4120" s="2"/>
      <c r="F4120" s="2"/>
      <c r="G4120" s="2"/>
      <c r="H4120" s="2"/>
      <c r="I4120" s="2"/>
    </row>
    <row r="4121" spans="1:9" ht="9.9499999999999993" customHeight="1">
      <c r="A4121" s="2"/>
      <c r="B4121" s="2"/>
      <c r="C4121" s="2"/>
      <c r="D4121" s="2"/>
      <c r="E4121" s="2"/>
      <c r="F4121" s="2"/>
      <c r="G4121" s="90"/>
      <c r="H4121" s="90"/>
      <c r="I4121" s="90"/>
    </row>
    <row r="4122" spans="1:9" ht="20.100000000000001" customHeight="1">
      <c r="A4122" s="81" t="s">
        <v>2879</v>
      </c>
      <c r="B4122" s="81"/>
      <c r="C4122" s="81"/>
      <c r="D4122" s="81"/>
      <c r="E4122" s="81"/>
      <c r="F4122" s="81"/>
      <c r="G4122" s="81"/>
      <c r="H4122" s="81"/>
      <c r="I4122" s="81"/>
    </row>
    <row r="4123" spans="1:9" ht="15" customHeight="1">
      <c r="A4123" s="91" t="s">
        <v>1576</v>
      </c>
      <c r="B4123" s="91"/>
      <c r="C4123" s="92" t="s">
        <v>4</v>
      </c>
      <c r="D4123" s="92"/>
      <c r="E4123" s="92"/>
      <c r="F4123" s="11" t="s">
        <v>1470</v>
      </c>
      <c r="G4123" s="11" t="s">
        <v>1471</v>
      </c>
      <c r="H4123" s="11" t="s">
        <v>1472</v>
      </c>
      <c r="I4123" s="11" t="s">
        <v>1473</v>
      </c>
    </row>
    <row r="4124" spans="1:9" ht="21" customHeight="1">
      <c r="A4124" s="17" t="s">
        <v>2880</v>
      </c>
      <c r="B4124" s="18" t="s">
        <v>2881</v>
      </c>
      <c r="C4124" s="93" t="s">
        <v>14</v>
      </c>
      <c r="D4124" s="93"/>
      <c r="E4124" s="93"/>
      <c r="F4124" s="17" t="s">
        <v>33</v>
      </c>
      <c r="G4124" s="19">
        <v>1</v>
      </c>
      <c r="H4124" s="20">
        <v>180.8</v>
      </c>
      <c r="I4124" s="20">
        <f>ROUND(ROUND(G4124,8)*H4124,2)</f>
        <v>180.8</v>
      </c>
    </row>
    <row r="4125" spans="1:9" ht="15" customHeight="1">
      <c r="A4125" s="17" t="s">
        <v>2872</v>
      </c>
      <c r="B4125" s="18" t="s">
        <v>2873</v>
      </c>
      <c r="C4125" s="93" t="s">
        <v>14</v>
      </c>
      <c r="D4125" s="93"/>
      <c r="E4125" s="93"/>
      <c r="F4125" s="17" t="s">
        <v>33</v>
      </c>
      <c r="G4125" s="19">
        <v>2.1000000000000001E-2</v>
      </c>
      <c r="H4125" s="20">
        <v>3.07</v>
      </c>
      <c r="I4125" s="20">
        <f>ROUND(ROUND(G4125,8)*H4125,2)</f>
        <v>0.06</v>
      </c>
    </row>
    <row r="4126" spans="1:9" ht="15" customHeight="1">
      <c r="A4126" s="2"/>
      <c r="B4126" s="2"/>
      <c r="C4126" s="2"/>
      <c r="D4126" s="2"/>
      <c r="E4126" s="2"/>
      <c r="F4126" s="2"/>
      <c r="G4126" s="87" t="s">
        <v>1588</v>
      </c>
      <c r="H4126" s="87"/>
      <c r="I4126" s="21">
        <f>SUM(I4124:I4125)</f>
        <v>180.86</v>
      </c>
    </row>
    <row r="4127" spans="1:9" ht="15" customHeight="1">
      <c r="A4127" s="91" t="s">
        <v>1560</v>
      </c>
      <c r="B4127" s="91"/>
      <c r="C4127" s="92" t="s">
        <v>4</v>
      </c>
      <c r="D4127" s="92"/>
      <c r="E4127" s="92"/>
      <c r="F4127" s="11" t="s">
        <v>1470</v>
      </c>
      <c r="G4127" s="11" t="s">
        <v>1471</v>
      </c>
      <c r="H4127" s="11" t="s">
        <v>1472</v>
      </c>
      <c r="I4127" s="11" t="s">
        <v>1473</v>
      </c>
    </row>
    <row r="4128" spans="1:9" ht="21" customHeight="1">
      <c r="A4128" s="17" t="s">
        <v>2511</v>
      </c>
      <c r="B4128" s="18" t="s">
        <v>2512</v>
      </c>
      <c r="C4128" s="93" t="s">
        <v>14</v>
      </c>
      <c r="D4128" s="93"/>
      <c r="E4128" s="93"/>
      <c r="F4128" s="17" t="s">
        <v>1563</v>
      </c>
      <c r="G4128" s="19">
        <v>0.44669999999999999</v>
      </c>
      <c r="H4128" s="20">
        <v>31.5</v>
      </c>
      <c r="I4128" s="20">
        <f>ROUND(ROUND(G4128,8)*H4128,2)</f>
        <v>14.07</v>
      </c>
    </row>
    <row r="4129" spans="1:9" ht="15" customHeight="1">
      <c r="A4129" s="17" t="s">
        <v>1775</v>
      </c>
      <c r="B4129" s="18" t="s">
        <v>1776</v>
      </c>
      <c r="C4129" s="93" t="s">
        <v>14</v>
      </c>
      <c r="D4129" s="93"/>
      <c r="E4129" s="93"/>
      <c r="F4129" s="17" t="s">
        <v>1563</v>
      </c>
      <c r="G4129" s="19">
        <v>0.14069999999999999</v>
      </c>
      <c r="H4129" s="20">
        <v>23.23</v>
      </c>
      <c r="I4129" s="20">
        <f>ROUND(ROUND(G4129,8)*H4129,2)</f>
        <v>3.27</v>
      </c>
    </row>
    <row r="4130" spans="1:9" ht="18" customHeight="1">
      <c r="A4130" s="2"/>
      <c r="B4130" s="2"/>
      <c r="C4130" s="2"/>
      <c r="D4130" s="2"/>
      <c r="E4130" s="2"/>
      <c r="F4130" s="2"/>
      <c r="G4130" s="87" t="s">
        <v>1564</v>
      </c>
      <c r="H4130" s="87"/>
      <c r="I4130" s="21">
        <f>SUM(I4128:I4129)</f>
        <v>17.34</v>
      </c>
    </row>
    <row r="4131" spans="1:9" ht="15" customHeight="1">
      <c r="A4131" s="88" t="s">
        <v>2882</v>
      </c>
      <c r="B4131" s="88"/>
      <c r="C4131" s="88"/>
      <c r="D4131" s="2"/>
      <c r="E4131" s="2"/>
      <c r="F4131" s="2"/>
      <c r="G4131" s="89" t="s">
        <v>1491</v>
      </c>
      <c r="H4131" s="89"/>
      <c r="I4131" s="5">
        <v>198.2</v>
      </c>
    </row>
    <row r="4132" spans="1:9" ht="2.1" customHeight="1">
      <c r="A4132" s="88"/>
      <c r="B4132" s="88"/>
      <c r="C4132" s="88"/>
      <c r="D4132" s="2"/>
      <c r="E4132" s="2"/>
      <c r="F4132" s="2"/>
      <c r="G4132" s="2"/>
      <c r="H4132" s="2"/>
      <c r="I4132" s="2"/>
    </row>
    <row r="4133" spans="1:9" ht="9.9499999999999993" customHeight="1">
      <c r="A4133" s="2"/>
      <c r="B4133" s="2"/>
      <c r="C4133" s="2"/>
      <c r="D4133" s="2"/>
      <c r="E4133" s="2"/>
      <c r="F4133" s="2"/>
      <c r="G4133" s="90"/>
      <c r="H4133" s="90"/>
      <c r="I4133" s="90"/>
    </row>
    <row r="4134" spans="1:9" ht="20.100000000000001" customHeight="1">
      <c r="A4134" s="81" t="s">
        <v>2883</v>
      </c>
      <c r="B4134" s="81"/>
      <c r="C4134" s="81"/>
      <c r="D4134" s="81"/>
      <c r="E4134" s="81"/>
      <c r="F4134" s="81"/>
      <c r="G4134" s="81"/>
      <c r="H4134" s="81"/>
      <c r="I4134" s="81"/>
    </row>
    <row r="4135" spans="1:9" ht="15" customHeight="1">
      <c r="A4135" s="91" t="s">
        <v>1576</v>
      </c>
      <c r="B4135" s="91"/>
      <c r="C4135" s="92" t="s">
        <v>4</v>
      </c>
      <c r="D4135" s="92"/>
      <c r="E4135" s="92"/>
      <c r="F4135" s="11" t="s">
        <v>1470</v>
      </c>
      <c r="G4135" s="11" t="s">
        <v>1471</v>
      </c>
      <c r="H4135" s="11" t="s">
        <v>1472</v>
      </c>
      <c r="I4135" s="11" t="s">
        <v>1473</v>
      </c>
    </row>
    <row r="4136" spans="1:9" ht="15" customHeight="1">
      <c r="A4136" s="17" t="s">
        <v>2872</v>
      </c>
      <c r="B4136" s="18" t="s">
        <v>2873</v>
      </c>
      <c r="C4136" s="93" t="s">
        <v>14</v>
      </c>
      <c r="D4136" s="93"/>
      <c r="E4136" s="93"/>
      <c r="F4136" s="17" t="s">
        <v>33</v>
      </c>
      <c r="G4136" s="19">
        <v>2.1000000000000001E-2</v>
      </c>
      <c r="H4136" s="20">
        <v>3.07</v>
      </c>
      <c r="I4136" s="20">
        <f>TRUNC(TRUNC(G4136,8)*H4136,2)</f>
        <v>0.06</v>
      </c>
    </row>
    <row r="4137" spans="1:9" ht="29.1" customHeight="1">
      <c r="A4137" s="17" t="s">
        <v>2884</v>
      </c>
      <c r="B4137" s="18" t="s">
        <v>2885</v>
      </c>
      <c r="C4137" s="93" t="s">
        <v>14</v>
      </c>
      <c r="D4137" s="93"/>
      <c r="E4137" s="93"/>
      <c r="F4137" s="17" t="s">
        <v>33</v>
      </c>
      <c r="G4137" s="19">
        <v>1</v>
      </c>
      <c r="H4137" s="20">
        <v>52.07</v>
      </c>
      <c r="I4137" s="20">
        <f>TRUNC(TRUNC(G4137,8)*H4137,2)</f>
        <v>52.07</v>
      </c>
    </row>
    <row r="4138" spans="1:9" ht="15" customHeight="1">
      <c r="A4138" s="2"/>
      <c r="B4138" s="2"/>
      <c r="C4138" s="2"/>
      <c r="D4138" s="2"/>
      <c r="E4138" s="2"/>
      <c r="F4138" s="2"/>
      <c r="G4138" s="87" t="s">
        <v>1588</v>
      </c>
      <c r="H4138" s="87"/>
      <c r="I4138" s="21">
        <f>SUM(I4136:I4137)</f>
        <v>52.13</v>
      </c>
    </row>
    <row r="4139" spans="1:9" ht="15" customHeight="1">
      <c r="A4139" s="91" t="s">
        <v>1560</v>
      </c>
      <c r="B4139" s="91"/>
      <c r="C4139" s="92" t="s">
        <v>4</v>
      </c>
      <c r="D4139" s="92"/>
      <c r="E4139" s="92"/>
      <c r="F4139" s="11" t="s">
        <v>1470</v>
      </c>
      <c r="G4139" s="11" t="s">
        <v>1471</v>
      </c>
      <c r="H4139" s="11" t="s">
        <v>1472</v>
      </c>
      <c r="I4139" s="11" t="s">
        <v>1473</v>
      </c>
    </row>
    <row r="4140" spans="1:9" ht="21" customHeight="1">
      <c r="A4140" s="17" t="s">
        <v>2511</v>
      </c>
      <c r="B4140" s="18" t="s">
        <v>2512</v>
      </c>
      <c r="C4140" s="93" t="s">
        <v>14</v>
      </c>
      <c r="D4140" s="93"/>
      <c r="E4140" s="93"/>
      <c r="F4140" s="17" t="s">
        <v>1563</v>
      </c>
      <c r="G4140" s="19">
        <v>0.1525</v>
      </c>
      <c r="H4140" s="20">
        <v>31.5</v>
      </c>
      <c r="I4140" s="20">
        <f>TRUNC(TRUNC(G4140,8)*H4140,2)</f>
        <v>4.8</v>
      </c>
    </row>
    <row r="4141" spans="1:9" ht="15" customHeight="1">
      <c r="A4141" s="17" t="s">
        <v>1775</v>
      </c>
      <c r="B4141" s="18" t="s">
        <v>1776</v>
      </c>
      <c r="C4141" s="93" t="s">
        <v>14</v>
      </c>
      <c r="D4141" s="93"/>
      <c r="E4141" s="93"/>
      <c r="F4141" s="17" t="s">
        <v>1563</v>
      </c>
      <c r="G4141" s="19">
        <v>4.8099999999999997E-2</v>
      </c>
      <c r="H4141" s="20">
        <v>23.23</v>
      </c>
      <c r="I4141" s="20">
        <f>TRUNC(TRUNC(G4141,8)*H4141,2)</f>
        <v>1.1100000000000001</v>
      </c>
    </row>
    <row r="4142" spans="1:9" ht="18" customHeight="1">
      <c r="A4142" s="2"/>
      <c r="B4142" s="2"/>
      <c r="C4142" s="2"/>
      <c r="D4142" s="2"/>
      <c r="E4142" s="2"/>
      <c r="F4142" s="2"/>
      <c r="G4142" s="87" t="s">
        <v>1564</v>
      </c>
      <c r="H4142" s="87"/>
      <c r="I4142" s="21">
        <f>SUM(I4140:I4141)</f>
        <v>5.91</v>
      </c>
    </row>
    <row r="4143" spans="1:9" ht="15" customHeight="1">
      <c r="A4143" s="2"/>
      <c r="B4143" s="2"/>
      <c r="C4143" s="2"/>
      <c r="D4143" s="2"/>
      <c r="E4143" s="2"/>
      <c r="F4143" s="2"/>
      <c r="G4143" s="89" t="s">
        <v>1491</v>
      </c>
      <c r="H4143" s="89"/>
      <c r="I4143" s="5">
        <f>SUM(I4138,I4142)</f>
        <v>58.040000000000006</v>
      </c>
    </row>
    <row r="4144" spans="1:9" ht="9.9499999999999993" customHeight="1">
      <c r="A4144" s="2"/>
      <c r="B4144" s="2"/>
      <c r="C4144" s="2"/>
      <c r="D4144" s="2"/>
      <c r="E4144" s="2"/>
      <c r="F4144" s="2"/>
      <c r="G4144" s="90"/>
      <c r="H4144" s="90"/>
      <c r="I4144" s="90"/>
    </row>
    <row r="4145" spans="1:9" ht="20.100000000000001" customHeight="1">
      <c r="A4145" s="81" t="s">
        <v>2886</v>
      </c>
      <c r="B4145" s="81"/>
      <c r="C4145" s="81"/>
      <c r="D4145" s="81"/>
      <c r="E4145" s="81"/>
      <c r="F4145" s="81"/>
      <c r="G4145" s="81"/>
      <c r="H4145" s="81"/>
      <c r="I4145" s="81"/>
    </row>
    <row r="4146" spans="1:9" ht="15" customHeight="1">
      <c r="A4146" s="91" t="s">
        <v>1576</v>
      </c>
      <c r="B4146" s="91"/>
      <c r="C4146" s="92" t="s">
        <v>4</v>
      </c>
      <c r="D4146" s="92"/>
      <c r="E4146" s="92"/>
      <c r="F4146" s="11" t="s">
        <v>1470</v>
      </c>
      <c r="G4146" s="11" t="s">
        <v>1471</v>
      </c>
      <c r="H4146" s="11" t="s">
        <v>1472</v>
      </c>
      <c r="I4146" s="11" t="s">
        <v>1473</v>
      </c>
    </row>
    <row r="4147" spans="1:9" ht="21" customHeight="1">
      <c r="A4147" s="17" t="s">
        <v>2887</v>
      </c>
      <c r="B4147" s="18" t="s">
        <v>2888</v>
      </c>
      <c r="C4147" s="93" t="s">
        <v>14</v>
      </c>
      <c r="D4147" s="93"/>
      <c r="E4147" s="93"/>
      <c r="F4147" s="17" t="s">
        <v>33</v>
      </c>
      <c r="G4147" s="19">
        <v>1</v>
      </c>
      <c r="H4147" s="20">
        <v>88.2</v>
      </c>
      <c r="I4147" s="20">
        <f>TRUNC(TRUNC(G4147,8)*H4147,2)</f>
        <v>88.2</v>
      </c>
    </row>
    <row r="4148" spans="1:9" ht="15" customHeight="1">
      <c r="A4148" s="17" t="s">
        <v>2872</v>
      </c>
      <c r="B4148" s="18" t="s">
        <v>2873</v>
      </c>
      <c r="C4148" s="93" t="s">
        <v>14</v>
      </c>
      <c r="D4148" s="93"/>
      <c r="E4148" s="93"/>
      <c r="F4148" s="17" t="s">
        <v>33</v>
      </c>
      <c r="G4148" s="19">
        <v>2.1000000000000001E-2</v>
      </c>
      <c r="H4148" s="20">
        <v>3.07</v>
      </c>
      <c r="I4148" s="20">
        <f>TRUNC(TRUNC(G4148,8)*H4148,2)</f>
        <v>0.06</v>
      </c>
    </row>
    <row r="4149" spans="1:9" ht="15" customHeight="1">
      <c r="A4149" s="2"/>
      <c r="B4149" s="2"/>
      <c r="C4149" s="2"/>
      <c r="D4149" s="2"/>
      <c r="E4149" s="2"/>
      <c r="F4149" s="2"/>
      <c r="G4149" s="87" t="s">
        <v>1588</v>
      </c>
      <c r="H4149" s="87"/>
      <c r="I4149" s="21">
        <f>SUM(I4147:I4148)</f>
        <v>88.26</v>
      </c>
    </row>
    <row r="4150" spans="1:9" ht="15" customHeight="1">
      <c r="A4150" s="91" t="s">
        <v>1560</v>
      </c>
      <c r="B4150" s="91"/>
      <c r="C4150" s="92" t="s">
        <v>4</v>
      </c>
      <c r="D4150" s="92"/>
      <c r="E4150" s="92"/>
      <c r="F4150" s="11" t="s">
        <v>1470</v>
      </c>
      <c r="G4150" s="11" t="s">
        <v>1471</v>
      </c>
      <c r="H4150" s="11" t="s">
        <v>1472</v>
      </c>
      <c r="I4150" s="11" t="s">
        <v>1473</v>
      </c>
    </row>
    <row r="4151" spans="1:9" ht="21" customHeight="1">
      <c r="A4151" s="17" t="s">
        <v>2511</v>
      </c>
      <c r="B4151" s="18" t="s">
        <v>2512</v>
      </c>
      <c r="C4151" s="93" t="s">
        <v>14</v>
      </c>
      <c r="D4151" s="93"/>
      <c r="E4151" s="93"/>
      <c r="F4151" s="17" t="s">
        <v>1563</v>
      </c>
      <c r="G4151" s="19">
        <v>0.44669999999999999</v>
      </c>
      <c r="H4151" s="20">
        <v>31.5</v>
      </c>
      <c r="I4151" s="20">
        <f>TRUNC(TRUNC(G4151,8)*H4151,2)</f>
        <v>14.07</v>
      </c>
    </row>
    <row r="4152" spans="1:9" ht="15" customHeight="1">
      <c r="A4152" s="17" t="s">
        <v>1775</v>
      </c>
      <c r="B4152" s="18" t="s">
        <v>1776</v>
      </c>
      <c r="C4152" s="93" t="s">
        <v>14</v>
      </c>
      <c r="D4152" s="93"/>
      <c r="E4152" s="93"/>
      <c r="F4152" s="17" t="s">
        <v>1563</v>
      </c>
      <c r="G4152" s="19">
        <v>0.14069999999999999</v>
      </c>
      <c r="H4152" s="20">
        <v>23.23</v>
      </c>
      <c r="I4152" s="20">
        <f>TRUNC(TRUNC(G4152,8)*H4152,2)</f>
        <v>3.26</v>
      </c>
    </row>
    <row r="4153" spans="1:9" ht="18" customHeight="1">
      <c r="A4153" s="2"/>
      <c r="B4153" s="2"/>
      <c r="C4153" s="2"/>
      <c r="D4153" s="2"/>
      <c r="E4153" s="2"/>
      <c r="F4153" s="2"/>
      <c r="G4153" s="87" t="s">
        <v>1564</v>
      </c>
      <c r="H4153" s="87"/>
      <c r="I4153" s="21">
        <f>SUM(I4151:I4152)</f>
        <v>17.329999999999998</v>
      </c>
    </row>
    <row r="4154" spans="1:9" ht="15" customHeight="1">
      <c r="A4154" s="2"/>
      <c r="B4154" s="2"/>
      <c r="C4154" s="2"/>
      <c r="D4154" s="2"/>
      <c r="E4154" s="2"/>
      <c r="F4154" s="2"/>
      <c r="G4154" s="89" t="s">
        <v>1491</v>
      </c>
      <c r="H4154" s="89"/>
      <c r="I4154" s="5">
        <f>SUM(I4149,I4153)</f>
        <v>105.59</v>
      </c>
    </row>
    <row r="4155" spans="1:9" ht="9.9499999999999993" customHeight="1">
      <c r="A4155" s="2"/>
      <c r="B4155" s="2"/>
      <c r="C4155" s="2"/>
      <c r="D4155" s="2"/>
      <c r="E4155" s="2"/>
      <c r="F4155" s="2"/>
      <c r="G4155" s="90"/>
      <c r="H4155" s="90"/>
      <c r="I4155" s="90"/>
    </row>
    <row r="4156" spans="1:9" ht="20.100000000000001" customHeight="1">
      <c r="A4156" s="81" t="s">
        <v>2889</v>
      </c>
      <c r="B4156" s="81"/>
      <c r="C4156" s="81"/>
      <c r="D4156" s="81"/>
      <c r="E4156" s="81"/>
      <c r="F4156" s="81"/>
      <c r="G4156" s="81"/>
      <c r="H4156" s="81"/>
      <c r="I4156" s="81"/>
    </row>
    <row r="4157" spans="1:9" ht="15" customHeight="1">
      <c r="A4157" s="91" t="s">
        <v>1576</v>
      </c>
      <c r="B4157" s="91"/>
      <c r="C4157" s="92" t="s">
        <v>4</v>
      </c>
      <c r="D4157" s="92"/>
      <c r="E4157" s="92"/>
      <c r="F4157" s="11" t="s">
        <v>1470</v>
      </c>
      <c r="G4157" s="11" t="s">
        <v>1471</v>
      </c>
      <c r="H4157" s="11" t="s">
        <v>1472</v>
      </c>
      <c r="I4157" s="11" t="s">
        <v>1473</v>
      </c>
    </row>
    <row r="4158" spans="1:9" ht="15" customHeight="1">
      <c r="A4158" s="17" t="s">
        <v>2890</v>
      </c>
      <c r="B4158" s="18" t="s">
        <v>2891</v>
      </c>
      <c r="C4158" s="93" t="s">
        <v>14</v>
      </c>
      <c r="D4158" s="93"/>
      <c r="E4158" s="93"/>
      <c r="F4158" s="17" t="s">
        <v>33</v>
      </c>
      <c r="G4158" s="19">
        <v>1</v>
      </c>
      <c r="H4158" s="20">
        <v>30.97</v>
      </c>
      <c r="I4158" s="20">
        <f>TRUNC(TRUNC(G4158,8)*H4158,2)</f>
        <v>30.97</v>
      </c>
    </row>
    <row r="4159" spans="1:9" ht="15" customHeight="1">
      <c r="A4159" s="2"/>
      <c r="B4159" s="2"/>
      <c r="C4159" s="2"/>
      <c r="D4159" s="2"/>
      <c r="E4159" s="2"/>
      <c r="F4159" s="2"/>
      <c r="G4159" s="87" t="s">
        <v>1588</v>
      </c>
      <c r="H4159" s="87"/>
      <c r="I4159" s="21">
        <f>SUM(I4158:I4158)</f>
        <v>30.97</v>
      </c>
    </row>
    <row r="4160" spans="1:9" ht="15" customHeight="1">
      <c r="A4160" s="91" t="s">
        <v>1560</v>
      </c>
      <c r="B4160" s="91"/>
      <c r="C4160" s="92" t="s">
        <v>4</v>
      </c>
      <c r="D4160" s="92"/>
      <c r="E4160" s="92"/>
      <c r="F4160" s="11" t="s">
        <v>1470</v>
      </c>
      <c r="G4160" s="11" t="s">
        <v>1471</v>
      </c>
      <c r="H4160" s="11" t="s">
        <v>1472</v>
      </c>
      <c r="I4160" s="11" t="s">
        <v>1473</v>
      </c>
    </row>
    <row r="4161" spans="1:9" ht="21" customHeight="1">
      <c r="A4161" s="17" t="s">
        <v>2511</v>
      </c>
      <c r="B4161" s="18" t="s">
        <v>2512</v>
      </c>
      <c r="C4161" s="93" t="s">
        <v>14</v>
      </c>
      <c r="D4161" s="93"/>
      <c r="E4161" s="93"/>
      <c r="F4161" s="17" t="s">
        <v>1563</v>
      </c>
      <c r="G4161" s="19">
        <v>0.15359999999999999</v>
      </c>
      <c r="H4161" s="20">
        <v>31.5</v>
      </c>
      <c r="I4161" s="20">
        <f>TRUNC(TRUNC(G4161,8)*H4161,2)</f>
        <v>4.83</v>
      </c>
    </row>
    <row r="4162" spans="1:9" ht="15" customHeight="1">
      <c r="A4162" s="17" t="s">
        <v>1775</v>
      </c>
      <c r="B4162" s="18" t="s">
        <v>1776</v>
      </c>
      <c r="C4162" s="93" t="s">
        <v>14</v>
      </c>
      <c r="D4162" s="93"/>
      <c r="E4162" s="93"/>
      <c r="F4162" s="17" t="s">
        <v>1563</v>
      </c>
      <c r="G4162" s="19">
        <v>4.8399999999999999E-2</v>
      </c>
      <c r="H4162" s="20">
        <v>23.23</v>
      </c>
      <c r="I4162" s="20">
        <f>TRUNC(TRUNC(G4162,8)*H4162,2)</f>
        <v>1.1200000000000001</v>
      </c>
    </row>
    <row r="4163" spans="1:9" ht="18" customHeight="1">
      <c r="A4163" s="2"/>
      <c r="B4163" s="2"/>
      <c r="C4163" s="2"/>
      <c r="D4163" s="2"/>
      <c r="E4163" s="2"/>
      <c r="F4163" s="2"/>
      <c r="G4163" s="87" t="s">
        <v>1564</v>
      </c>
      <c r="H4163" s="87"/>
      <c r="I4163" s="21">
        <f>SUM(I4161:I4162)</f>
        <v>5.95</v>
      </c>
    </row>
    <row r="4164" spans="1:9" ht="15" customHeight="1">
      <c r="A4164" s="2"/>
      <c r="B4164" s="2"/>
      <c r="C4164" s="2"/>
      <c r="D4164" s="2"/>
      <c r="E4164" s="2"/>
      <c r="F4164" s="2"/>
      <c r="G4164" s="89" t="s">
        <v>1491</v>
      </c>
      <c r="H4164" s="89"/>
      <c r="I4164" s="5">
        <f>SUM(I4159,I4163)</f>
        <v>36.92</v>
      </c>
    </row>
    <row r="4165" spans="1:9" ht="9.9499999999999993" customHeight="1">
      <c r="A4165" s="2"/>
      <c r="B4165" s="2"/>
      <c r="C4165" s="2"/>
      <c r="D4165" s="2"/>
      <c r="E4165" s="2"/>
      <c r="F4165" s="2"/>
      <c r="G4165" s="90"/>
      <c r="H4165" s="90"/>
      <c r="I4165" s="90"/>
    </row>
    <row r="4166" spans="1:9" ht="20.100000000000001" customHeight="1">
      <c r="A4166" s="81" t="s">
        <v>2892</v>
      </c>
      <c r="B4166" s="81"/>
      <c r="C4166" s="81"/>
      <c r="D4166" s="81"/>
      <c r="E4166" s="81"/>
      <c r="F4166" s="81"/>
      <c r="G4166" s="81"/>
      <c r="H4166" s="81"/>
      <c r="I4166" s="81"/>
    </row>
    <row r="4167" spans="1:9" ht="15" customHeight="1">
      <c r="A4167" s="91" t="s">
        <v>1576</v>
      </c>
      <c r="B4167" s="91"/>
      <c r="C4167" s="92" t="s">
        <v>4</v>
      </c>
      <c r="D4167" s="92"/>
      <c r="E4167" s="92"/>
      <c r="F4167" s="11" t="s">
        <v>1470</v>
      </c>
      <c r="G4167" s="11" t="s">
        <v>1471</v>
      </c>
      <c r="H4167" s="11" t="s">
        <v>1472</v>
      </c>
      <c r="I4167" s="11" t="s">
        <v>1473</v>
      </c>
    </row>
    <row r="4168" spans="1:9" ht="15" customHeight="1">
      <c r="A4168" s="17" t="s">
        <v>2893</v>
      </c>
      <c r="B4168" s="18" t="s">
        <v>2894</v>
      </c>
      <c r="C4168" s="93" t="s">
        <v>14</v>
      </c>
      <c r="D4168" s="93"/>
      <c r="E4168" s="93"/>
      <c r="F4168" s="17" t="s">
        <v>118</v>
      </c>
      <c r="G4168" s="19">
        <v>0.12</v>
      </c>
      <c r="H4168" s="20">
        <v>38.299999999999997</v>
      </c>
      <c r="I4168" s="20">
        <f>ROUND(ROUND(G4168,8)*H4168,2)</f>
        <v>4.5999999999999996</v>
      </c>
    </row>
    <row r="4169" spans="1:9" ht="15" customHeight="1">
      <c r="A4169" s="17" t="s">
        <v>2895</v>
      </c>
      <c r="B4169" s="18" t="s">
        <v>2896</v>
      </c>
      <c r="C4169" s="93" t="s">
        <v>14</v>
      </c>
      <c r="D4169" s="93"/>
      <c r="E4169" s="93"/>
      <c r="F4169" s="17" t="s">
        <v>39</v>
      </c>
      <c r="G4169" s="19">
        <v>0.48</v>
      </c>
      <c r="H4169" s="20">
        <v>630.66</v>
      </c>
      <c r="I4169" s="20">
        <f>ROUND(ROUND(G4169,8)*H4169,2)</f>
        <v>302.72000000000003</v>
      </c>
    </row>
    <row r="4170" spans="1:9" ht="15" customHeight="1">
      <c r="A4170" s="2"/>
      <c r="B4170" s="2"/>
      <c r="C4170" s="2"/>
      <c r="D4170" s="2"/>
      <c r="E4170" s="2"/>
      <c r="F4170" s="2"/>
      <c r="G4170" s="87" t="s">
        <v>1588</v>
      </c>
      <c r="H4170" s="87"/>
      <c r="I4170" s="21">
        <f>SUM(I4168:I4169)</f>
        <v>307.32000000000005</v>
      </c>
    </row>
    <row r="4171" spans="1:9" ht="15" customHeight="1">
      <c r="A4171" s="91" t="s">
        <v>1560</v>
      </c>
      <c r="B4171" s="91"/>
      <c r="C4171" s="92" t="s">
        <v>4</v>
      </c>
      <c r="D4171" s="92"/>
      <c r="E4171" s="92"/>
      <c r="F4171" s="11" t="s">
        <v>1470</v>
      </c>
      <c r="G4171" s="11" t="s">
        <v>1471</v>
      </c>
      <c r="H4171" s="11" t="s">
        <v>1472</v>
      </c>
      <c r="I4171" s="11" t="s">
        <v>1473</v>
      </c>
    </row>
    <row r="4172" spans="1:9" ht="15" customHeight="1">
      <c r="A4172" s="17" t="s">
        <v>1775</v>
      </c>
      <c r="B4172" s="18" t="s">
        <v>1776</v>
      </c>
      <c r="C4172" s="93" t="s">
        <v>14</v>
      </c>
      <c r="D4172" s="93"/>
      <c r="E4172" s="93"/>
      <c r="F4172" s="17" t="s">
        <v>1563</v>
      </c>
      <c r="G4172" s="19">
        <v>0.187</v>
      </c>
      <c r="H4172" s="20">
        <v>23.23</v>
      </c>
      <c r="I4172" s="20">
        <f>ROUND(ROUND(G4172,8)*H4172,2)</f>
        <v>4.34</v>
      </c>
    </row>
    <row r="4173" spans="1:9" ht="15" customHeight="1">
      <c r="A4173" s="17" t="s">
        <v>2897</v>
      </c>
      <c r="B4173" s="18" t="s">
        <v>2898</v>
      </c>
      <c r="C4173" s="93" t="s">
        <v>14</v>
      </c>
      <c r="D4173" s="93"/>
      <c r="E4173" s="93"/>
      <c r="F4173" s="17" t="s">
        <v>1563</v>
      </c>
      <c r="G4173" s="19">
        <v>0.192</v>
      </c>
      <c r="H4173" s="20">
        <v>24.27</v>
      </c>
      <c r="I4173" s="20">
        <f>ROUND(ROUND(G4173,8)*H4173,2)</f>
        <v>4.66</v>
      </c>
    </row>
    <row r="4174" spans="1:9" ht="18" customHeight="1">
      <c r="A4174" s="2"/>
      <c r="B4174" s="2"/>
      <c r="C4174" s="2"/>
      <c r="D4174" s="2"/>
      <c r="E4174" s="2"/>
      <c r="F4174" s="2"/>
      <c r="G4174" s="87" t="s">
        <v>1564</v>
      </c>
      <c r="H4174" s="87"/>
      <c r="I4174" s="21">
        <f>SUM(I4172:I4173)</f>
        <v>9</v>
      </c>
    </row>
    <row r="4175" spans="1:9" ht="15" customHeight="1">
      <c r="A4175" s="88" t="s">
        <v>2899</v>
      </c>
      <c r="B4175" s="88"/>
      <c r="C4175" s="88"/>
      <c r="D4175" s="2"/>
      <c r="E4175" s="2"/>
      <c r="F4175" s="2"/>
      <c r="G4175" s="89" t="s">
        <v>1491</v>
      </c>
      <c r="H4175" s="89"/>
      <c r="I4175" s="5">
        <v>316.32</v>
      </c>
    </row>
    <row r="4176" spans="1:9" ht="2.1" customHeight="1">
      <c r="A4176" s="88"/>
      <c r="B4176" s="88"/>
      <c r="C4176" s="88"/>
      <c r="D4176" s="2"/>
      <c r="E4176" s="2"/>
      <c r="F4176" s="2"/>
      <c r="G4176" s="2"/>
      <c r="H4176" s="2"/>
      <c r="I4176" s="2"/>
    </row>
    <row r="4177" spans="1:9" ht="9.9499999999999993" customHeight="1">
      <c r="A4177" s="2"/>
      <c r="B4177" s="2"/>
      <c r="C4177" s="2"/>
      <c r="D4177" s="2"/>
      <c r="E4177" s="2"/>
      <c r="F4177" s="2"/>
      <c r="G4177" s="90"/>
      <c r="H4177" s="90"/>
      <c r="I4177" s="90"/>
    </row>
    <row r="4178" spans="1:9" ht="20.100000000000001" customHeight="1">
      <c r="A4178" s="81" t="s">
        <v>2900</v>
      </c>
      <c r="B4178" s="81"/>
      <c r="C4178" s="81"/>
      <c r="D4178" s="81"/>
      <c r="E4178" s="81"/>
      <c r="F4178" s="81"/>
      <c r="G4178" s="81"/>
      <c r="H4178" s="81"/>
      <c r="I4178" s="81"/>
    </row>
    <row r="4179" spans="1:9" ht="15" customHeight="1">
      <c r="A4179" s="91" t="s">
        <v>1576</v>
      </c>
      <c r="B4179" s="91"/>
      <c r="C4179" s="92" t="s">
        <v>4</v>
      </c>
      <c r="D4179" s="92"/>
      <c r="E4179" s="92"/>
      <c r="F4179" s="11" t="s">
        <v>1470</v>
      </c>
      <c r="G4179" s="11" t="s">
        <v>1471</v>
      </c>
      <c r="H4179" s="11" t="s">
        <v>1472</v>
      </c>
      <c r="I4179" s="11" t="s">
        <v>1473</v>
      </c>
    </row>
    <row r="4180" spans="1:9" ht="21" customHeight="1">
      <c r="A4180" s="17" t="s">
        <v>2901</v>
      </c>
      <c r="B4180" s="18" t="s">
        <v>2902</v>
      </c>
      <c r="C4180" s="93" t="s">
        <v>14</v>
      </c>
      <c r="D4180" s="93"/>
      <c r="E4180" s="93"/>
      <c r="F4180" s="17" t="s">
        <v>33</v>
      </c>
      <c r="G4180" s="19">
        <v>1</v>
      </c>
      <c r="H4180" s="20">
        <v>48.72</v>
      </c>
      <c r="I4180" s="20">
        <f>ROUND(ROUND(G4180,8)*H4180,2)</f>
        <v>48.72</v>
      </c>
    </row>
    <row r="4181" spans="1:9" ht="15" customHeight="1">
      <c r="A4181" s="2"/>
      <c r="B4181" s="2"/>
      <c r="C4181" s="2"/>
      <c r="D4181" s="2"/>
      <c r="E4181" s="2"/>
      <c r="F4181" s="2"/>
      <c r="G4181" s="87" t="s">
        <v>1588</v>
      </c>
      <c r="H4181" s="87"/>
      <c r="I4181" s="21">
        <f>SUM(I4180:I4180)</f>
        <v>48.72</v>
      </c>
    </row>
    <row r="4182" spans="1:9" ht="15" customHeight="1">
      <c r="A4182" s="91" t="s">
        <v>1560</v>
      </c>
      <c r="B4182" s="91"/>
      <c r="C4182" s="92" t="s">
        <v>4</v>
      </c>
      <c r="D4182" s="92"/>
      <c r="E4182" s="92"/>
      <c r="F4182" s="11" t="s">
        <v>1470</v>
      </c>
      <c r="G4182" s="11" t="s">
        <v>1471</v>
      </c>
      <c r="H4182" s="11" t="s">
        <v>1472</v>
      </c>
      <c r="I4182" s="11" t="s">
        <v>1473</v>
      </c>
    </row>
    <row r="4183" spans="1:9" ht="21" customHeight="1">
      <c r="A4183" s="17" t="s">
        <v>2511</v>
      </c>
      <c r="B4183" s="18" t="s">
        <v>2512</v>
      </c>
      <c r="C4183" s="93" t="s">
        <v>14</v>
      </c>
      <c r="D4183" s="93"/>
      <c r="E4183" s="93"/>
      <c r="F4183" s="17" t="s">
        <v>1563</v>
      </c>
      <c r="G4183" s="19">
        <v>0.31619999999999998</v>
      </c>
      <c r="H4183" s="20">
        <v>31.5</v>
      </c>
      <c r="I4183" s="20">
        <f>ROUND(ROUND(G4183,8)*H4183,2)</f>
        <v>9.9600000000000009</v>
      </c>
    </row>
    <row r="4184" spans="1:9" ht="15" customHeight="1">
      <c r="A4184" s="17" t="s">
        <v>1775</v>
      </c>
      <c r="B4184" s="18" t="s">
        <v>1776</v>
      </c>
      <c r="C4184" s="93" t="s">
        <v>14</v>
      </c>
      <c r="D4184" s="93"/>
      <c r="E4184" s="93"/>
      <c r="F4184" s="17" t="s">
        <v>1563</v>
      </c>
      <c r="G4184" s="19">
        <v>9.9599999999999994E-2</v>
      </c>
      <c r="H4184" s="20">
        <v>23.23</v>
      </c>
      <c r="I4184" s="20">
        <f>ROUND(ROUND(G4184,8)*H4184,2)</f>
        <v>2.31</v>
      </c>
    </row>
    <row r="4185" spans="1:9" ht="18" customHeight="1">
      <c r="A4185" s="2"/>
      <c r="B4185" s="2"/>
      <c r="C4185" s="2"/>
      <c r="D4185" s="2"/>
      <c r="E4185" s="2"/>
      <c r="F4185" s="2"/>
      <c r="G4185" s="87" t="s">
        <v>1564</v>
      </c>
      <c r="H4185" s="87"/>
      <c r="I4185" s="21">
        <f>SUM(I4183:I4184)</f>
        <v>12.270000000000001</v>
      </c>
    </row>
    <row r="4186" spans="1:9" ht="15" customHeight="1">
      <c r="A4186" s="88" t="s">
        <v>2903</v>
      </c>
      <c r="B4186" s="88"/>
      <c r="C4186" s="88"/>
      <c r="D4186" s="2"/>
      <c r="E4186" s="2"/>
      <c r="F4186" s="2"/>
      <c r="G4186" s="89" t="s">
        <v>1491</v>
      </c>
      <c r="H4186" s="89"/>
      <c r="I4186" s="5">
        <v>60.99</v>
      </c>
    </row>
    <row r="4187" spans="1:9" ht="2.1" customHeight="1">
      <c r="A4187" s="88"/>
      <c r="B4187" s="88"/>
      <c r="C4187" s="88"/>
      <c r="D4187" s="2"/>
      <c r="E4187" s="2"/>
      <c r="F4187" s="2"/>
      <c r="G4187" s="2"/>
      <c r="H4187" s="2"/>
      <c r="I4187" s="2"/>
    </row>
    <row r="4188" spans="1:9" ht="9.9499999999999993" customHeight="1">
      <c r="A4188" s="2"/>
      <c r="B4188" s="2"/>
      <c r="C4188" s="2"/>
      <c r="D4188" s="2"/>
      <c r="E4188" s="2"/>
      <c r="F4188" s="2"/>
      <c r="G4188" s="90"/>
      <c r="H4188" s="90"/>
      <c r="I4188" s="90"/>
    </row>
    <row r="4189" spans="1:9" ht="20.100000000000001" customHeight="1">
      <c r="A4189" s="81" t="s">
        <v>2904</v>
      </c>
      <c r="B4189" s="81"/>
      <c r="C4189" s="81"/>
      <c r="D4189" s="81"/>
      <c r="E4189" s="81"/>
      <c r="F4189" s="81"/>
      <c r="G4189" s="81"/>
      <c r="H4189" s="81"/>
      <c r="I4189" s="81"/>
    </row>
    <row r="4190" spans="1:9" ht="15" customHeight="1">
      <c r="A4190" s="91" t="s">
        <v>1576</v>
      </c>
      <c r="B4190" s="91"/>
      <c r="C4190" s="92" t="s">
        <v>4</v>
      </c>
      <c r="D4190" s="92"/>
      <c r="E4190" s="92"/>
      <c r="F4190" s="11" t="s">
        <v>1470</v>
      </c>
      <c r="G4190" s="11" t="s">
        <v>1471</v>
      </c>
      <c r="H4190" s="11" t="s">
        <v>1472</v>
      </c>
      <c r="I4190" s="11" t="s">
        <v>1473</v>
      </c>
    </row>
    <row r="4191" spans="1:9" ht="21" customHeight="1">
      <c r="A4191" s="17" t="s">
        <v>2905</v>
      </c>
      <c r="B4191" s="18" t="s">
        <v>2906</v>
      </c>
      <c r="C4191" s="93" t="s">
        <v>14</v>
      </c>
      <c r="D4191" s="93"/>
      <c r="E4191" s="93"/>
      <c r="F4191" s="17" t="s">
        <v>33</v>
      </c>
      <c r="G4191" s="19">
        <v>1</v>
      </c>
      <c r="H4191" s="20">
        <v>46.8</v>
      </c>
      <c r="I4191" s="20">
        <f>TRUNC(TRUNC(G4191,8)*H4191,2)</f>
        <v>46.8</v>
      </c>
    </row>
    <row r="4192" spans="1:9" ht="15" customHeight="1">
      <c r="A4192" s="2"/>
      <c r="B4192" s="2"/>
      <c r="C4192" s="2"/>
      <c r="D4192" s="2"/>
      <c r="E4192" s="2"/>
      <c r="F4192" s="2"/>
      <c r="G4192" s="87" t="s">
        <v>1588</v>
      </c>
      <c r="H4192" s="87"/>
      <c r="I4192" s="21">
        <f>SUM(I4191:I4191)</f>
        <v>46.8</v>
      </c>
    </row>
    <row r="4193" spans="1:9" ht="15" customHeight="1">
      <c r="A4193" s="91" t="s">
        <v>1560</v>
      </c>
      <c r="B4193" s="91"/>
      <c r="C4193" s="92" t="s">
        <v>4</v>
      </c>
      <c r="D4193" s="92"/>
      <c r="E4193" s="92"/>
      <c r="F4193" s="11" t="s">
        <v>1470</v>
      </c>
      <c r="G4193" s="11" t="s">
        <v>1471</v>
      </c>
      <c r="H4193" s="11" t="s">
        <v>1472</v>
      </c>
      <c r="I4193" s="11" t="s">
        <v>1473</v>
      </c>
    </row>
    <row r="4194" spans="1:9" ht="21" customHeight="1">
      <c r="A4194" s="17" t="s">
        <v>2511</v>
      </c>
      <c r="B4194" s="18" t="s">
        <v>2512</v>
      </c>
      <c r="C4194" s="93" t="s">
        <v>14</v>
      </c>
      <c r="D4194" s="93"/>
      <c r="E4194" s="93"/>
      <c r="F4194" s="17" t="s">
        <v>1563</v>
      </c>
      <c r="G4194" s="19">
        <v>0.31619999999999998</v>
      </c>
      <c r="H4194" s="20">
        <v>31.5</v>
      </c>
      <c r="I4194" s="20">
        <f>TRUNC(TRUNC(G4194,8)*H4194,2)</f>
        <v>9.9600000000000009</v>
      </c>
    </row>
    <row r="4195" spans="1:9" ht="15" customHeight="1">
      <c r="A4195" s="17" t="s">
        <v>1775</v>
      </c>
      <c r="B4195" s="18" t="s">
        <v>1776</v>
      </c>
      <c r="C4195" s="93" t="s">
        <v>14</v>
      </c>
      <c r="D4195" s="93"/>
      <c r="E4195" s="93"/>
      <c r="F4195" s="17" t="s">
        <v>1563</v>
      </c>
      <c r="G4195" s="19">
        <v>9.9599999999999994E-2</v>
      </c>
      <c r="H4195" s="20">
        <v>23.23</v>
      </c>
      <c r="I4195" s="20">
        <f>TRUNC(TRUNC(G4195,8)*H4195,2)</f>
        <v>2.31</v>
      </c>
    </row>
    <row r="4196" spans="1:9" ht="18" customHeight="1">
      <c r="A4196" s="2"/>
      <c r="B4196" s="2"/>
      <c r="C4196" s="2"/>
      <c r="D4196" s="2"/>
      <c r="E4196" s="2"/>
      <c r="F4196" s="2"/>
      <c r="G4196" s="87" t="s">
        <v>1564</v>
      </c>
      <c r="H4196" s="87"/>
      <c r="I4196" s="21">
        <f>SUM(I4194:I4195)</f>
        <v>12.270000000000001</v>
      </c>
    </row>
    <row r="4197" spans="1:9" ht="15" customHeight="1">
      <c r="A4197" s="2"/>
      <c r="B4197" s="2"/>
      <c r="C4197" s="2"/>
      <c r="D4197" s="2"/>
      <c r="E4197" s="2"/>
      <c r="F4197" s="2"/>
      <c r="G4197" s="89" t="s">
        <v>1491</v>
      </c>
      <c r="H4197" s="89"/>
      <c r="I4197" s="5">
        <f>SUM(I4192,I4196)</f>
        <v>59.07</v>
      </c>
    </row>
    <row r="4198" spans="1:9" ht="9.9499999999999993" customHeight="1">
      <c r="A4198" s="2"/>
      <c r="B4198" s="2"/>
      <c r="C4198" s="2"/>
      <c r="D4198" s="2"/>
      <c r="E4198" s="2"/>
      <c r="F4198" s="2"/>
      <c r="G4198" s="90"/>
      <c r="H4198" s="90"/>
      <c r="I4198" s="90"/>
    </row>
    <row r="4199" spans="1:9" ht="20.100000000000001" customHeight="1">
      <c r="A4199" s="81" t="s">
        <v>2907</v>
      </c>
      <c r="B4199" s="81"/>
      <c r="C4199" s="81"/>
      <c r="D4199" s="81"/>
      <c r="E4199" s="81"/>
      <c r="F4199" s="81"/>
      <c r="G4199" s="81"/>
      <c r="H4199" s="81"/>
      <c r="I4199" s="81"/>
    </row>
    <row r="4200" spans="1:9" ht="15" customHeight="1">
      <c r="A4200" s="91" t="s">
        <v>1576</v>
      </c>
      <c r="B4200" s="91"/>
      <c r="C4200" s="92" t="s">
        <v>4</v>
      </c>
      <c r="D4200" s="92"/>
      <c r="E4200" s="92"/>
      <c r="F4200" s="11" t="s">
        <v>1470</v>
      </c>
      <c r="G4200" s="11" t="s">
        <v>1471</v>
      </c>
      <c r="H4200" s="11" t="s">
        <v>1472</v>
      </c>
      <c r="I4200" s="11" t="s">
        <v>1473</v>
      </c>
    </row>
    <row r="4201" spans="1:9" ht="21" customHeight="1">
      <c r="A4201" s="17" t="s">
        <v>2908</v>
      </c>
      <c r="B4201" s="18" t="s">
        <v>2909</v>
      </c>
      <c r="C4201" s="93" t="s">
        <v>1910</v>
      </c>
      <c r="D4201" s="93"/>
      <c r="E4201" s="93"/>
      <c r="F4201" s="17" t="s">
        <v>33</v>
      </c>
      <c r="G4201" s="19">
        <v>1</v>
      </c>
      <c r="H4201" s="20">
        <v>462.74</v>
      </c>
      <c r="I4201" s="20">
        <f>ROUND(ROUND(G4201,8)*H4201,2)</f>
        <v>462.74</v>
      </c>
    </row>
    <row r="4202" spans="1:9" ht="15" customHeight="1">
      <c r="A4202" s="2"/>
      <c r="B4202" s="2"/>
      <c r="C4202" s="2"/>
      <c r="D4202" s="2"/>
      <c r="E4202" s="2"/>
      <c r="F4202" s="2"/>
      <c r="G4202" s="87" t="s">
        <v>1588</v>
      </c>
      <c r="H4202" s="87"/>
      <c r="I4202" s="21">
        <f>SUM(I4201:I4201)</f>
        <v>462.74</v>
      </c>
    </row>
    <row r="4203" spans="1:9" ht="15" customHeight="1">
      <c r="A4203" s="91" t="s">
        <v>1560</v>
      </c>
      <c r="B4203" s="91"/>
      <c r="C4203" s="92" t="s">
        <v>4</v>
      </c>
      <c r="D4203" s="92"/>
      <c r="E4203" s="92"/>
      <c r="F4203" s="11" t="s">
        <v>1470</v>
      </c>
      <c r="G4203" s="11" t="s">
        <v>1471</v>
      </c>
      <c r="H4203" s="11" t="s">
        <v>1472</v>
      </c>
      <c r="I4203" s="11" t="s">
        <v>1473</v>
      </c>
    </row>
    <row r="4204" spans="1:9" ht="15" customHeight="1">
      <c r="A4204" s="17" t="s">
        <v>2160</v>
      </c>
      <c r="B4204" s="18" t="s">
        <v>2161</v>
      </c>
      <c r="C4204" s="93" t="s">
        <v>14</v>
      </c>
      <c r="D4204" s="93"/>
      <c r="E4204" s="93"/>
      <c r="F4204" s="17" t="s">
        <v>1563</v>
      </c>
      <c r="G4204" s="19">
        <v>0.17</v>
      </c>
      <c r="H4204" s="20">
        <v>32.69</v>
      </c>
      <c r="I4204" s="20">
        <f>ROUND(ROUND(G4204,8)*H4204,2)</f>
        <v>5.56</v>
      </c>
    </row>
    <row r="4205" spans="1:9" ht="15" customHeight="1">
      <c r="A4205" s="17" t="s">
        <v>1775</v>
      </c>
      <c r="B4205" s="18" t="s">
        <v>1776</v>
      </c>
      <c r="C4205" s="93" t="s">
        <v>14</v>
      </c>
      <c r="D4205" s="93"/>
      <c r="E4205" s="93"/>
      <c r="F4205" s="17" t="s">
        <v>1563</v>
      </c>
      <c r="G4205" s="19">
        <v>0.17</v>
      </c>
      <c r="H4205" s="20">
        <v>23.23</v>
      </c>
      <c r="I4205" s="20">
        <f>ROUND(ROUND(G4205,8)*H4205,2)</f>
        <v>3.95</v>
      </c>
    </row>
    <row r="4206" spans="1:9" ht="18" customHeight="1">
      <c r="A4206" s="2"/>
      <c r="B4206" s="2"/>
      <c r="C4206" s="2"/>
      <c r="D4206" s="2"/>
      <c r="E4206" s="2"/>
      <c r="F4206" s="2"/>
      <c r="G4206" s="87" t="s">
        <v>1564</v>
      </c>
      <c r="H4206" s="87"/>
      <c r="I4206" s="21">
        <f>SUM(I4204:I4205)</f>
        <v>9.51</v>
      </c>
    </row>
    <row r="4207" spans="1:9" ht="15" customHeight="1">
      <c r="A4207" s="88" t="s">
        <v>2910</v>
      </c>
      <c r="B4207" s="88"/>
      <c r="C4207" s="88"/>
      <c r="D4207" s="2"/>
      <c r="E4207" s="2"/>
      <c r="F4207" s="2"/>
      <c r="G4207" s="89" t="s">
        <v>1491</v>
      </c>
      <c r="H4207" s="89"/>
      <c r="I4207" s="5">
        <v>472.25</v>
      </c>
    </row>
    <row r="4208" spans="1:9" ht="2.1" customHeight="1">
      <c r="A4208" s="88"/>
      <c r="B4208" s="88"/>
      <c r="C4208" s="88"/>
      <c r="D4208" s="2"/>
      <c r="E4208" s="2"/>
      <c r="F4208" s="2"/>
      <c r="G4208" s="2"/>
      <c r="H4208" s="2"/>
      <c r="I4208" s="2"/>
    </row>
    <row r="4209" spans="1:9" ht="9.9499999999999993" customHeight="1">
      <c r="A4209" s="2"/>
      <c r="B4209" s="2"/>
      <c r="C4209" s="2"/>
      <c r="D4209" s="2"/>
      <c r="E4209" s="2"/>
      <c r="F4209" s="2"/>
      <c r="G4209" s="90"/>
      <c r="H4209" s="90"/>
      <c r="I4209" s="90"/>
    </row>
    <row r="4210" spans="1:9" ht="20.100000000000001" customHeight="1">
      <c r="A4210" s="81" t="s">
        <v>2911</v>
      </c>
      <c r="B4210" s="81"/>
      <c r="C4210" s="81"/>
      <c r="D4210" s="81"/>
      <c r="E4210" s="81"/>
      <c r="F4210" s="81"/>
      <c r="G4210" s="81"/>
      <c r="H4210" s="81"/>
      <c r="I4210" s="81"/>
    </row>
    <row r="4211" spans="1:9" ht="15" customHeight="1">
      <c r="A4211" s="91" t="s">
        <v>1576</v>
      </c>
      <c r="B4211" s="91"/>
      <c r="C4211" s="92" t="s">
        <v>4</v>
      </c>
      <c r="D4211" s="92"/>
      <c r="E4211" s="92"/>
      <c r="F4211" s="11" t="s">
        <v>1470</v>
      </c>
      <c r="G4211" s="11" t="s">
        <v>1471</v>
      </c>
      <c r="H4211" s="11" t="s">
        <v>1472</v>
      </c>
      <c r="I4211" s="11" t="s">
        <v>1473</v>
      </c>
    </row>
    <row r="4212" spans="1:9" ht="21" customHeight="1">
      <c r="A4212" s="17" t="s">
        <v>2912</v>
      </c>
      <c r="B4212" s="18" t="s">
        <v>2913</v>
      </c>
      <c r="C4212" s="93" t="s">
        <v>14</v>
      </c>
      <c r="D4212" s="93"/>
      <c r="E4212" s="93"/>
      <c r="F4212" s="17" t="s">
        <v>33</v>
      </c>
      <c r="G4212" s="19">
        <v>1</v>
      </c>
      <c r="H4212" s="20">
        <v>847.16</v>
      </c>
      <c r="I4212" s="20">
        <f>TRUNC(TRUNC(G4212,8)*H4212,2)</f>
        <v>847.16</v>
      </c>
    </row>
    <row r="4213" spans="1:9" ht="29.1" customHeight="1">
      <c r="A4213" s="17" t="s">
        <v>2852</v>
      </c>
      <c r="B4213" s="18" t="s">
        <v>2853</v>
      </c>
      <c r="C4213" s="93" t="s">
        <v>14</v>
      </c>
      <c r="D4213" s="93"/>
      <c r="E4213" s="93"/>
      <c r="F4213" s="17" t="s">
        <v>33</v>
      </c>
      <c r="G4213" s="19">
        <v>8</v>
      </c>
      <c r="H4213" s="20">
        <v>17.71</v>
      </c>
      <c r="I4213" s="20">
        <f>TRUNC(TRUNC(G4213,8)*H4213,2)</f>
        <v>141.68</v>
      </c>
    </row>
    <row r="4214" spans="1:9" ht="15" customHeight="1">
      <c r="A4214" s="2"/>
      <c r="B4214" s="2"/>
      <c r="C4214" s="2"/>
      <c r="D4214" s="2"/>
      <c r="E4214" s="2"/>
      <c r="F4214" s="2"/>
      <c r="G4214" s="87" t="s">
        <v>1588</v>
      </c>
      <c r="H4214" s="87"/>
      <c r="I4214" s="21">
        <f>SUM(I4212:I4213)</f>
        <v>988.83999999999992</v>
      </c>
    </row>
    <row r="4215" spans="1:9" ht="15" customHeight="1">
      <c r="A4215" s="91" t="s">
        <v>1560</v>
      </c>
      <c r="B4215" s="91"/>
      <c r="C4215" s="92" t="s">
        <v>4</v>
      </c>
      <c r="D4215" s="92"/>
      <c r="E4215" s="92"/>
      <c r="F4215" s="11" t="s">
        <v>1470</v>
      </c>
      <c r="G4215" s="11" t="s">
        <v>1471</v>
      </c>
      <c r="H4215" s="11" t="s">
        <v>1472</v>
      </c>
      <c r="I4215" s="11" t="s">
        <v>1473</v>
      </c>
    </row>
    <row r="4216" spans="1:9" ht="21" customHeight="1">
      <c r="A4216" s="17" t="s">
        <v>2511</v>
      </c>
      <c r="B4216" s="18" t="s">
        <v>2512</v>
      </c>
      <c r="C4216" s="93" t="s">
        <v>14</v>
      </c>
      <c r="D4216" s="93"/>
      <c r="E4216" s="93"/>
      <c r="F4216" s="17" t="s">
        <v>1563</v>
      </c>
      <c r="G4216" s="19">
        <v>1.2646999999999999</v>
      </c>
      <c r="H4216" s="20">
        <v>31.5</v>
      </c>
      <c r="I4216" s="20">
        <f>TRUNC(TRUNC(G4216,8)*H4216,2)</f>
        <v>39.83</v>
      </c>
    </row>
    <row r="4217" spans="1:9" ht="15" customHeight="1">
      <c r="A4217" s="17" t="s">
        <v>1775</v>
      </c>
      <c r="B4217" s="18" t="s">
        <v>1776</v>
      </c>
      <c r="C4217" s="93" t="s">
        <v>14</v>
      </c>
      <c r="D4217" s="93"/>
      <c r="E4217" s="93"/>
      <c r="F4217" s="17" t="s">
        <v>1563</v>
      </c>
      <c r="G4217" s="19">
        <v>0.39850000000000002</v>
      </c>
      <c r="H4217" s="20">
        <v>23.23</v>
      </c>
      <c r="I4217" s="20">
        <f>TRUNC(TRUNC(G4217,8)*H4217,2)</f>
        <v>9.25</v>
      </c>
    </row>
    <row r="4218" spans="1:9" ht="18" customHeight="1">
      <c r="A4218" s="2"/>
      <c r="B4218" s="2"/>
      <c r="C4218" s="2"/>
      <c r="D4218" s="2"/>
      <c r="E4218" s="2"/>
      <c r="F4218" s="2"/>
      <c r="G4218" s="87" t="s">
        <v>1564</v>
      </c>
      <c r="H4218" s="87"/>
      <c r="I4218" s="21">
        <f>SUM(I4216:I4217)</f>
        <v>49.08</v>
      </c>
    </row>
    <row r="4219" spans="1:9" ht="15" customHeight="1">
      <c r="A4219" s="2"/>
      <c r="B4219" s="2"/>
      <c r="C4219" s="2"/>
      <c r="D4219" s="2"/>
      <c r="E4219" s="2"/>
      <c r="F4219" s="2"/>
      <c r="G4219" s="89" t="s">
        <v>1491</v>
      </c>
      <c r="H4219" s="89"/>
      <c r="I4219" s="5">
        <f>SUM(I4214,I4218)</f>
        <v>1037.9199999999998</v>
      </c>
    </row>
    <row r="4220" spans="1:9" ht="9.9499999999999993" customHeight="1">
      <c r="A4220" s="2"/>
      <c r="B4220" s="2"/>
      <c r="C4220" s="2"/>
      <c r="D4220" s="2"/>
      <c r="E4220" s="2"/>
      <c r="F4220" s="2"/>
      <c r="G4220" s="90"/>
      <c r="H4220" s="90"/>
      <c r="I4220" s="90"/>
    </row>
    <row r="4221" spans="1:9" ht="20.100000000000001" customHeight="1">
      <c r="A4221" s="81" t="s">
        <v>2914</v>
      </c>
      <c r="B4221" s="81"/>
      <c r="C4221" s="81"/>
      <c r="D4221" s="81"/>
      <c r="E4221" s="81"/>
      <c r="F4221" s="81"/>
      <c r="G4221" s="81"/>
      <c r="H4221" s="81"/>
      <c r="I4221" s="81"/>
    </row>
    <row r="4222" spans="1:9" ht="15" customHeight="1">
      <c r="A4222" s="91" t="s">
        <v>1576</v>
      </c>
      <c r="B4222" s="91"/>
      <c r="C4222" s="92" t="s">
        <v>4</v>
      </c>
      <c r="D4222" s="92"/>
      <c r="E4222" s="92"/>
      <c r="F4222" s="11" t="s">
        <v>1470</v>
      </c>
      <c r="G4222" s="11" t="s">
        <v>1471</v>
      </c>
      <c r="H4222" s="11" t="s">
        <v>1472</v>
      </c>
      <c r="I4222" s="11" t="s">
        <v>1473</v>
      </c>
    </row>
    <row r="4223" spans="1:9" ht="21" customHeight="1">
      <c r="A4223" s="17" t="s">
        <v>2915</v>
      </c>
      <c r="B4223" s="18" t="s">
        <v>2916</v>
      </c>
      <c r="C4223" s="93" t="s">
        <v>14</v>
      </c>
      <c r="D4223" s="93"/>
      <c r="E4223" s="93"/>
      <c r="F4223" s="17" t="s">
        <v>33</v>
      </c>
      <c r="G4223" s="19">
        <v>1</v>
      </c>
      <c r="H4223" s="20">
        <v>48.72</v>
      </c>
      <c r="I4223" s="20">
        <f>ROUND(ROUND(G4223,8)*H4223,2)</f>
        <v>48.72</v>
      </c>
    </row>
    <row r="4224" spans="1:9" ht="15" customHeight="1">
      <c r="A4224" s="2"/>
      <c r="B4224" s="2"/>
      <c r="C4224" s="2"/>
      <c r="D4224" s="2"/>
      <c r="E4224" s="2"/>
      <c r="F4224" s="2"/>
      <c r="G4224" s="87" t="s">
        <v>1588</v>
      </c>
      <c r="H4224" s="87"/>
      <c r="I4224" s="21">
        <f>SUM(I4223:I4223)</f>
        <v>48.72</v>
      </c>
    </row>
    <row r="4225" spans="1:9" ht="15" customHeight="1">
      <c r="A4225" s="91" t="s">
        <v>1560</v>
      </c>
      <c r="B4225" s="91"/>
      <c r="C4225" s="92" t="s">
        <v>4</v>
      </c>
      <c r="D4225" s="92"/>
      <c r="E4225" s="92"/>
      <c r="F4225" s="11" t="s">
        <v>1470</v>
      </c>
      <c r="G4225" s="11" t="s">
        <v>1471</v>
      </c>
      <c r="H4225" s="11" t="s">
        <v>1472</v>
      </c>
      <c r="I4225" s="11" t="s">
        <v>1473</v>
      </c>
    </row>
    <row r="4226" spans="1:9" ht="21" customHeight="1">
      <c r="A4226" s="17" t="s">
        <v>2511</v>
      </c>
      <c r="B4226" s="18" t="s">
        <v>2512</v>
      </c>
      <c r="C4226" s="93" t="s">
        <v>14</v>
      </c>
      <c r="D4226" s="93"/>
      <c r="E4226" s="93"/>
      <c r="F4226" s="17" t="s">
        <v>1563</v>
      </c>
      <c r="G4226" s="19">
        <v>0.31619999999999998</v>
      </c>
      <c r="H4226" s="20">
        <v>31.5</v>
      </c>
      <c r="I4226" s="20">
        <f>ROUND(ROUND(G4226,8)*H4226,2)</f>
        <v>9.9600000000000009</v>
      </c>
    </row>
    <row r="4227" spans="1:9" ht="15" customHeight="1">
      <c r="A4227" s="17" t="s">
        <v>1775</v>
      </c>
      <c r="B4227" s="18" t="s">
        <v>1776</v>
      </c>
      <c r="C4227" s="93" t="s">
        <v>14</v>
      </c>
      <c r="D4227" s="93"/>
      <c r="E4227" s="93"/>
      <c r="F4227" s="17" t="s">
        <v>1563</v>
      </c>
      <c r="G4227" s="19">
        <v>9.9599999999999994E-2</v>
      </c>
      <c r="H4227" s="20">
        <v>23.23</v>
      </c>
      <c r="I4227" s="20">
        <f>ROUND(ROUND(G4227,8)*H4227,2)</f>
        <v>2.31</v>
      </c>
    </row>
    <row r="4228" spans="1:9" ht="18" customHeight="1">
      <c r="A4228" s="2"/>
      <c r="B4228" s="2"/>
      <c r="C4228" s="2"/>
      <c r="D4228" s="2"/>
      <c r="E4228" s="2"/>
      <c r="F4228" s="2"/>
      <c r="G4228" s="87" t="s">
        <v>1564</v>
      </c>
      <c r="H4228" s="87"/>
      <c r="I4228" s="21">
        <f>SUM(I4226:I4227)</f>
        <v>12.270000000000001</v>
      </c>
    </row>
    <row r="4229" spans="1:9" ht="15" customHeight="1">
      <c r="A4229" s="88" t="s">
        <v>2903</v>
      </c>
      <c r="B4229" s="88"/>
      <c r="C4229" s="88"/>
      <c r="D4229" s="2"/>
      <c r="E4229" s="2"/>
      <c r="F4229" s="2"/>
      <c r="G4229" s="89" t="s">
        <v>1491</v>
      </c>
      <c r="H4229" s="89"/>
      <c r="I4229" s="5">
        <v>60.99</v>
      </c>
    </row>
    <row r="4230" spans="1:9" ht="2.1" customHeight="1">
      <c r="A4230" s="88"/>
      <c r="B4230" s="88"/>
      <c r="C4230" s="88"/>
      <c r="D4230" s="2"/>
      <c r="E4230" s="2"/>
      <c r="F4230" s="2"/>
      <c r="G4230" s="2"/>
      <c r="H4230" s="2"/>
      <c r="I4230" s="2"/>
    </row>
    <row r="4231" spans="1:9" ht="9.9499999999999993" customHeight="1">
      <c r="A4231" s="2"/>
      <c r="B4231" s="2"/>
      <c r="C4231" s="2"/>
      <c r="D4231" s="2"/>
      <c r="E4231" s="2"/>
      <c r="F4231" s="2"/>
      <c r="G4231" s="90"/>
      <c r="H4231" s="90"/>
      <c r="I4231" s="90"/>
    </row>
    <row r="4232" spans="1:9" ht="20.100000000000001" customHeight="1">
      <c r="A4232" s="81" t="s">
        <v>2917</v>
      </c>
      <c r="B4232" s="81"/>
      <c r="C4232" s="81"/>
      <c r="D4232" s="81"/>
      <c r="E4232" s="81"/>
      <c r="F4232" s="81"/>
      <c r="G4232" s="81"/>
      <c r="H4232" s="81"/>
      <c r="I4232" s="81"/>
    </row>
    <row r="4233" spans="1:9" ht="15" customHeight="1">
      <c r="A4233" s="91" t="s">
        <v>1576</v>
      </c>
      <c r="B4233" s="91"/>
      <c r="C4233" s="92" t="s">
        <v>4</v>
      </c>
      <c r="D4233" s="92"/>
      <c r="E4233" s="92"/>
      <c r="F4233" s="11" t="s">
        <v>1470</v>
      </c>
      <c r="G4233" s="11" t="s">
        <v>1471</v>
      </c>
      <c r="H4233" s="11" t="s">
        <v>1472</v>
      </c>
      <c r="I4233" s="11" t="s">
        <v>1473</v>
      </c>
    </row>
    <row r="4234" spans="1:9" ht="15" customHeight="1">
      <c r="A4234" s="17" t="s">
        <v>2918</v>
      </c>
      <c r="B4234" s="18" t="s">
        <v>2919</v>
      </c>
      <c r="C4234" s="93" t="s">
        <v>14</v>
      </c>
      <c r="D4234" s="93"/>
      <c r="E4234" s="93"/>
      <c r="F4234" s="17" t="s">
        <v>118</v>
      </c>
      <c r="G4234" s="19">
        <v>1.38</v>
      </c>
      <c r="H4234" s="20">
        <v>44.13</v>
      </c>
      <c r="I4234" s="20">
        <f>ROUND(ROUND(G4234,8)*H4234,2)</f>
        <v>60.9</v>
      </c>
    </row>
    <row r="4235" spans="1:9" ht="15" customHeight="1">
      <c r="A4235" s="17" t="s">
        <v>2854</v>
      </c>
      <c r="B4235" s="18" t="s">
        <v>2855</v>
      </c>
      <c r="C4235" s="93" t="s">
        <v>14</v>
      </c>
      <c r="D4235" s="93"/>
      <c r="E4235" s="93"/>
      <c r="F4235" s="17" t="s">
        <v>118</v>
      </c>
      <c r="G4235" s="19">
        <v>0.05</v>
      </c>
      <c r="H4235" s="20">
        <v>105.12</v>
      </c>
      <c r="I4235" s="20">
        <f>ROUND(ROUND(G4235,8)*H4235,2)</f>
        <v>5.26</v>
      </c>
    </row>
    <row r="4236" spans="1:9" ht="21" customHeight="1">
      <c r="A4236" s="17" t="s">
        <v>2920</v>
      </c>
      <c r="B4236" s="18" t="s">
        <v>2921</v>
      </c>
      <c r="C4236" s="93" t="s">
        <v>1910</v>
      </c>
      <c r="D4236" s="93"/>
      <c r="E4236" s="93"/>
      <c r="F4236" s="17" t="s">
        <v>39</v>
      </c>
      <c r="G4236" s="19">
        <v>1.08</v>
      </c>
      <c r="H4236" s="20">
        <v>512</v>
      </c>
      <c r="I4236" s="20">
        <f>ROUND(ROUND(G4236,8)*H4236,2)</f>
        <v>552.96</v>
      </c>
    </row>
    <row r="4237" spans="1:9" ht="29.1" customHeight="1">
      <c r="A4237" s="17" t="s">
        <v>2922</v>
      </c>
      <c r="B4237" s="18" t="s">
        <v>2923</v>
      </c>
      <c r="C4237" s="93" t="s">
        <v>14</v>
      </c>
      <c r="D4237" s="93"/>
      <c r="E4237" s="93"/>
      <c r="F4237" s="17" t="s">
        <v>33</v>
      </c>
      <c r="G4237" s="19">
        <v>3</v>
      </c>
      <c r="H4237" s="20">
        <v>153.76</v>
      </c>
      <c r="I4237" s="20">
        <f>ROUND(ROUND(G4237,8)*H4237,2)</f>
        <v>461.28</v>
      </c>
    </row>
    <row r="4238" spans="1:9" ht="15" customHeight="1">
      <c r="A4238" s="2"/>
      <c r="B4238" s="2"/>
      <c r="C4238" s="2"/>
      <c r="D4238" s="2"/>
      <c r="E4238" s="2"/>
      <c r="F4238" s="2"/>
      <c r="G4238" s="87" t="s">
        <v>1588</v>
      </c>
      <c r="H4238" s="87"/>
      <c r="I4238" s="21">
        <f>SUM(I4234:I4237)</f>
        <v>1080.4000000000001</v>
      </c>
    </row>
    <row r="4239" spans="1:9" ht="15" customHeight="1">
      <c r="A4239" s="91" t="s">
        <v>1560</v>
      </c>
      <c r="B4239" s="91"/>
      <c r="C4239" s="92" t="s">
        <v>4</v>
      </c>
      <c r="D4239" s="92"/>
      <c r="E4239" s="92"/>
      <c r="F4239" s="11" t="s">
        <v>1470</v>
      </c>
      <c r="G4239" s="11" t="s">
        <v>1471</v>
      </c>
      <c r="H4239" s="11" t="s">
        <v>1472</v>
      </c>
      <c r="I4239" s="11" t="s">
        <v>1473</v>
      </c>
    </row>
    <row r="4240" spans="1:9" ht="21" customHeight="1">
      <c r="A4240" s="17" t="s">
        <v>2017</v>
      </c>
      <c r="B4240" s="18" t="s">
        <v>2018</v>
      </c>
      <c r="C4240" s="93" t="s">
        <v>14</v>
      </c>
      <c r="D4240" s="93"/>
      <c r="E4240" s="93"/>
      <c r="F4240" s="17" t="s">
        <v>1563</v>
      </c>
      <c r="G4240" s="19">
        <v>6.92</v>
      </c>
      <c r="H4240" s="20">
        <v>32.1</v>
      </c>
      <c r="I4240" s="20">
        <f>ROUND(ROUND(G4240,8)*H4240,2)</f>
        <v>222.13</v>
      </c>
    </row>
    <row r="4241" spans="1:9" ht="15" customHeight="1">
      <c r="A4241" s="17" t="s">
        <v>1775</v>
      </c>
      <c r="B4241" s="18" t="s">
        <v>1776</v>
      </c>
      <c r="C4241" s="93" t="s">
        <v>14</v>
      </c>
      <c r="D4241" s="93"/>
      <c r="E4241" s="93"/>
      <c r="F4241" s="17" t="s">
        <v>1563</v>
      </c>
      <c r="G4241" s="19">
        <v>3.53</v>
      </c>
      <c r="H4241" s="20">
        <v>23.23</v>
      </c>
      <c r="I4241" s="20">
        <f>ROUND(ROUND(G4241,8)*H4241,2)</f>
        <v>82</v>
      </c>
    </row>
    <row r="4242" spans="1:9" ht="18" customHeight="1">
      <c r="A4242" s="2"/>
      <c r="B4242" s="2"/>
      <c r="C4242" s="2"/>
      <c r="D4242" s="2"/>
      <c r="E4242" s="2"/>
      <c r="F4242" s="2"/>
      <c r="G4242" s="87" t="s">
        <v>1564</v>
      </c>
      <c r="H4242" s="87"/>
      <c r="I4242" s="21">
        <f>SUM(I4240:I4241)</f>
        <v>304.13</v>
      </c>
    </row>
    <row r="4243" spans="1:9" ht="15" customHeight="1">
      <c r="A4243" s="88" t="s">
        <v>2924</v>
      </c>
      <c r="B4243" s="88"/>
      <c r="C4243" s="88"/>
      <c r="D4243" s="2"/>
      <c r="E4243" s="2"/>
      <c r="F4243" s="2"/>
      <c r="G4243" s="89" t="s">
        <v>1491</v>
      </c>
      <c r="H4243" s="89"/>
      <c r="I4243" s="5">
        <v>1384.53</v>
      </c>
    </row>
    <row r="4244" spans="1:9" ht="9.9499999999999993" customHeight="1">
      <c r="A4244" s="2"/>
      <c r="B4244" s="2"/>
      <c r="C4244" s="2"/>
      <c r="D4244" s="2"/>
      <c r="E4244" s="2"/>
      <c r="F4244" s="2"/>
      <c r="G4244" s="90"/>
      <c r="H4244" s="90"/>
      <c r="I4244" s="90"/>
    </row>
    <row r="4245" spans="1:9" ht="20.100000000000001" customHeight="1">
      <c r="A4245" s="81" t="s">
        <v>2925</v>
      </c>
      <c r="B4245" s="81"/>
      <c r="C4245" s="81"/>
      <c r="D4245" s="81"/>
      <c r="E4245" s="81"/>
      <c r="F4245" s="81"/>
      <c r="G4245" s="81"/>
      <c r="H4245" s="81"/>
      <c r="I4245" s="81"/>
    </row>
    <row r="4246" spans="1:9" ht="15" customHeight="1">
      <c r="A4246" s="91" t="s">
        <v>1576</v>
      </c>
      <c r="B4246" s="91"/>
      <c r="C4246" s="92" t="s">
        <v>4</v>
      </c>
      <c r="D4246" s="92"/>
      <c r="E4246" s="92"/>
      <c r="F4246" s="11" t="s">
        <v>1470</v>
      </c>
      <c r="G4246" s="11" t="s">
        <v>1471</v>
      </c>
      <c r="H4246" s="11" t="s">
        <v>1472</v>
      </c>
      <c r="I4246" s="11" t="s">
        <v>1473</v>
      </c>
    </row>
    <row r="4247" spans="1:9" ht="15" customHeight="1">
      <c r="A4247" s="17" t="s">
        <v>2918</v>
      </c>
      <c r="B4247" s="18" t="s">
        <v>2919</v>
      </c>
      <c r="C4247" s="93" t="s">
        <v>14</v>
      </c>
      <c r="D4247" s="93"/>
      <c r="E4247" s="93"/>
      <c r="F4247" s="17" t="s">
        <v>118</v>
      </c>
      <c r="G4247" s="19">
        <v>6.55</v>
      </c>
      <c r="H4247" s="20">
        <v>44.13</v>
      </c>
      <c r="I4247" s="20">
        <f>ROUND(ROUND(G4247,8)*H4247,2)</f>
        <v>289.05</v>
      </c>
    </row>
    <row r="4248" spans="1:9" ht="15" customHeight="1">
      <c r="A4248" s="17" t="s">
        <v>2854</v>
      </c>
      <c r="B4248" s="18" t="s">
        <v>2855</v>
      </c>
      <c r="C4248" s="93" t="s">
        <v>14</v>
      </c>
      <c r="D4248" s="93"/>
      <c r="E4248" s="93"/>
      <c r="F4248" s="17" t="s">
        <v>118</v>
      </c>
      <c r="G4248" s="19">
        <v>0.26</v>
      </c>
      <c r="H4248" s="20">
        <v>105.12</v>
      </c>
      <c r="I4248" s="20">
        <f>ROUND(ROUND(G4248,8)*H4248,2)</f>
        <v>27.33</v>
      </c>
    </row>
    <row r="4249" spans="1:9" ht="21" customHeight="1">
      <c r="A4249" s="17" t="s">
        <v>2926</v>
      </c>
      <c r="B4249" s="18" t="s">
        <v>2927</v>
      </c>
      <c r="C4249" s="93" t="s">
        <v>14</v>
      </c>
      <c r="D4249" s="93"/>
      <c r="E4249" s="93"/>
      <c r="F4249" s="17" t="s">
        <v>33</v>
      </c>
      <c r="G4249" s="19">
        <v>5</v>
      </c>
      <c r="H4249" s="20">
        <v>21.28</v>
      </c>
      <c r="I4249" s="20">
        <f>ROUND(ROUND(G4249,8)*H4249,2)</f>
        <v>106.4</v>
      </c>
    </row>
    <row r="4250" spans="1:9" ht="21" customHeight="1">
      <c r="A4250" s="17" t="s">
        <v>2920</v>
      </c>
      <c r="B4250" s="18" t="s">
        <v>2921</v>
      </c>
      <c r="C4250" s="93" t="s">
        <v>1910</v>
      </c>
      <c r="D4250" s="93"/>
      <c r="E4250" s="93"/>
      <c r="F4250" s="17" t="s">
        <v>39</v>
      </c>
      <c r="G4250" s="19">
        <v>5.12</v>
      </c>
      <c r="H4250" s="20">
        <v>512</v>
      </c>
      <c r="I4250" s="20">
        <f>ROUND(ROUND(G4250,8)*H4250,2)</f>
        <v>2621.44</v>
      </c>
    </row>
    <row r="4251" spans="1:9" ht="29.1" customHeight="1">
      <c r="A4251" s="17" t="s">
        <v>2922</v>
      </c>
      <c r="B4251" s="18" t="s">
        <v>2923</v>
      </c>
      <c r="C4251" s="93" t="s">
        <v>14</v>
      </c>
      <c r="D4251" s="93"/>
      <c r="E4251" s="93"/>
      <c r="F4251" s="17" t="s">
        <v>33</v>
      </c>
      <c r="G4251" s="19">
        <v>3</v>
      </c>
      <c r="H4251" s="20">
        <v>153.76</v>
      </c>
      <c r="I4251" s="20">
        <f>ROUND(ROUND(G4251,8)*H4251,2)</f>
        <v>461.28</v>
      </c>
    </row>
    <row r="4252" spans="1:9" ht="15" customHeight="1">
      <c r="A4252" s="2"/>
      <c r="B4252" s="2"/>
      <c r="C4252" s="2"/>
      <c r="D4252" s="2"/>
      <c r="E4252" s="2"/>
      <c r="F4252" s="2"/>
      <c r="G4252" s="87" t="s">
        <v>1588</v>
      </c>
      <c r="H4252" s="87"/>
      <c r="I4252" s="21">
        <f>SUM(I4247:I4251)</f>
        <v>3505.5</v>
      </c>
    </row>
    <row r="4253" spans="1:9" ht="15" customHeight="1">
      <c r="A4253" s="91" t="s">
        <v>1560</v>
      </c>
      <c r="B4253" s="91"/>
      <c r="C4253" s="92" t="s">
        <v>4</v>
      </c>
      <c r="D4253" s="92"/>
      <c r="E4253" s="92"/>
      <c r="F4253" s="11" t="s">
        <v>1470</v>
      </c>
      <c r="G4253" s="11" t="s">
        <v>1471</v>
      </c>
      <c r="H4253" s="11" t="s">
        <v>1472</v>
      </c>
      <c r="I4253" s="11" t="s">
        <v>1473</v>
      </c>
    </row>
    <row r="4254" spans="1:9" ht="21" customHeight="1">
      <c r="A4254" s="17" t="s">
        <v>2017</v>
      </c>
      <c r="B4254" s="18" t="s">
        <v>2018</v>
      </c>
      <c r="C4254" s="93" t="s">
        <v>14</v>
      </c>
      <c r="D4254" s="93"/>
      <c r="E4254" s="93"/>
      <c r="F4254" s="17" t="s">
        <v>1563</v>
      </c>
      <c r="G4254" s="19">
        <v>11.59</v>
      </c>
      <c r="H4254" s="20">
        <v>32.1</v>
      </c>
      <c r="I4254" s="20">
        <f>ROUND(ROUND(G4254,8)*H4254,2)</f>
        <v>372.04</v>
      </c>
    </row>
    <row r="4255" spans="1:9" ht="15" customHeight="1">
      <c r="A4255" s="17" t="s">
        <v>1775</v>
      </c>
      <c r="B4255" s="18" t="s">
        <v>1776</v>
      </c>
      <c r="C4255" s="93" t="s">
        <v>14</v>
      </c>
      <c r="D4255" s="93"/>
      <c r="E4255" s="93"/>
      <c r="F4255" s="17" t="s">
        <v>1563</v>
      </c>
      <c r="G4255" s="19">
        <v>5.92</v>
      </c>
      <c r="H4255" s="20">
        <v>23.23</v>
      </c>
      <c r="I4255" s="20">
        <f>ROUND(ROUND(G4255,8)*H4255,2)</f>
        <v>137.52000000000001</v>
      </c>
    </row>
    <row r="4256" spans="1:9" ht="18" customHeight="1">
      <c r="A4256" s="2"/>
      <c r="B4256" s="2"/>
      <c r="C4256" s="2"/>
      <c r="D4256" s="2"/>
      <c r="E4256" s="2"/>
      <c r="F4256" s="2"/>
      <c r="G4256" s="87" t="s">
        <v>1564</v>
      </c>
      <c r="H4256" s="87"/>
      <c r="I4256" s="21">
        <f>SUM(I4254:I4255)</f>
        <v>509.56000000000006</v>
      </c>
    </row>
    <row r="4257" spans="1:9" ht="15" customHeight="1">
      <c r="A4257" s="88" t="s">
        <v>2924</v>
      </c>
      <c r="B4257" s="88"/>
      <c r="C4257" s="88"/>
      <c r="D4257" s="2"/>
      <c r="E4257" s="2"/>
      <c r="F4257" s="2"/>
      <c r="G4257" s="89" t="s">
        <v>1491</v>
      </c>
      <c r="H4257" s="89"/>
      <c r="I4257" s="5">
        <v>4015.06</v>
      </c>
    </row>
    <row r="4258" spans="1:9" ht="9.9499999999999993" customHeight="1">
      <c r="A4258" s="2"/>
      <c r="B4258" s="2"/>
      <c r="C4258" s="2"/>
      <c r="D4258" s="2"/>
      <c r="E4258" s="2"/>
      <c r="F4258" s="2"/>
      <c r="G4258" s="90"/>
      <c r="H4258" s="90"/>
      <c r="I4258" s="90"/>
    </row>
    <row r="4259" spans="1:9" ht="20.100000000000001" customHeight="1">
      <c r="A4259" s="81" t="s">
        <v>2928</v>
      </c>
      <c r="B4259" s="81"/>
      <c r="C4259" s="81"/>
      <c r="D4259" s="81"/>
      <c r="E4259" s="81"/>
      <c r="F4259" s="81"/>
      <c r="G4259" s="81"/>
      <c r="H4259" s="81"/>
      <c r="I4259" s="81"/>
    </row>
    <row r="4260" spans="1:9" ht="15" customHeight="1">
      <c r="A4260" s="91" t="s">
        <v>1576</v>
      </c>
      <c r="B4260" s="91"/>
      <c r="C4260" s="92" t="s">
        <v>4</v>
      </c>
      <c r="D4260" s="92"/>
      <c r="E4260" s="92"/>
      <c r="F4260" s="11" t="s">
        <v>1470</v>
      </c>
      <c r="G4260" s="11" t="s">
        <v>1471</v>
      </c>
      <c r="H4260" s="11" t="s">
        <v>1472</v>
      </c>
      <c r="I4260" s="11" t="s">
        <v>1473</v>
      </c>
    </row>
    <row r="4261" spans="1:9" ht="21" customHeight="1">
      <c r="A4261" s="17" t="s">
        <v>2929</v>
      </c>
      <c r="B4261" s="18" t="s">
        <v>2930</v>
      </c>
      <c r="C4261" s="93" t="s">
        <v>14</v>
      </c>
      <c r="D4261" s="93"/>
      <c r="E4261" s="93"/>
      <c r="F4261" s="17" t="s">
        <v>33</v>
      </c>
      <c r="G4261" s="19">
        <v>8.0199999999999994E-2</v>
      </c>
      <c r="H4261" s="20">
        <v>0.92</v>
      </c>
      <c r="I4261" s="20">
        <f>TRUNC(TRUNC(G4261,8)*H4261,2)</f>
        <v>7.0000000000000007E-2</v>
      </c>
    </row>
    <row r="4262" spans="1:9" ht="21" customHeight="1">
      <c r="A4262" s="17" t="s">
        <v>2931</v>
      </c>
      <c r="B4262" s="18" t="s">
        <v>2932</v>
      </c>
      <c r="C4262" s="93" t="s">
        <v>14</v>
      </c>
      <c r="D4262" s="93"/>
      <c r="E4262" s="93"/>
      <c r="F4262" s="17" t="s">
        <v>118</v>
      </c>
      <c r="G4262" s="19">
        <v>1.3389</v>
      </c>
      <c r="H4262" s="20">
        <v>2.74</v>
      </c>
      <c r="I4262" s="20">
        <f>TRUNC(TRUNC(G4262,8)*H4262,2)</f>
        <v>3.66</v>
      </c>
    </row>
    <row r="4263" spans="1:9" ht="15" customHeight="1">
      <c r="A4263" s="2"/>
      <c r="B4263" s="2"/>
      <c r="C4263" s="2"/>
      <c r="D4263" s="2"/>
      <c r="E4263" s="2"/>
      <c r="F4263" s="2"/>
      <c r="G4263" s="87" t="s">
        <v>1588</v>
      </c>
      <c r="H4263" s="87"/>
      <c r="I4263" s="21">
        <f>SUM(I4261:I4262)</f>
        <v>3.73</v>
      </c>
    </row>
    <row r="4264" spans="1:9" ht="15" customHeight="1">
      <c r="A4264" s="91" t="s">
        <v>1560</v>
      </c>
      <c r="B4264" s="91"/>
      <c r="C4264" s="92" t="s">
        <v>4</v>
      </c>
      <c r="D4264" s="92"/>
      <c r="E4264" s="92"/>
      <c r="F4264" s="11" t="s">
        <v>1470</v>
      </c>
      <c r="G4264" s="11" t="s">
        <v>1471</v>
      </c>
      <c r="H4264" s="11" t="s">
        <v>1472</v>
      </c>
      <c r="I4264" s="11" t="s">
        <v>1473</v>
      </c>
    </row>
    <row r="4265" spans="1:9" ht="15" customHeight="1">
      <c r="A4265" s="17" t="s">
        <v>2933</v>
      </c>
      <c r="B4265" s="18" t="s">
        <v>2934</v>
      </c>
      <c r="C4265" s="93" t="s">
        <v>14</v>
      </c>
      <c r="D4265" s="93"/>
      <c r="E4265" s="93"/>
      <c r="F4265" s="17" t="s">
        <v>1563</v>
      </c>
      <c r="G4265" s="19">
        <v>0.36099999999999999</v>
      </c>
      <c r="H4265" s="20">
        <v>33.74</v>
      </c>
      <c r="I4265" s="20">
        <f>TRUNC(TRUNC(G4265,8)*H4265,2)</f>
        <v>12.18</v>
      </c>
    </row>
    <row r="4266" spans="1:9" ht="15" customHeight="1">
      <c r="A4266" s="17" t="s">
        <v>1775</v>
      </c>
      <c r="B4266" s="18" t="s">
        <v>1776</v>
      </c>
      <c r="C4266" s="93" t="s">
        <v>14</v>
      </c>
      <c r="D4266" s="93"/>
      <c r="E4266" s="93"/>
      <c r="F4266" s="17" t="s">
        <v>1563</v>
      </c>
      <c r="G4266" s="19">
        <v>0.1203</v>
      </c>
      <c r="H4266" s="20">
        <v>23.23</v>
      </c>
      <c r="I4266" s="20">
        <f>TRUNC(TRUNC(G4266,8)*H4266,2)</f>
        <v>2.79</v>
      </c>
    </row>
    <row r="4267" spans="1:9" ht="18" customHeight="1">
      <c r="A4267" s="2"/>
      <c r="B4267" s="2"/>
      <c r="C4267" s="2"/>
      <c r="D4267" s="2"/>
      <c r="E4267" s="2"/>
      <c r="F4267" s="2"/>
      <c r="G4267" s="87" t="s">
        <v>1564</v>
      </c>
      <c r="H4267" s="87"/>
      <c r="I4267" s="21">
        <f>SUM(I4265:I4266)</f>
        <v>14.969999999999999</v>
      </c>
    </row>
    <row r="4268" spans="1:9" ht="15" customHeight="1">
      <c r="A4268" s="2"/>
      <c r="B4268" s="2"/>
      <c r="C4268" s="2"/>
      <c r="D4268" s="2"/>
      <c r="E4268" s="2"/>
      <c r="F4268" s="2"/>
      <c r="G4268" s="89" t="s">
        <v>1491</v>
      </c>
      <c r="H4268" s="89"/>
      <c r="I4268" s="5">
        <f>SUM(I4263,I4267)</f>
        <v>18.7</v>
      </c>
    </row>
    <row r="4269" spans="1:9" ht="9.9499999999999993" customHeight="1">
      <c r="A4269" s="2"/>
      <c r="B4269" s="2"/>
      <c r="C4269" s="2"/>
      <c r="D4269" s="2"/>
      <c r="E4269" s="2"/>
      <c r="F4269" s="2"/>
      <c r="G4269" s="90"/>
      <c r="H4269" s="90"/>
      <c r="I4269" s="90"/>
    </row>
    <row r="4270" spans="1:9" ht="20.100000000000001" customHeight="1">
      <c r="A4270" s="81" t="s">
        <v>2935</v>
      </c>
      <c r="B4270" s="81"/>
      <c r="C4270" s="81"/>
      <c r="D4270" s="81"/>
      <c r="E4270" s="81"/>
      <c r="F4270" s="81"/>
      <c r="G4270" s="81"/>
      <c r="H4270" s="81"/>
      <c r="I4270" s="81"/>
    </row>
    <row r="4271" spans="1:9" ht="15" customHeight="1">
      <c r="A4271" s="91" t="s">
        <v>1576</v>
      </c>
      <c r="B4271" s="91"/>
      <c r="C4271" s="92" t="s">
        <v>4</v>
      </c>
      <c r="D4271" s="92"/>
      <c r="E4271" s="92"/>
      <c r="F4271" s="11" t="s">
        <v>1470</v>
      </c>
      <c r="G4271" s="11" t="s">
        <v>1471</v>
      </c>
      <c r="H4271" s="11" t="s">
        <v>1472</v>
      </c>
      <c r="I4271" s="11" t="s">
        <v>1473</v>
      </c>
    </row>
    <row r="4272" spans="1:9" ht="15" customHeight="1">
      <c r="A4272" s="17" t="s">
        <v>2936</v>
      </c>
      <c r="B4272" s="18" t="s">
        <v>2937</v>
      </c>
      <c r="C4272" s="93" t="s">
        <v>14</v>
      </c>
      <c r="D4272" s="93"/>
      <c r="E4272" s="93"/>
      <c r="F4272" s="17" t="s">
        <v>1790</v>
      </c>
      <c r="G4272" s="19">
        <v>0.1666</v>
      </c>
      <c r="H4272" s="20">
        <v>8.89</v>
      </c>
      <c r="I4272" s="20">
        <f>TRUNC(TRUNC(G4272,8)*H4272,2)</f>
        <v>1.48</v>
      </c>
    </row>
    <row r="4273" spans="1:9" ht="15" customHeight="1">
      <c r="A4273" s="2"/>
      <c r="B4273" s="2"/>
      <c r="C4273" s="2"/>
      <c r="D4273" s="2"/>
      <c r="E4273" s="2"/>
      <c r="F4273" s="2"/>
      <c r="G4273" s="87" t="s">
        <v>1588</v>
      </c>
      <c r="H4273" s="87"/>
      <c r="I4273" s="21">
        <f>SUM(I4272:I4272)</f>
        <v>1.48</v>
      </c>
    </row>
    <row r="4274" spans="1:9" ht="15" customHeight="1">
      <c r="A4274" s="91" t="s">
        <v>1560</v>
      </c>
      <c r="B4274" s="91"/>
      <c r="C4274" s="92" t="s">
        <v>4</v>
      </c>
      <c r="D4274" s="92"/>
      <c r="E4274" s="92"/>
      <c r="F4274" s="11" t="s">
        <v>1470</v>
      </c>
      <c r="G4274" s="11" t="s">
        <v>1471</v>
      </c>
      <c r="H4274" s="11" t="s">
        <v>1472</v>
      </c>
      <c r="I4274" s="11" t="s">
        <v>1473</v>
      </c>
    </row>
    <row r="4275" spans="1:9" ht="15" customHeight="1">
      <c r="A4275" s="17" t="s">
        <v>2933</v>
      </c>
      <c r="B4275" s="18" t="s">
        <v>2934</v>
      </c>
      <c r="C4275" s="93" t="s">
        <v>14</v>
      </c>
      <c r="D4275" s="93"/>
      <c r="E4275" s="93"/>
      <c r="F4275" s="17" t="s">
        <v>1563</v>
      </c>
      <c r="G4275" s="19">
        <v>6.6600000000000006E-2</v>
      </c>
      <c r="H4275" s="20">
        <v>33.74</v>
      </c>
      <c r="I4275" s="20">
        <f>TRUNC(TRUNC(G4275,8)*H4275,2)</f>
        <v>2.2400000000000002</v>
      </c>
    </row>
    <row r="4276" spans="1:9" ht="15" customHeight="1">
      <c r="A4276" s="17" t="s">
        <v>1775</v>
      </c>
      <c r="B4276" s="18" t="s">
        <v>1776</v>
      </c>
      <c r="C4276" s="93" t="s">
        <v>14</v>
      </c>
      <c r="D4276" s="93"/>
      <c r="E4276" s="93"/>
      <c r="F4276" s="17" t="s">
        <v>1563</v>
      </c>
      <c r="G4276" s="19">
        <v>2.2200000000000001E-2</v>
      </c>
      <c r="H4276" s="20">
        <v>23.23</v>
      </c>
      <c r="I4276" s="20">
        <f>TRUNC(TRUNC(G4276,8)*H4276,2)</f>
        <v>0.51</v>
      </c>
    </row>
    <row r="4277" spans="1:9" ht="18" customHeight="1">
      <c r="A4277" s="2"/>
      <c r="B4277" s="2"/>
      <c r="C4277" s="2"/>
      <c r="D4277" s="2"/>
      <c r="E4277" s="2"/>
      <c r="F4277" s="2"/>
      <c r="G4277" s="87" t="s">
        <v>1564</v>
      </c>
      <c r="H4277" s="87"/>
      <c r="I4277" s="21">
        <f>SUM(I4275:I4276)</f>
        <v>2.75</v>
      </c>
    </row>
    <row r="4278" spans="1:9" ht="15" customHeight="1">
      <c r="A4278" s="2"/>
      <c r="B4278" s="2"/>
      <c r="C4278" s="2"/>
      <c r="D4278" s="2"/>
      <c r="E4278" s="2"/>
      <c r="F4278" s="2"/>
      <c r="G4278" s="89" t="s">
        <v>1491</v>
      </c>
      <c r="H4278" s="89"/>
      <c r="I4278" s="5">
        <f>SUM(I4273,I4277)</f>
        <v>4.2300000000000004</v>
      </c>
    </row>
    <row r="4279" spans="1:9" ht="9.9499999999999993" customHeight="1">
      <c r="A4279" s="2"/>
      <c r="B4279" s="2"/>
      <c r="C4279" s="2"/>
      <c r="D4279" s="2"/>
      <c r="E4279" s="2"/>
      <c r="F4279" s="2"/>
      <c r="G4279" s="90"/>
      <c r="H4279" s="90"/>
      <c r="I4279" s="90"/>
    </row>
    <row r="4280" spans="1:9" ht="20.100000000000001" customHeight="1">
      <c r="A4280" s="81" t="s">
        <v>2938</v>
      </c>
      <c r="B4280" s="81"/>
      <c r="C4280" s="81"/>
      <c r="D4280" s="81"/>
      <c r="E4280" s="81"/>
      <c r="F4280" s="81"/>
      <c r="G4280" s="81"/>
      <c r="H4280" s="81"/>
      <c r="I4280" s="81"/>
    </row>
    <row r="4281" spans="1:9" ht="15" customHeight="1">
      <c r="A4281" s="91" t="s">
        <v>1576</v>
      </c>
      <c r="B4281" s="91"/>
      <c r="C4281" s="92" t="s">
        <v>4</v>
      </c>
      <c r="D4281" s="92"/>
      <c r="E4281" s="92"/>
      <c r="F4281" s="11" t="s">
        <v>1470</v>
      </c>
      <c r="G4281" s="11" t="s">
        <v>1471</v>
      </c>
      <c r="H4281" s="11" t="s">
        <v>1472</v>
      </c>
      <c r="I4281" s="11" t="s">
        <v>1473</v>
      </c>
    </row>
    <row r="4282" spans="1:9" ht="15" customHeight="1">
      <c r="A4282" s="17" t="s">
        <v>1788</v>
      </c>
      <c r="B4282" s="18" t="s">
        <v>1789</v>
      </c>
      <c r="C4282" s="93" t="s">
        <v>14</v>
      </c>
      <c r="D4282" s="93"/>
      <c r="E4282" s="93"/>
      <c r="F4282" s="17" t="s">
        <v>1790</v>
      </c>
      <c r="G4282" s="19">
        <v>0.22850000000000001</v>
      </c>
      <c r="H4282" s="20">
        <v>29.16</v>
      </c>
      <c r="I4282" s="20">
        <f>TRUNC(TRUNC(G4282,8)*H4282,2)</f>
        <v>6.66</v>
      </c>
    </row>
    <row r="4283" spans="1:9" ht="15" customHeight="1">
      <c r="A4283" s="2"/>
      <c r="B4283" s="2"/>
      <c r="C4283" s="2"/>
      <c r="D4283" s="2"/>
      <c r="E4283" s="2"/>
      <c r="F4283" s="2"/>
      <c r="G4283" s="87" t="s">
        <v>1588</v>
      </c>
      <c r="H4283" s="87"/>
      <c r="I4283" s="21">
        <f>SUM(I4282:I4282)</f>
        <v>6.66</v>
      </c>
    </row>
    <row r="4284" spans="1:9" ht="15" customHeight="1">
      <c r="A4284" s="91" t="s">
        <v>1560</v>
      </c>
      <c r="B4284" s="91"/>
      <c r="C4284" s="92" t="s">
        <v>4</v>
      </c>
      <c r="D4284" s="92"/>
      <c r="E4284" s="92"/>
      <c r="F4284" s="11" t="s">
        <v>1470</v>
      </c>
      <c r="G4284" s="11" t="s">
        <v>1471</v>
      </c>
      <c r="H4284" s="11" t="s">
        <v>1472</v>
      </c>
      <c r="I4284" s="11" t="s">
        <v>1473</v>
      </c>
    </row>
    <row r="4285" spans="1:9" ht="15" customHeight="1">
      <c r="A4285" s="17" t="s">
        <v>2933</v>
      </c>
      <c r="B4285" s="18" t="s">
        <v>2934</v>
      </c>
      <c r="C4285" s="93" t="s">
        <v>14</v>
      </c>
      <c r="D4285" s="93"/>
      <c r="E4285" s="93"/>
      <c r="F4285" s="17" t="s">
        <v>1563</v>
      </c>
      <c r="G4285" s="19">
        <v>0.16309999999999999</v>
      </c>
      <c r="H4285" s="20">
        <v>33.74</v>
      </c>
      <c r="I4285" s="20">
        <f>TRUNC(TRUNC(G4285,8)*H4285,2)</f>
        <v>5.5</v>
      </c>
    </row>
    <row r="4286" spans="1:9" ht="15" customHeight="1">
      <c r="A4286" s="17" t="s">
        <v>1775</v>
      </c>
      <c r="B4286" s="18" t="s">
        <v>1776</v>
      </c>
      <c r="C4286" s="93" t="s">
        <v>14</v>
      </c>
      <c r="D4286" s="93"/>
      <c r="E4286" s="93"/>
      <c r="F4286" s="17" t="s">
        <v>1563</v>
      </c>
      <c r="G4286" s="19">
        <v>5.4399999999999997E-2</v>
      </c>
      <c r="H4286" s="20">
        <v>23.23</v>
      </c>
      <c r="I4286" s="20">
        <f>TRUNC(TRUNC(G4286,8)*H4286,2)</f>
        <v>1.26</v>
      </c>
    </row>
    <row r="4287" spans="1:9" ht="18" customHeight="1">
      <c r="A4287" s="2"/>
      <c r="B4287" s="2"/>
      <c r="C4287" s="2"/>
      <c r="D4287" s="2"/>
      <c r="E4287" s="2"/>
      <c r="F4287" s="2"/>
      <c r="G4287" s="87" t="s">
        <v>1564</v>
      </c>
      <c r="H4287" s="87"/>
      <c r="I4287" s="21">
        <f>SUM(I4285:I4286)</f>
        <v>6.76</v>
      </c>
    </row>
    <row r="4288" spans="1:9" ht="15" customHeight="1">
      <c r="A4288" s="2"/>
      <c r="B4288" s="2"/>
      <c r="C4288" s="2"/>
      <c r="D4288" s="2"/>
      <c r="E4288" s="2"/>
      <c r="F4288" s="2"/>
      <c r="G4288" s="89" t="s">
        <v>1491</v>
      </c>
      <c r="H4288" s="89"/>
      <c r="I4288" s="5">
        <f>SUM(I4283,I4287)</f>
        <v>13.42</v>
      </c>
    </row>
    <row r="4289" spans="1:9" ht="9.9499999999999993" customHeight="1">
      <c r="A4289" s="2"/>
      <c r="B4289" s="2"/>
      <c r="C4289" s="2"/>
      <c r="D4289" s="2"/>
      <c r="E4289" s="2"/>
      <c r="F4289" s="2"/>
      <c r="G4289" s="90"/>
      <c r="H4289" s="90"/>
      <c r="I4289" s="90"/>
    </row>
    <row r="4290" spans="1:9" ht="20.100000000000001" customHeight="1">
      <c r="A4290" s="81" t="s">
        <v>2939</v>
      </c>
      <c r="B4290" s="81"/>
      <c r="C4290" s="81"/>
      <c r="D4290" s="81"/>
      <c r="E4290" s="81"/>
      <c r="F4290" s="81"/>
      <c r="G4290" s="81"/>
      <c r="H4290" s="81"/>
      <c r="I4290" s="81"/>
    </row>
    <row r="4291" spans="1:9" ht="15" customHeight="1">
      <c r="A4291" s="91" t="s">
        <v>1576</v>
      </c>
      <c r="B4291" s="91"/>
      <c r="C4291" s="92" t="s">
        <v>4</v>
      </c>
      <c r="D4291" s="92"/>
      <c r="E4291" s="92"/>
      <c r="F4291" s="11" t="s">
        <v>1470</v>
      </c>
      <c r="G4291" s="11" t="s">
        <v>1471</v>
      </c>
      <c r="H4291" s="11" t="s">
        <v>1472</v>
      </c>
      <c r="I4291" s="11" t="s">
        <v>1473</v>
      </c>
    </row>
    <row r="4292" spans="1:9" ht="15" customHeight="1">
      <c r="A4292" s="17" t="s">
        <v>2940</v>
      </c>
      <c r="B4292" s="18" t="s">
        <v>2941</v>
      </c>
      <c r="C4292" s="93" t="s">
        <v>14</v>
      </c>
      <c r="D4292" s="93"/>
      <c r="E4292" s="93"/>
      <c r="F4292" s="17" t="s">
        <v>33</v>
      </c>
      <c r="G4292" s="19">
        <v>1.4E-2</v>
      </c>
      <c r="H4292" s="20">
        <v>9.5299999999999994</v>
      </c>
      <c r="I4292" s="20">
        <f>TRUNC(TRUNC(G4292,8)*H4292,2)</f>
        <v>0.13</v>
      </c>
    </row>
    <row r="4293" spans="1:9" ht="29.1" customHeight="1">
      <c r="A4293" s="17" t="s">
        <v>2942</v>
      </c>
      <c r="B4293" s="18" t="s">
        <v>2943</v>
      </c>
      <c r="C4293" s="93" t="s">
        <v>14</v>
      </c>
      <c r="D4293" s="93"/>
      <c r="E4293" s="93"/>
      <c r="F4293" s="17" t="s">
        <v>1790</v>
      </c>
      <c r="G4293" s="19">
        <v>0.5</v>
      </c>
      <c r="H4293" s="20">
        <v>25.8</v>
      </c>
      <c r="I4293" s="20">
        <f>TRUNC(TRUNC(G4293,8)*H4293,2)</f>
        <v>12.9</v>
      </c>
    </row>
    <row r="4294" spans="1:9" ht="15" customHeight="1">
      <c r="A4294" s="2"/>
      <c r="B4294" s="2"/>
      <c r="C4294" s="2"/>
      <c r="D4294" s="2"/>
      <c r="E4294" s="2"/>
      <c r="F4294" s="2"/>
      <c r="G4294" s="87" t="s">
        <v>1588</v>
      </c>
      <c r="H4294" s="87"/>
      <c r="I4294" s="21">
        <f>SUM(I4292:I4293)</f>
        <v>13.030000000000001</v>
      </c>
    </row>
    <row r="4295" spans="1:9" ht="15" customHeight="1">
      <c r="A4295" s="91" t="s">
        <v>1560</v>
      </c>
      <c r="B4295" s="91"/>
      <c r="C4295" s="92" t="s">
        <v>4</v>
      </c>
      <c r="D4295" s="92"/>
      <c r="E4295" s="92"/>
      <c r="F4295" s="11" t="s">
        <v>1470</v>
      </c>
      <c r="G4295" s="11" t="s">
        <v>1471</v>
      </c>
      <c r="H4295" s="11" t="s">
        <v>1472</v>
      </c>
      <c r="I4295" s="11" t="s">
        <v>1473</v>
      </c>
    </row>
    <row r="4296" spans="1:9" ht="15" customHeight="1">
      <c r="A4296" s="17" t="s">
        <v>2933</v>
      </c>
      <c r="B4296" s="18" t="s">
        <v>2934</v>
      </c>
      <c r="C4296" s="93" t="s">
        <v>14</v>
      </c>
      <c r="D4296" s="93"/>
      <c r="E4296" s="93"/>
      <c r="F4296" s="17" t="s">
        <v>1563</v>
      </c>
      <c r="G4296" s="19">
        <v>0.36</v>
      </c>
      <c r="H4296" s="20">
        <v>33.74</v>
      </c>
      <c r="I4296" s="20">
        <f>TRUNC(TRUNC(G4296,8)*H4296,2)</f>
        <v>12.14</v>
      </c>
    </row>
    <row r="4297" spans="1:9" ht="15" customHeight="1">
      <c r="A4297" s="17" t="s">
        <v>1775</v>
      </c>
      <c r="B4297" s="18" t="s">
        <v>1776</v>
      </c>
      <c r="C4297" s="93" t="s">
        <v>14</v>
      </c>
      <c r="D4297" s="93"/>
      <c r="E4297" s="93"/>
      <c r="F4297" s="17" t="s">
        <v>1563</v>
      </c>
      <c r="G4297" s="19">
        <v>0.15</v>
      </c>
      <c r="H4297" s="20">
        <v>23.23</v>
      </c>
      <c r="I4297" s="20">
        <f>TRUNC(TRUNC(G4297,8)*H4297,2)</f>
        <v>3.48</v>
      </c>
    </row>
    <row r="4298" spans="1:9" ht="18" customHeight="1">
      <c r="A4298" s="2"/>
      <c r="B4298" s="2"/>
      <c r="C4298" s="2"/>
      <c r="D4298" s="2"/>
      <c r="E4298" s="2"/>
      <c r="F4298" s="2"/>
      <c r="G4298" s="87" t="s">
        <v>1564</v>
      </c>
      <c r="H4298" s="87"/>
      <c r="I4298" s="21">
        <f>SUM(I4296:I4297)</f>
        <v>15.620000000000001</v>
      </c>
    </row>
    <row r="4299" spans="1:9" ht="15" customHeight="1">
      <c r="A4299" s="2"/>
      <c r="B4299" s="2"/>
      <c r="C4299" s="2"/>
      <c r="D4299" s="2"/>
      <c r="E4299" s="2"/>
      <c r="F4299" s="2"/>
      <c r="G4299" s="89" t="s">
        <v>1491</v>
      </c>
      <c r="H4299" s="89"/>
      <c r="I4299" s="5">
        <f>SUM(I4294,I4298)</f>
        <v>28.650000000000002</v>
      </c>
    </row>
    <row r="4300" spans="1:9" ht="9.9499999999999993" customHeight="1">
      <c r="A4300" s="2"/>
      <c r="B4300" s="2"/>
      <c r="C4300" s="2"/>
      <c r="D4300" s="2"/>
      <c r="E4300" s="2"/>
      <c r="F4300" s="2"/>
      <c r="G4300" s="90"/>
      <c r="H4300" s="90"/>
      <c r="I4300" s="90"/>
    </row>
    <row r="4301" spans="1:9" ht="20.100000000000001" customHeight="1">
      <c r="A4301" s="81" t="s">
        <v>2944</v>
      </c>
      <c r="B4301" s="81"/>
      <c r="C4301" s="81"/>
      <c r="D4301" s="81"/>
      <c r="E4301" s="81"/>
      <c r="F4301" s="81"/>
      <c r="G4301" s="81"/>
      <c r="H4301" s="81"/>
      <c r="I4301" s="81"/>
    </row>
    <row r="4302" spans="1:9" ht="15" customHeight="1">
      <c r="A4302" s="91" t="s">
        <v>1576</v>
      </c>
      <c r="B4302" s="91"/>
      <c r="C4302" s="92" t="s">
        <v>4</v>
      </c>
      <c r="D4302" s="92"/>
      <c r="E4302" s="92"/>
      <c r="F4302" s="11" t="s">
        <v>1470</v>
      </c>
      <c r="G4302" s="11" t="s">
        <v>1471</v>
      </c>
      <c r="H4302" s="11" t="s">
        <v>1472</v>
      </c>
      <c r="I4302" s="11" t="s">
        <v>1473</v>
      </c>
    </row>
    <row r="4303" spans="1:9" ht="29.1" customHeight="1">
      <c r="A4303" s="17" t="s">
        <v>2945</v>
      </c>
      <c r="B4303" s="18" t="s">
        <v>2946</v>
      </c>
      <c r="C4303" s="93" t="s">
        <v>399</v>
      </c>
      <c r="D4303" s="93"/>
      <c r="E4303" s="93"/>
      <c r="F4303" s="17" t="s">
        <v>496</v>
      </c>
      <c r="G4303" s="19">
        <v>1</v>
      </c>
      <c r="H4303" s="20">
        <v>692.33</v>
      </c>
      <c r="I4303" s="20">
        <f>ROUND(ROUND(G4303,8)*H4303,2)</f>
        <v>692.33</v>
      </c>
    </row>
    <row r="4304" spans="1:9" ht="15" customHeight="1">
      <c r="A4304" s="17" t="s">
        <v>2947</v>
      </c>
      <c r="B4304" s="18" t="s">
        <v>2948</v>
      </c>
      <c r="C4304" s="93" t="s">
        <v>399</v>
      </c>
      <c r="D4304" s="93"/>
      <c r="E4304" s="93"/>
      <c r="F4304" s="17" t="s">
        <v>2949</v>
      </c>
      <c r="G4304" s="19">
        <v>8</v>
      </c>
      <c r="H4304" s="20">
        <v>0.96</v>
      </c>
      <c r="I4304" s="20">
        <f>ROUND(ROUND(G4304,8)*H4304,2)</f>
        <v>7.68</v>
      </c>
    </row>
    <row r="4305" spans="1:9" ht="15" customHeight="1">
      <c r="A4305" s="2"/>
      <c r="B4305" s="2"/>
      <c r="C4305" s="2"/>
      <c r="D4305" s="2"/>
      <c r="E4305" s="2"/>
      <c r="F4305" s="2"/>
      <c r="G4305" s="87" t="s">
        <v>1588</v>
      </c>
      <c r="H4305" s="87"/>
      <c r="I4305" s="21">
        <f>SUM(I4303:I4304)</f>
        <v>700.01</v>
      </c>
    </row>
    <row r="4306" spans="1:9" ht="15" customHeight="1">
      <c r="A4306" s="91" t="s">
        <v>1483</v>
      </c>
      <c r="B4306" s="91"/>
      <c r="C4306" s="92" t="s">
        <v>4</v>
      </c>
      <c r="D4306" s="92"/>
      <c r="E4306" s="92"/>
      <c r="F4306" s="11" t="s">
        <v>1470</v>
      </c>
      <c r="G4306" s="11" t="s">
        <v>1471</v>
      </c>
      <c r="H4306" s="11" t="s">
        <v>1472</v>
      </c>
      <c r="I4306" s="11" t="s">
        <v>1473</v>
      </c>
    </row>
    <row r="4307" spans="1:9" ht="15" customHeight="1">
      <c r="A4307" s="17" t="s">
        <v>2950</v>
      </c>
      <c r="B4307" s="18" t="s">
        <v>2951</v>
      </c>
      <c r="C4307" s="93" t="s">
        <v>399</v>
      </c>
      <c r="D4307" s="93"/>
      <c r="E4307" s="93"/>
      <c r="F4307" s="17" t="s">
        <v>2181</v>
      </c>
      <c r="G4307" s="19">
        <v>1</v>
      </c>
      <c r="H4307" s="20">
        <v>19.5</v>
      </c>
      <c r="I4307" s="20">
        <f>ROUND(ROUND(G4307,8)*H4307,2)</f>
        <v>19.5</v>
      </c>
    </row>
    <row r="4308" spans="1:9" ht="15" customHeight="1">
      <c r="A4308" s="2"/>
      <c r="B4308" s="2"/>
      <c r="C4308" s="2"/>
      <c r="D4308" s="2"/>
      <c r="E4308" s="2"/>
      <c r="F4308" s="2"/>
      <c r="G4308" s="87" t="s">
        <v>1486</v>
      </c>
      <c r="H4308" s="87"/>
      <c r="I4308" s="21">
        <f>SUM(I4307:I4307)</f>
        <v>19.5</v>
      </c>
    </row>
    <row r="4309" spans="1:9" ht="15" customHeight="1">
      <c r="A4309" s="91" t="s">
        <v>1560</v>
      </c>
      <c r="B4309" s="91"/>
      <c r="C4309" s="92" t="s">
        <v>4</v>
      </c>
      <c r="D4309" s="92"/>
      <c r="E4309" s="92"/>
      <c r="F4309" s="11" t="s">
        <v>1470</v>
      </c>
      <c r="G4309" s="11" t="s">
        <v>1471</v>
      </c>
      <c r="H4309" s="11" t="s">
        <v>1472</v>
      </c>
      <c r="I4309" s="11" t="s">
        <v>1473</v>
      </c>
    </row>
    <row r="4310" spans="1:9" ht="15" customHeight="1">
      <c r="A4310" s="17" t="s">
        <v>1775</v>
      </c>
      <c r="B4310" s="18" t="s">
        <v>1776</v>
      </c>
      <c r="C4310" s="93" t="s">
        <v>14</v>
      </c>
      <c r="D4310" s="93"/>
      <c r="E4310" s="93"/>
      <c r="F4310" s="17" t="s">
        <v>1563</v>
      </c>
      <c r="G4310" s="19">
        <v>1</v>
      </c>
      <c r="H4310" s="20">
        <v>23.23</v>
      </c>
      <c r="I4310" s="20">
        <f>ROUND(ROUND(G4310,8)*H4310,2)</f>
        <v>23.23</v>
      </c>
    </row>
    <row r="4311" spans="1:9" ht="18" customHeight="1">
      <c r="A4311" s="2"/>
      <c r="B4311" s="2"/>
      <c r="C4311" s="2"/>
      <c r="D4311" s="2"/>
      <c r="E4311" s="2"/>
      <c r="F4311" s="2"/>
      <c r="G4311" s="87" t="s">
        <v>1564</v>
      </c>
      <c r="H4311" s="87"/>
      <c r="I4311" s="21">
        <f>SUM(I4310:I4310)</f>
        <v>23.23</v>
      </c>
    </row>
    <row r="4312" spans="1:9" ht="15" customHeight="1">
      <c r="A4312" s="2"/>
      <c r="B4312" s="2"/>
      <c r="C4312" s="2"/>
      <c r="D4312" s="2"/>
      <c r="E4312" s="2"/>
      <c r="F4312" s="2"/>
      <c r="G4312" s="89" t="s">
        <v>1491</v>
      </c>
      <c r="H4312" s="89"/>
      <c r="I4312" s="5">
        <f>SUM(I4305,I4308,I4311)</f>
        <v>742.74</v>
      </c>
    </row>
    <row r="4313" spans="1:9" ht="9.9499999999999993" customHeight="1">
      <c r="A4313" s="2"/>
      <c r="B4313" s="2"/>
      <c r="C4313" s="2"/>
      <c r="D4313" s="2"/>
      <c r="E4313" s="2"/>
      <c r="F4313" s="2"/>
      <c r="G4313" s="90"/>
      <c r="H4313" s="90"/>
      <c r="I4313" s="90"/>
    </row>
    <row r="4314" spans="1:9" ht="20.100000000000001" customHeight="1">
      <c r="A4314" s="81" t="s">
        <v>2952</v>
      </c>
      <c r="B4314" s="81"/>
      <c r="C4314" s="81"/>
      <c r="D4314" s="81"/>
      <c r="E4314" s="81"/>
      <c r="F4314" s="81"/>
      <c r="G4314" s="81"/>
      <c r="H4314" s="81"/>
      <c r="I4314" s="81"/>
    </row>
    <row r="4315" spans="1:9" ht="15" customHeight="1">
      <c r="A4315" s="91" t="s">
        <v>1576</v>
      </c>
      <c r="B4315" s="91"/>
      <c r="C4315" s="92" t="s">
        <v>4</v>
      </c>
      <c r="D4315" s="92"/>
      <c r="E4315" s="92"/>
      <c r="F4315" s="11" t="s">
        <v>1470</v>
      </c>
      <c r="G4315" s="11" t="s">
        <v>1471</v>
      </c>
      <c r="H4315" s="11" t="s">
        <v>1472</v>
      </c>
      <c r="I4315" s="11" t="s">
        <v>1473</v>
      </c>
    </row>
    <row r="4316" spans="1:9" ht="21" customHeight="1">
      <c r="A4316" s="17" t="s">
        <v>2953</v>
      </c>
      <c r="B4316" s="18" t="s">
        <v>2954</v>
      </c>
      <c r="C4316" s="93" t="s">
        <v>14</v>
      </c>
      <c r="D4316" s="93"/>
      <c r="E4316" s="93"/>
      <c r="F4316" s="17" t="s">
        <v>118</v>
      </c>
      <c r="G4316" s="19">
        <v>0.63</v>
      </c>
      <c r="H4316" s="20">
        <v>79.69</v>
      </c>
      <c r="I4316" s="20">
        <f>ROUND(ROUND(G4316,8)*H4316,2)</f>
        <v>50.2</v>
      </c>
    </row>
    <row r="4317" spans="1:9" ht="15" customHeight="1">
      <c r="A4317" s="2"/>
      <c r="B4317" s="2"/>
      <c r="C4317" s="2"/>
      <c r="D4317" s="2"/>
      <c r="E4317" s="2"/>
      <c r="F4317" s="2"/>
      <c r="G4317" s="87" t="s">
        <v>1588</v>
      </c>
      <c r="H4317" s="87"/>
      <c r="I4317" s="21">
        <f>SUM(I4316:I4316)</f>
        <v>50.2</v>
      </c>
    </row>
    <row r="4318" spans="1:9" ht="15" customHeight="1">
      <c r="A4318" s="91" t="s">
        <v>1560</v>
      </c>
      <c r="B4318" s="91"/>
      <c r="C4318" s="92" t="s">
        <v>4</v>
      </c>
      <c r="D4318" s="92"/>
      <c r="E4318" s="92"/>
      <c r="F4318" s="11" t="s">
        <v>1470</v>
      </c>
      <c r="G4318" s="11" t="s">
        <v>1471</v>
      </c>
      <c r="H4318" s="11" t="s">
        <v>1472</v>
      </c>
      <c r="I4318" s="11" t="s">
        <v>1473</v>
      </c>
    </row>
    <row r="4319" spans="1:9" ht="21" customHeight="1">
      <c r="A4319" s="17" t="s">
        <v>2802</v>
      </c>
      <c r="B4319" s="18" t="s">
        <v>2803</v>
      </c>
      <c r="C4319" s="93" t="s">
        <v>14</v>
      </c>
      <c r="D4319" s="93"/>
      <c r="E4319" s="93"/>
      <c r="F4319" s="17" t="s">
        <v>1563</v>
      </c>
      <c r="G4319" s="19">
        <v>1</v>
      </c>
      <c r="H4319" s="20">
        <v>24.62</v>
      </c>
      <c r="I4319" s="20">
        <f>ROUND(ROUND(G4319,8)*H4319,2)</f>
        <v>24.62</v>
      </c>
    </row>
    <row r="4320" spans="1:9" ht="21" customHeight="1">
      <c r="A4320" s="17" t="s">
        <v>1913</v>
      </c>
      <c r="B4320" s="18" t="s">
        <v>1914</v>
      </c>
      <c r="C4320" s="93" t="s">
        <v>14</v>
      </c>
      <c r="D4320" s="93"/>
      <c r="E4320" s="93"/>
      <c r="F4320" s="17" t="s">
        <v>1563</v>
      </c>
      <c r="G4320" s="19">
        <v>1</v>
      </c>
      <c r="H4320" s="20">
        <v>33.880000000000003</v>
      </c>
      <c r="I4320" s="20">
        <f>ROUND(ROUND(G4320,8)*H4320,2)</f>
        <v>33.880000000000003</v>
      </c>
    </row>
    <row r="4321" spans="1:9" ht="18" customHeight="1">
      <c r="A4321" s="2"/>
      <c r="B4321" s="2"/>
      <c r="C4321" s="2"/>
      <c r="D4321" s="2"/>
      <c r="E4321" s="2"/>
      <c r="F4321" s="2"/>
      <c r="G4321" s="87" t="s">
        <v>1564</v>
      </c>
      <c r="H4321" s="87"/>
      <c r="I4321" s="21">
        <f>SUM(I4319:I4320)</f>
        <v>58.5</v>
      </c>
    </row>
    <row r="4322" spans="1:9" ht="15" customHeight="1">
      <c r="A4322" s="88" t="s">
        <v>2955</v>
      </c>
      <c r="B4322" s="88"/>
      <c r="C4322" s="88"/>
      <c r="D4322" s="2"/>
      <c r="E4322" s="2"/>
      <c r="F4322" s="2"/>
      <c r="G4322" s="89" t="s">
        <v>1491</v>
      </c>
      <c r="H4322" s="89"/>
      <c r="I4322" s="5">
        <v>108.7</v>
      </c>
    </row>
    <row r="4323" spans="1:9" ht="2.1" customHeight="1">
      <c r="A4323" s="88"/>
      <c r="B4323" s="88"/>
      <c r="C4323" s="88"/>
      <c r="D4323" s="2"/>
      <c r="E4323" s="2"/>
      <c r="F4323" s="2"/>
      <c r="G4323" s="2"/>
      <c r="H4323" s="2"/>
      <c r="I4323" s="2"/>
    </row>
    <row r="4324" spans="1:9" ht="9.9499999999999993" customHeight="1">
      <c r="A4324" s="2"/>
      <c r="B4324" s="2"/>
      <c r="C4324" s="2"/>
      <c r="D4324" s="2"/>
      <c r="E4324" s="2"/>
      <c r="F4324" s="2"/>
      <c r="G4324" s="90"/>
      <c r="H4324" s="90"/>
      <c r="I4324" s="90"/>
    </row>
    <row r="4325" spans="1:9" ht="20.100000000000001" customHeight="1">
      <c r="A4325" s="81" t="s">
        <v>2956</v>
      </c>
      <c r="B4325" s="81"/>
      <c r="C4325" s="81"/>
      <c r="D4325" s="81"/>
      <c r="E4325" s="81"/>
      <c r="F4325" s="81"/>
      <c r="G4325" s="81"/>
      <c r="H4325" s="81"/>
      <c r="I4325" s="81"/>
    </row>
    <row r="4326" spans="1:9" ht="15" customHeight="1">
      <c r="A4326" s="91" t="s">
        <v>1576</v>
      </c>
      <c r="B4326" s="91"/>
      <c r="C4326" s="92" t="s">
        <v>4</v>
      </c>
      <c r="D4326" s="92"/>
      <c r="E4326" s="92"/>
      <c r="F4326" s="11" t="s">
        <v>1470</v>
      </c>
      <c r="G4326" s="11" t="s">
        <v>1471</v>
      </c>
      <c r="H4326" s="11" t="s">
        <v>1472</v>
      </c>
      <c r="I4326" s="11" t="s">
        <v>1473</v>
      </c>
    </row>
    <row r="4327" spans="1:9" ht="21" customHeight="1">
      <c r="A4327" s="17" t="s">
        <v>2957</v>
      </c>
      <c r="B4327" s="18" t="s">
        <v>2958</v>
      </c>
      <c r="C4327" s="93" t="s">
        <v>1910</v>
      </c>
      <c r="D4327" s="93"/>
      <c r="E4327" s="93"/>
      <c r="F4327" s="17" t="s">
        <v>33</v>
      </c>
      <c r="G4327" s="19">
        <v>1</v>
      </c>
      <c r="H4327" s="20">
        <v>550</v>
      </c>
      <c r="I4327" s="20">
        <f t="shared" ref="I4327:I4334" si="26">ROUND(ROUND(G4327,8)*H4327,2)</f>
        <v>550</v>
      </c>
    </row>
    <row r="4328" spans="1:9" ht="21" customHeight="1">
      <c r="A4328" s="17" t="s">
        <v>2959</v>
      </c>
      <c r="B4328" s="18" t="s">
        <v>2960</v>
      </c>
      <c r="C4328" s="93" t="s">
        <v>14</v>
      </c>
      <c r="D4328" s="93"/>
      <c r="E4328" s="93"/>
      <c r="F4328" s="17" t="s">
        <v>118</v>
      </c>
      <c r="G4328" s="19">
        <v>0.12</v>
      </c>
      <c r="H4328" s="20">
        <v>9.1</v>
      </c>
      <c r="I4328" s="20">
        <f t="shared" si="26"/>
        <v>1.0900000000000001</v>
      </c>
    </row>
    <row r="4329" spans="1:9" ht="21" customHeight="1">
      <c r="A4329" s="17" t="s">
        <v>2961</v>
      </c>
      <c r="B4329" s="18" t="s">
        <v>2962</v>
      </c>
      <c r="C4329" s="93" t="s">
        <v>14</v>
      </c>
      <c r="D4329" s="93"/>
      <c r="E4329" s="93"/>
      <c r="F4329" s="17" t="s">
        <v>118</v>
      </c>
      <c r="G4329" s="19">
        <v>0.06</v>
      </c>
      <c r="H4329" s="20">
        <v>10.33</v>
      </c>
      <c r="I4329" s="20">
        <f t="shared" si="26"/>
        <v>0.62</v>
      </c>
    </row>
    <row r="4330" spans="1:9" ht="21" customHeight="1">
      <c r="A4330" s="17" t="s">
        <v>1931</v>
      </c>
      <c r="B4330" s="18" t="s">
        <v>1932</v>
      </c>
      <c r="C4330" s="93" t="s">
        <v>14</v>
      </c>
      <c r="D4330" s="93"/>
      <c r="E4330" s="93"/>
      <c r="F4330" s="17" t="s">
        <v>118</v>
      </c>
      <c r="G4330" s="19">
        <v>3.36</v>
      </c>
      <c r="H4330" s="20">
        <v>8.8800000000000008</v>
      </c>
      <c r="I4330" s="20">
        <f t="shared" si="26"/>
        <v>29.84</v>
      </c>
    </row>
    <row r="4331" spans="1:9" ht="21" customHeight="1">
      <c r="A4331" s="17" t="s">
        <v>2963</v>
      </c>
      <c r="B4331" s="18" t="s">
        <v>2964</v>
      </c>
      <c r="C4331" s="93" t="s">
        <v>1910</v>
      </c>
      <c r="D4331" s="93"/>
      <c r="E4331" s="93"/>
      <c r="F4331" s="17" t="s">
        <v>33</v>
      </c>
      <c r="G4331" s="19">
        <v>6</v>
      </c>
      <c r="H4331" s="20">
        <v>32</v>
      </c>
      <c r="I4331" s="20">
        <f t="shared" si="26"/>
        <v>192</v>
      </c>
    </row>
    <row r="4332" spans="1:9" ht="21" customHeight="1">
      <c r="A4332" s="17" t="s">
        <v>2965</v>
      </c>
      <c r="B4332" s="18" t="s">
        <v>2966</v>
      </c>
      <c r="C4332" s="93" t="s">
        <v>1910</v>
      </c>
      <c r="D4332" s="93"/>
      <c r="E4332" s="93"/>
      <c r="F4332" s="17" t="s">
        <v>33</v>
      </c>
      <c r="G4332" s="19">
        <v>2</v>
      </c>
      <c r="H4332" s="20">
        <v>196.2</v>
      </c>
      <c r="I4332" s="20">
        <f t="shared" si="26"/>
        <v>392.4</v>
      </c>
    </row>
    <row r="4333" spans="1:9" ht="29.1" customHeight="1">
      <c r="A4333" s="17" t="s">
        <v>2967</v>
      </c>
      <c r="B4333" s="18" t="s">
        <v>2968</v>
      </c>
      <c r="C4333" s="93" t="s">
        <v>14</v>
      </c>
      <c r="D4333" s="93"/>
      <c r="E4333" s="93"/>
      <c r="F4333" s="17" t="s">
        <v>118</v>
      </c>
      <c r="G4333" s="19">
        <v>1.82</v>
      </c>
      <c r="H4333" s="20">
        <v>10.93</v>
      </c>
      <c r="I4333" s="20">
        <f t="shared" si="26"/>
        <v>19.89</v>
      </c>
    </row>
    <row r="4334" spans="1:9" ht="21" customHeight="1">
      <c r="A4334" s="17" t="s">
        <v>2969</v>
      </c>
      <c r="B4334" s="18" t="s">
        <v>2970</v>
      </c>
      <c r="C4334" s="93" t="s">
        <v>14</v>
      </c>
      <c r="D4334" s="93"/>
      <c r="E4334" s="93"/>
      <c r="F4334" s="17" t="s">
        <v>33</v>
      </c>
      <c r="G4334" s="19">
        <v>2</v>
      </c>
      <c r="H4334" s="20">
        <v>5.84</v>
      </c>
      <c r="I4334" s="20">
        <f t="shared" si="26"/>
        <v>11.68</v>
      </c>
    </row>
    <row r="4335" spans="1:9" ht="15" customHeight="1">
      <c r="A4335" s="2"/>
      <c r="B4335" s="2"/>
      <c r="C4335" s="2"/>
      <c r="D4335" s="2"/>
      <c r="E4335" s="2"/>
      <c r="F4335" s="2"/>
      <c r="G4335" s="87" t="s">
        <v>1588</v>
      </c>
      <c r="H4335" s="87"/>
      <c r="I4335" s="21">
        <f>SUM(I4327:I4334)</f>
        <v>1197.5200000000002</v>
      </c>
    </row>
    <row r="4336" spans="1:9" ht="15" customHeight="1">
      <c r="A4336" s="91" t="s">
        <v>1560</v>
      </c>
      <c r="B4336" s="91"/>
      <c r="C4336" s="92" t="s">
        <v>4</v>
      </c>
      <c r="D4336" s="92"/>
      <c r="E4336" s="92"/>
      <c r="F4336" s="11" t="s">
        <v>1470</v>
      </c>
      <c r="G4336" s="11" t="s">
        <v>1471</v>
      </c>
      <c r="H4336" s="11" t="s">
        <v>1472</v>
      </c>
      <c r="I4336" s="11" t="s">
        <v>1473</v>
      </c>
    </row>
    <row r="4337" spans="1:9" ht="21" customHeight="1">
      <c r="A4337" s="17" t="s">
        <v>2802</v>
      </c>
      <c r="B4337" s="18" t="s">
        <v>2803</v>
      </c>
      <c r="C4337" s="93" t="s">
        <v>14</v>
      </c>
      <c r="D4337" s="93"/>
      <c r="E4337" s="93"/>
      <c r="F4337" s="17" t="s">
        <v>1563</v>
      </c>
      <c r="G4337" s="19">
        <v>0.16600000000000001</v>
      </c>
      <c r="H4337" s="20">
        <v>24.62</v>
      </c>
      <c r="I4337" s="20">
        <f>ROUND(ROUND(G4337,8)*H4337,2)</f>
        <v>4.09</v>
      </c>
    </row>
    <row r="4338" spans="1:9" ht="15" customHeight="1">
      <c r="A4338" s="17" t="s">
        <v>1915</v>
      </c>
      <c r="B4338" s="18" t="s">
        <v>1916</v>
      </c>
      <c r="C4338" s="93" t="s">
        <v>14</v>
      </c>
      <c r="D4338" s="93"/>
      <c r="E4338" s="93"/>
      <c r="F4338" s="17" t="s">
        <v>1563</v>
      </c>
      <c r="G4338" s="19">
        <v>0.16600000000000001</v>
      </c>
      <c r="H4338" s="20">
        <v>39.76</v>
      </c>
      <c r="I4338" s="20">
        <f>ROUND(ROUND(G4338,8)*H4338,2)</f>
        <v>6.6</v>
      </c>
    </row>
    <row r="4339" spans="1:9" ht="18" customHeight="1">
      <c r="A4339" s="2"/>
      <c r="B4339" s="2"/>
      <c r="C4339" s="2"/>
      <c r="D4339" s="2"/>
      <c r="E4339" s="2"/>
      <c r="F4339" s="2"/>
      <c r="G4339" s="87" t="s">
        <v>1564</v>
      </c>
      <c r="H4339" s="87"/>
      <c r="I4339" s="21">
        <f>SUM(I4337:I4338)</f>
        <v>10.69</v>
      </c>
    </row>
    <row r="4340" spans="1:9" ht="15" customHeight="1">
      <c r="A4340" s="91" t="s">
        <v>1487</v>
      </c>
      <c r="B4340" s="91"/>
      <c r="C4340" s="92" t="s">
        <v>4</v>
      </c>
      <c r="D4340" s="92"/>
      <c r="E4340" s="92"/>
      <c r="F4340" s="11" t="s">
        <v>1470</v>
      </c>
      <c r="G4340" s="11" t="s">
        <v>1471</v>
      </c>
      <c r="H4340" s="11" t="s">
        <v>1472</v>
      </c>
      <c r="I4340" s="11" t="s">
        <v>1473</v>
      </c>
    </row>
    <row r="4341" spans="1:9" ht="38.1" customHeight="1">
      <c r="A4341" s="17" t="s">
        <v>2971</v>
      </c>
      <c r="B4341" s="18" t="s">
        <v>2972</v>
      </c>
      <c r="C4341" s="93" t="s">
        <v>14</v>
      </c>
      <c r="D4341" s="93"/>
      <c r="E4341" s="93"/>
      <c r="F4341" s="17" t="s">
        <v>39</v>
      </c>
      <c r="G4341" s="19">
        <v>0.1</v>
      </c>
      <c r="H4341" s="20">
        <v>12.4</v>
      </c>
      <c r="I4341" s="20">
        <f>ROUND(ROUND(G4341,8)*H4341,2)</f>
        <v>1.24</v>
      </c>
    </row>
    <row r="4342" spans="1:9" ht="38.1" customHeight="1">
      <c r="A4342" s="17" t="s">
        <v>2973</v>
      </c>
      <c r="B4342" s="18" t="s">
        <v>2974</v>
      </c>
      <c r="C4342" s="93" t="s">
        <v>14</v>
      </c>
      <c r="D4342" s="93"/>
      <c r="E4342" s="93"/>
      <c r="F4342" s="17" t="s">
        <v>39</v>
      </c>
      <c r="G4342" s="19">
        <v>0.06</v>
      </c>
      <c r="H4342" s="20">
        <v>28.26</v>
      </c>
      <c r="I4342" s="20">
        <f>ROUND(ROUND(G4342,8)*H4342,2)</f>
        <v>1.7</v>
      </c>
    </row>
    <row r="4343" spans="1:9" ht="21" customHeight="1">
      <c r="A4343" s="17" t="s">
        <v>1937</v>
      </c>
      <c r="B4343" s="18" t="s">
        <v>1938</v>
      </c>
      <c r="C4343" s="93" t="s">
        <v>14</v>
      </c>
      <c r="D4343" s="93"/>
      <c r="E4343" s="93"/>
      <c r="F4343" s="17" t="s">
        <v>88</v>
      </c>
      <c r="G4343" s="19">
        <v>1.92</v>
      </c>
      <c r="H4343" s="20">
        <v>113.58</v>
      </c>
      <c r="I4343" s="20">
        <f>ROUND(ROUND(G4343,8)*H4343,2)</f>
        <v>218.07</v>
      </c>
    </row>
    <row r="4344" spans="1:9" ht="15" customHeight="1">
      <c r="A4344" s="2"/>
      <c r="B4344" s="2"/>
      <c r="C4344" s="2"/>
      <c r="D4344" s="2"/>
      <c r="E4344" s="2"/>
      <c r="F4344" s="2"/>
      <c r="G4344" s="87" t="s">
        <v>1490</v>
      </c>
      <c r="H4344" s="87"/>
      <c r="I4344" s="21">
        <f>SUM(I4341:I4343)</f>
        <v>221.01</v>
      </c>
    </row>
    <row r="4345" spans="1:9" ht="15" customHeight="1">
      <c r="A4345" s="88" t="s">
        <v>2975</v>
      </c>
      <c r="B4345" s="88"/>
      <c r="C4345" s="88"/>
      <c r="D4345" s="2"/>
      <c r="E4345" s="2"/>
      <c r="F4345" s="2"/>
      <c r="G4345" s="89" t="s">
        <v>1491</v>
      </c>
      <c r="H4345" s="89"/>
      <c r="I4345" s="5">
        <v>1429.22</v>
      </c>
    </row>
    <row r="4346" spans="1:9" ht="2.1" customHeight="1">
      <c r="A4346" s="88"/>
      <c r="B4346" s="88"/>
      <c r="C4346" s="88"/>
      <c r="D4346" s="2"/>
      <c r="E4346" s="2"/>
      <c r="F4346" s="2"/>
      <c r="G4346" s="2"/>
      <c r="H4346" s="2"/>
      <c r="I4346" s="2"/>
    </row>
    <row r="4347" spans="1:9" ht="9.9499999999999993" customHeight="1">
      <c r="A4347" s="2"/>
      <c r="B4347" s="2"/>
      <c r="C4347" s="2"/>
      <c r="D4347" s="2"/>
      <c r="E4347" s="2"/>
      <c r="F4347" s="2"/>
      <c r="G4347" s="90"/>
      <c r="H4347" s="90"/>
      <c r="I4347" s="90"/>
    </row>
    <row r="4348" spans="1:9" ht="20.100000000000001" customHeight="1">
      <c r="A4348" s="81" t="s">
        <v>2976</v>
      </c>
      <c r="B4348" s="81"/>
      <c r="C4348" s="81"/>
      <c r="D4348" s="81"/>
      <c r="E4348" s="81"/>
      <c r="F4348" s="81"/>
      <c r="G4348" s="81"/>
      <c r="H4348" s="81"/>
      <c r="I4348" s="81"/>
    </row>
    <row r="4349" spans="1:9" ht="15" customHeight="1">
      <c r="A4349" s="91" t="s">
        <v>1576</v>
      </c>
      <c r="B4349" s="91"/>
      <c r="C4349" s="92" t="s">
        <v>4</v>
      </c>
      <c r="D4349" s="92"/>
      <c r="E4349" s="92"/>
      <c r="F4349" s="11" t="s">
        <v>1470</v>
      </c>
      <c r="G4349" s="11" t="s">
        <v>1471</v>
      </c>
      <c r="H4349" s="11" t="s">
        <v>1472</v>
      </c>
      <c r="I4349" s="11" t="s">
        <v>1473</v>
      </c>
    </row>
    <row r="4350" spans="1:9" ht="21" customHeight="1">
      <c r="A4350" s="17" t="s">
        <v>2977</v>
      </c>
      <c r="B4350" s="18" t="s">
        <v>2978</v>
      </c>
      <c r="C4350" s="93" t="s">
        <v>1910</v>
      </c>
      <c r="D4350" s="93"/>
      <c r="E4350" s="93"/>
      <c r="F4350" s="17" t="s">
        <v>88</v>
      </c>
      <c r="G4350" s="19">
        <v>1</v>
      </c>
      <c r="H4350" s="20">
        <v>17</v>
      </c>
      <c r="I4350" s="20">
        <f>ROUND(ROUND(G4350,8)*H4350,2)</f>
        <v>17</v>
      </c>
    </row>
    <row r="4351" spans="1:9" ht="15" customHeight="1">
      <c r="A4351" s="2"/>
      <c r="B4351" s="2"/>
      <c r="C4351" s="2"/>
      <c r="D4351" s="2"/>
      <c r="E4351" s="2"/>
      <c r="F4351" s="2"/>
      <c r="G4351" s="87" t="s">
        <v>1588</v>
      </c>
      <c r="H4351" s="87"/>
      <c r="I4351" s="21">
        <f>SUM(I4350:I4350)</f>
        <v>17</v>
      </c>
    </row>
    <row r="4352" spans="1:9" ht="15" customHeight="1">
      <c r="A4352" s="91" t="s">
        <v>1560</v>
      </c>
      <c r="B4352" s="91"/>
      <c r="C4352" s="92" t="s">
        <v>4</v>
      </c>
      <c r="D4352" s="92"/>
      <c r="E4352" s="92"/>
      <c r="F4352" s="11" t="s">
        <v>1470</v>
      </c>
      <c r="G4352" s="11" t="s">
        <v>1471</v>
      </c>
      <c r="H4352" s="11" t="s">
        <v>1472</v>
      </c>
      <c r="I4352" s="11" t="s">
        <v>1473</v>
      </c>
    </row>
    <row r="4353" spans="1:9" ht="21" customHeight="1">
      <c r="A4353" s="17" t="s">
        <v>2979</v>
      </c>
      <c r="B4353" s="18" t="s">
        <v>2980</v>
      </c>
      <c r="C4353" s="93" t="s">
        <v>14</v>
      </c>
      <c r="D4353" s="93"/>
      <c r="E4353" s="93"/>
      <c r="F4353" s="17" t="s">
        <v>1563</v>
      </c>
      <c r="G4353" s="19">
        <v>0.30099999999999999</v>
      </c>
      <c r="H4353" s="20">
        <v>22.76</v>
      </c>
      <c r="I4353" s="20">
        <f>ROUND(ROUND(G4353,8)*H4353,2)</f>
        <v>6.85</v>
      </c>
    </row>
    <row r="4354" spans="1:9" ht="21" customHeight="1">
      <c r="A4354" s="17" t="s">
        <v>2981</v>
      </c>
      <c r="B4354" s="18" t="s">
        <v>2982</v>
      </c>
      <c r="C4354" s="93" t="s">
        <v>14</v>
      </c>
      <c r="D4354" s="93"/>
      <c r="E4354" s="93"/>
      <c r="F4354" s="17" t="s">
        <v>1563</v>
      </c>
      <c r="G4354" s="19">
        <v>0.30099999999999999</v>
      </c>
      <c r="H4354" s="20">
        <v>30.42</v>
      </c>
      <c r="I4354" s="20">
        <f>ROUND(ROUND(G4354,8)*H4354,2)</f>
        <v>9.16</v>
      </c>
    </row>
    <row r="4355" spans="1:9" ht="18" customHeight="1">
      <c r="A4355" s="2"/>
      <c r="B4355" s="2"/>
      <c r="C4355" s="2"/>
      <c r="D4355" s="2"/>
      <c r="E4355" s="2"/>
      <c r="F4355" s="2"/>
      <c r="G4355" s="87" t="s">
        <v>1564</v>
      </c>
      <c r="H4355" s="87"/>
      <c r="I4355" s="21">
        <f>SUM(I4353:I4354)</f>
        <v>16.009999999999998</v>
      </c>
    </row>
    <row r="4356" spans="1:9" ht="15" customHeight="1">
      <c r="A4356" s="88" t="s">
        <v>2983</v>
      </c>
      <c r="B4356" s="88"/>
      <c r="C4356" s="88"/>
      <c r="D4356" s="2"/>
      <c r="E4356" s="2"/>
      <c r="F4356" s="2"/>
      <c r="G4356" s="89" t="s">
        <v>1491</v>
      </c>
      <c r="H4356" s="89"/>
      <c r="I4356" s="5">
        <v>33.01</v>
      </c>
    </row>
    <row r="4357" spans="1:9" ht="9" customHeight="1">
      <c r="A4357" s="88"/>
      <c r="B4357" s="88"/>
      <c r="C4357" s="88"/>
      <c r="D4357" s="2"/>
      <c r="E4357" s="2"/>
      <c r="F4357" s="2"/>
      <c r="G4357" s="2"/>
      <c r="H4357" s="2"/>
      <c r="I4357" s="2"/>
    </row>
    <row r="4358" spans="1:9" ht="9.9499999999999993" customHeight="1">
      <c r="A4358" s="2"/>
      <c r="B4358" s="2"/>
      <c r="C4358" s="2"/>
      <c r="D4358" s="2"/>
      <c r="E4358" s="2"/>
      <c r="F4358" s="2"/>
      <c r="G4358" s="90"/>
      <c r="H4358" s="90"/>
      <c r="I4358" s="90"/>
    </row>
    <row r="4359" spans="1:9" ht="20.100000000000001" customHeight="1">
      <c r="A4359" s="81" t="s">
        <v>2984</v>
      </c>
      <c r="B4359" s="81"/>
      <c r="C4359" s="81"/>
      <c r="D4359" s="81"/>
      <c r="E4359" s="81"/>
      <c r="F4359" s="81"/>
      <c r="G4359" s="81"/>
      <c r="H4359" s="81"/>
      <c r="I4359" s="81"/>
    </row>
    <row r="4360" spans="1:9" ht="15" customHeight="1">
      <c r="A4360" s="91" t="s">
        <v>1576</v>
      </c>
      <c r="B4360" s="91"/>
      <c r="C4360" s="92" t="s">
        <v>4</v>
      </c>
      <c r="D4360" s="92"/>
      <c r="E4360" s="92"/>
      <c r="F4360" s="11" t="s">
        <v>1470</v>
      </c>
      <c r="G4360" s="11" t="s">
        <v>1471</v>
      </c>
      <c r="H4360" s="11" t="s">
        <v>1472</v>
      </c>
      <c r="I4360" s="11" t="s">
        <v>1473</v>
      </c>
    </row>
    <row r="4361" spans="1:9" ht="15" customHeight="1">
      <c r="A4361" s="17" t="s">
        <v>2985</v>
      </c>
      <c r="B4361" s="18" t="s">
        <v>2986</v>
      </c>
      <c r="C4361" s="93" t="s">
        <v>399</v>
      </c>
      <c r="D4361" s="93"/>
      <c r="E4361" s="93"/>
      <c r="F4361" s="17" t="s">
        <v>496</v>
      </c>
      <c r="G4361" s="19">
        <v>1</v>
      </c>
      <c r="H4361" s="20">
        <v>26.09</v>
      </c>
      <c r="I4361" s="20">
        <f>ROUND(ROUND(G4361,8)*H4361,2)</f>
        <v>26.09</v>
      </c>
    </row>
    <row r="4362" spans="1:9" ht="15" customHeight="1">
      <c r="A4362" s="2"/>
      <c r="B4362" s="2"/>
      <c r="C4362" s="2"/>
      <c r="D4362" s="2"/>
      <c r="E4362" s="2"/>
      <c r="F4362" s="2"/>
      <c r="G4362" s="87" t="s">
        <v>1588</v>
      </c>
      <c r="H4362" s="87"/>
      <c r="I4362" s="21">
        <f>SUM(I4361:I4361)</f>
        <v>26.09</v>
      </c>
    </row>
    <row r="4363" spans="1:9" ht="15" customHeight="1">
      <c r="A4363" s="91" t="s">
        <v>1560</v>
      </c>
      <c r="B4363" s="91"/>
      <c r="C4363" s="92" t="s">
        <v>4</v>
      </c>
      <c r="D4363" s="92"/>
      <c r="E4363" s="92"/>
      <c r="F4363" s="11" t="s">
        <v>1470</v>
      </c>
      <c r="G4363" s="11" t="s">
        <v>1471</v>
      </c>
      <c r="H4363" s="11" t="s">
        <v>1472</v>
      </c>
      <c r="I4363" s="11" t="s">
        <v>1473</v>
      </c>
    </row>
    <row r="4364" spans="1:9" ht="21" customHeight="1">
      <c r="A4364" s="17" t="s">
        <v>2979</v>
      </c>
      <c r="B4364" s="18" t="s">
        <v>2980</v>
      </c>
      <c r="C4364" s="93" t="s">
        <v>14</v>
      </c>
      <c r="D4364" s="93"/>
      <c r="E4364" s="93"/>
      <c r="F4364" s="17" t="s">
        <v>1563</v>
      </c>
      <c r="G4364" s="19">
        <v>0.30099999999999999</v>
      </c>
      <c r="H4364" s="20">
        <v>22.76</v>
      </c>
      <c r="I4364" s="20">
        <f>ROUND(ROUND(G4364,8)*H4364,2)</f>
        <v>6.85</v>
      </c>
    </row>
    <row r="4365" spans="1:9" ht="21" customHeight="1">
      <c r="A4365" s="17" t="s">
        <v>2981</v>
      </c>
      <c r="B4365" s="18" t="s">
        <v>2982</v>
      </c>
      <c r="C4365" s="93" t="s">
        <v>14</v>
      </c>
      <c r="D4365" s="93"/>
      <c r="E4365" s="93"/>
      <c r="F4365" s="17" t="s">
        <v>1563</v>
      </c>
      <c r="G4365" s="19">
        <v>0.30099999999999999</v>
      </c>
      <c r="H4365" s="20">
        <v>30.42</v>
      </c>
      <c r="I4365" s="20">
        <f>ROUND(ROUND(G4365,8)*H4365,2)</f>
        <v>9.16</v>
      </c>
    </row>
    <row r="4366" spans="1:9" ht="18" customHeight="1">
      <c r="A4366" s="2"/>
      <c r="B4366" s="2"/>
      <c r="C4366" s="2"/>
      <c r="D4366" s="2"/>
      <c r="E4366" s="2"/>
      <c r="F4366" s="2"/>
      <c r="G4366" s="87" t="s">
        <v>1564</v>
      </c>
      <c r="H4366" s="87"/>
      <c r="I4366" s="21">
        <f>SUM(I4364:I4365)</f>
        <v>16.009999999999998</v>
      </c>
    </row>
    <row r="4367" spans="1:9" ht="15" customHeight="1">
      <c r="A4367" s="88" t="s">
        <v>2983</v>
      </c>
      <c r="B4367" s="88"/>
      <c r="C4367" s="88"/>
      <c r="D4367" s="2"/>
      <c r="E4367" s="2"/>
      <c r="F4367" s="2"/>
      <c r="G4367" s="89" t="s">
        <v>1491</v>
      </c>
      <c r="H4367" s="89"/>
      <c r="I4367" s="5">
        <v>42.1</v>
      </c>
    </row>
    <row r="4368" spans="1:9" ht="9" customHeight="1">
      <c r="A4368" s="88"/>
      <c r="B4368" s="88"/>
      <c r="C4368" s="88"/>
      <c r="D4368" s="2"/>
      <c r="E4368" s="2"/>
      <c r="F4368" s="2"/>
      <c r="G4368" s="2"/>
      <c r="H4368" s="2"/>
      <c r="I4368" s="2"/>
    </row>
    <row r="4369" spans="1:9" ht="9.9499999999999993" customHeight="1">
      <c r="A4369" s="2"/>
      <c r="B4369" s="2"/>
      <c r="C4369" s="2"/>
      <c r="D4369" s="2"/>
      <c r="E4369" s="2"/>
      <c r="F4369" s="2"/>
      <c r="G4369" s="90"/>
      <c r="H4369" s="90"/>
      <c r="I4369" s="90"/>
    </row>
    <row r="4370" spans="1:9" ht="20.100000000000001" customHeight="1">
      <c r="A4370" s="81" t="s">
        <v>2987</v>
      </c>
      <c r="B4370" s="81"/>
      <c r="C4370" s="81"/>
      <c r="D4370" s="81"/>
      <c r="E4370" s="81"/>
      <c r="F4370" s="81"/>
      <c r="G4370" s="81"/>
      <c r="H4370" s="81"/>
      <c r="I4370" s="81"/>
    </row>
    <row r="4371" spans="1:9" ht="15" customHeight="1">
      <c r="A4371" s="91" t="s">
        <v>1576</v>
      </c>
      <c r="B4371" s="91"/>
      <c r="C4371" s="92" t="s">
        <v>4</v>
      </c>
      <c r="D4371" s="92"/>
      <c r="E4371" s="92"/>
      <c r="F4371" s="11" t="s">
        <v>1470</v>
      </c>
      <c r="G4371" s="11" t="s">
        <v>1471</v>
      </c>
      <c r="H4371" s="11" t="s">
        <v>1472</v>
      </c>
      <c r="I4371" s="11" t="s">
        <v>1473</v>
      </c>
    </row>
    <row r="4372" spans="1:9" ht="29.1" customHeight="1">
      <c r="A4372" s="17" t="s">
        <v>2988</v>
      </c>
      <c r="B4372" s="18" t="s">
        <v>1209</v>
      </c>
      <c r="C4372" s="93" t="s">
        <v>1910</v>
      </c>
      <c r="D4372" s="93"/>
      <c r="E4372" s="93"/>
      <c r="F4372" s="17" t="s">
        <v>33</v>
      </c>
      <c r="G4372" s="19">
        <v>1</v>
      </c>
      <c r="H4372" s="20">
        <v>149.94999999999999</v>
      </c>
      <c r="I4372" s="20">
        <f>ROUND(ROUND(G4372,8)*H4372,2)</f>
        <v>149.94999999999999</v>
      </c>
    </row>
    <row r="4373" spans="1:9" ht="15" customHeight="1">
      <c r="A4373" s="2"/>
      <c r="B4373" s="2"/>
      <c r="C4373" s="2"/>
      <c r="D4373" s="2"/>
      <c r="E4373" s="2"/>
      <c r="F4373" s="2"/>
      <c r="G4373" s="87" t="s">
        <v>1588</v>
      </c>
      <c r="H4373" s="87"/>
      <c r="I4373" s="21">
        <f>SUM(I4372:I4372)</f>
        <v>149.94999999999999</v>
      </c>
    </row>
    <row r="4374" spans="1:9" ht="15" customHeight="1">
      <c r="A4374" s="91" t="s">
        <v>1560</v>
      </c>
      <c r="B4374" s="91"/>
      <c r="C4374" s="92" t="s">
        <v>4</v>
      </c>
      <c r="D4374" s="92"/>
      <c r="E4374" s="92"/>
      <c r="F4374" s="11" t="s">
        <v>1470</v>
      </c>
      <c r="G4374" s="11" t="s">
        <v>1471</v>
      </c>
      <c r="H4374" s="11" t="s">
        <v>1472</v>
      </c>
      <c r="I4374" s="11" t="s">
        <v>1473</v>
      </c>
    </row>
    <row r="4375" spans="1:9" ht="21" customHeight="1">
      <c r="A4375" s="17" t="s">
        <v>2802</v>
      </c>
      <c r="B4375" s="18" t="s">
        <v>2803</v>
      </c>
      <c r="C4375" s="93" t="s">
        <v>14</v>
      </c>
      <c r="D4375" s="93"/>
      <c r="E4375" s="93"/>
      <c r="F4375" s="17" t="s">
        <v>1563</v>
      </c>
      <c r="G4375" s="19">
        <v>0.18</v>
      </c>
      <c r="H4375" s="20">
        <v>24.62</v>
      </c>
      <c r="I4375" s="20">
        <f>ROUND(ROUND(G4375,8)*H4375,2)</f>
        <v>4.43</v>
      </c>
    </row>
    <row r="4376" spans="1:9" ht="21" customHeight="1">
      <c r="A4376" s="17" t="s">
        <v>2981</v>
      </c>
      <c r="B4376" s="18" t="s">
        <v>2982</v>
      </c>
      <c r="C4376" s="93" t="s">
        <v>14</v>
      </c>
      <c r="D4376" s="93"/>
      <c r="E4376" s="93"/>
      <c r="F4376" s="17" t="s">
        <v>1563</v>
      </c>
      <c r="G4376" s="19">
        <v>0.18</v>
      </c>
      <c r="H4376" s="20">
        <v>30.42</v>
      </c>
      <c r="I4376" s="20">
        <f>ROUND(ROUND(G4376,8)*H4376,2)</f>
        <v>5.48</v>
      </c>
    </row>
    <row r="4377" spans="1:9" ht="18" customHeight="1">
      <c r="A4377" s="2"/>
      <c r="B4377" s="2"/>
      <c r="C4377" s="2"/>
      <c r="D4377" s="2"/>
      <c r="E4377" s="2"/>
      <c r="F4377" s="2"/>
      <c r="G4377" s="87" t="s">
        <v>1564</v>
      </c>
      <c r="H4377" s="87"/>
      <c r="I4377" s="21">
        <f>SUM(I4375:I4376)</f>
        <v>9.91</v>
      </c>
    </row>
    <row r="4378" spans="1:9" ht="15" customHeight="1">
      <c r="A4378" s="88" t="s">
        <v>2989</v>
      </c>
      <c r="B4378" s="88"/>
      <c r="C4378" s="88"/>
      <c r="D4378" s="2"/>
      <c r="E4378" s="2"/>
      <c r="F4378" s="2"/>
      <c r="G4378" s="89" t="s">
        <v>1491</v>
      </c>
      <c r="H4378" s="89"/>
      <c r="I4378" s="5">
        <v>159.86000000000001</v>
      </c>
    </row>
    <row r="4379" spans="1:9" ht="9" customHeight="1">
      <c r="A4379" s="88"/>
      <c r="B4379" s="88"/>
      <c r="C4379" s="88"/>
      <c r="D4379" s="2"/>
      <c r="E4379" s="2"/>
      <c r="F4379" s="2"/>
      <c r="G4379" s="2"/>
      <c r="H4379" s="2"/>
      <c r="I4379" s="2"/>
    </row>
    <row r="4380" spans="1:9" ht="9.9499999999999993" customHeight="1">
      <c r="A4380" s="2"/>
      <c r="B4380" s="2"/>
      <c r="C4380" s="2"/>
      <c r="D4380" s="2"/>
      <c r="E4380" s="2"/>
      <c r="F4380" s="2"/>
      <c r="G4380" s="90"/>
      <c r="H4380" s="90"/>
      <c r="I4380" s="90"/>
    </row>
    <row r="4381" spans="1:9" ht="20.100000000000001" customHeight="1">
      <c r="A4381" s="81" t="s">
        <v>2990</v>
      </c>
      <c r="B4381" s="81"/>
      <c r="C4381" s="81"/>
      <c r="D4381" s="81"/>
      <c r="E4381" s="81"/>
      <c r="F4381" s="81"/>
      <c r="G4381" s="81"/>
      <c r="H4381" s="81"/>
      <c r="I4381" s="81"/>
    </row>
    <row r="4382" spans="1:9" ht="15" customHeight="1">
      <c r="A4382" s="91" t="s">
        <v>1576</v>
      </c>
      <c r="B4382" s="91"/>
      <c r="C4382" s="92" t="s">
        <v>4</v>
      </c>
      <c r="D4382" s="92"/>
      <c r="E4382" s="92"/>
      <c r="F4382" s="11" t="s">
        <v>1470</v>
      </c>
      <c r="G4382" s="11" t="s">
        <v>1471</v>
      </c>
      <c r="H4382" s="11" t="s">
        <v>1472</v>
      </c>
      <c r="I4382" s="11" t="s">
        <v>1473</v>
      </c>
    </row>
    <row r="4383" spans="1:9" ht="21" customHeight="1">
      <c r="A4383" s="17" t="s">
        <v>2991</v>
      </c>
      <c r="B4383" s="18" t="s">
        <v>1212</v>
      </c>
      <c r="C4383" s="93" t="s">
        <v>1910</v>
      </c>
      <c r="D4383" s="93"/>
      <c r="E4383" s="93"/>
      <c r="F4383" s="17" t="s">
        <v>33</v>
      </c>
      <c r="G4383" s="19">
        <v>1</v>
      </c>
      <c r="H4383" s="20">
        <v>63.44</v>
      </c>
      <c r="I4383" s="20">
        <f>ROUND(ROUND(G4383,8)*H4383,2)</f>
        <v>63.44</v>
      </c>
    </row>
    <row r="4384" spans="1:9" ht="15" customHeight="1">
      <c r="A4384" s="2"/>
      <c r="B4384" s="2"/>
      <c r="C4384" s="2"/>
      <c r="D4384" s="2"/>
      <c r="E4384" s="2"/>
      <c r="F4384" s="2"/>
      <c r="G4384" s="87" t="s">
        <v>1588</v>
      </c>
      <c r="H4384" s="87"/>
      <c r="I4384" s="21">
        <f>SUM(I4383:I4383)</f>
        <v>63.44</v>
      </c>
    </row>
    <row r="4385" spans="1:9" ht="15" customHeight="1">
      <c r="A4385" s="91" t="s">
        <v>1560</v>
      </c>
      <c r="B4385" s="91"/>
      <c r="C4385" s="92" t="s">
        <v>4</v>
      </c>
      <c r="D4385" s="92"/>
      <c r="E4385" s="92"/>
      <c r="F4385" s="11" t="s">
        <v>1470</v>
      </c>
      <c r="G4385" s="11" t="s">
        <v>1471</v>
      </c>
      <c r="H4385" s="11" t="s">
        <v>1472</v>
      </c>
      <c r="I4385" s="11" t="s">
        <v>1473</v>
      </c>
    </row>
    <row r="4386" spans="1:9" ht="21" customHeight="1">
      <c r="A4386" s="17" t="s">
        <v>2981</v>
      </c>
      <c r="B4386" s="18" t="s">
        <v>2982</v>
      </c>
      <c r="C4386" s="93" t="s">
        <v>14</v>
      </c>
      <c r="D4386" s="93"/>
      <c r="E4386" s="93"/>
      <c r="F4386" s="17" t="s">
        <v>1563</v>
      </c>
      <c r="G4386" s="19">
        <v>0.2</v>
      </c>
      <c r="H4386" s="20">
        <v>30.42</v>
      </c>
      <c r="I4386" s="20">
        <f>ROUND(ROUND(G4386,8)*H4386,2)</f>
        <v>6.08</v>
      </c>
    </row>
    <row r="4387" spans="1:9" ht="18" customHeight="1">
      <c r="A4387" s="2"/>
      <c r="B4387" s="2"/>
      <c r="C4387" s="2"/>
      <c r="D4387" s="2"/>
      <c r="E4387" s="2"/>
      <c r="F4387" s="2"/>
      <c r="G4387" s="87" t="s">
        <v>1564</v>
      </c>
      <c r="H4387" s="87"/>
      <c r="I4387" s="21">
        <f>SUM(I4386:I4386)</f>
        <v>6.08</v>
      </c>
    </row>
    <row r="4388" spans="1:9" ht="15" customHeight="1">
      <c r="A4388" s="2"/>
      <c r="B4388" s="2"/>
      <c r="C4388" s="2"/>
      <c r="D4388" s="2"/>
      <c r="E4388" s="2"/>
      <c r="F4388" s="2"/>
      <c r="G4388" s="89" t="s">
        <v>1491</v>
      </c>
      <c r="H4388" s="89"/>
      <c r="I4388" s="5">
        <f>SUM(I4384,I4387)</f>
        <v>69.52</v>
      </c>
    </row>
    <row r="4389" spans="1:9" ht="9.9499999999999993" customHeight="1">
      <c r="A4389" s="2"/>
      <c r="B4389" s="2"/>
      <c r="C4389" s="2"/>
      <c r="D4389" s="2"/>
      <c r="E4389" s="2"/>
      <c r="F4389" s="2"/>
      <c r="G4389" s="90"/>
      <c r="H4389" s="90"/>
      <c r="I4389" s="90"/>
    </row>
    <row r="4390" spans="1:9" ht="20.100000000000001" customHeight="1">
      <c r="A4390" s="81" t="s">
        <v>2992</v>
      </c>
      <c r="B4390" s="81"/>
      <c r="C4390" s="81"/>
      <c r="D4390" s="81"/>
      <c r="E4390" s="81"/>
      <c r="F4390" s="81"/>
      <c r="G4390" s="81"/>
      <c r="H4390" s="81"/>
      <c r="I4390" s="81"/>
    </row>
    <row r="4391" spans="1:9" ht="15" customHeight="1">
      <c r="A4391" s="91" t="s">
        <v>1576</v>
      </c>
      <c r="B4391" s="91"/>
      <c r="C4391" s="92" t="s">
        <v>4</v>
      </c>
      <c r="D4391" s="92"/>
      <c r="E4391" s="92"/>
      <c r="F4391" s="11" t="s">
        <v>1470</v>
      </c>
      <c r="G4391" s="11" t="s">
        <v>1471</v>
      </c>
      <c r="H4391" s="11" t="s">
        <v>1472</v>
      </c>
      <c r="I4391" s="11" t="s">
        <v>1473</v>
      </c>
    </row>
    <row r="4392" spans="1:9" ht="21" customHeight="1">
      <c r="A4392" s="17" t="s">
        <v>2993</v>
      </c>
      <c r="B4392" s="18" t="s">
        <v>2994</v>
      </c>
      <c r="C4392" s="93" t="s">
        <v>1910</v>
      </c>
      <c r="D4392" s="93"/>
      <c r="E4392" s="93"/>
      <c r="F4392" s="17" t="s">
        <v>33</v>
      </c>
      <c r="G4392" s="19">
        <v>1</v>
      </c>
      <c r="H4392" s="20">
        <v>27.35</v>
      </c>
      <c r="I4392" s="20">
        <f>ROUND(ROUND(G4392,8)*H4392,2)</f>
        <v>27.35</v>
      </c>
    </row>
    <row r="4393" spans="1:9" ht="15" customHeight="1">
      <c r="A4393" s="2"/>
      <c r="B4393" s="2"/>
      <c r="C4393" s="2"/>
      <c r="D4393" s="2"/>
      <c r="E4393" s="2"/>
      <c r="F4393" s="2"/>
      <c r="G4393" s="87" t="s">
        <v>1588</v>
      </c>
      <c r="H4393" s="87"/>
      <c r="I4393" s="21">
        <f>SUM(I4392:I4392)</f>
        <v>27.35</v>
      </c>
    </row>
    <row r="4394" spans="1:9" ht="15" customHeight="1">
      <c r="A4394" s="91" t="s">
        <v>1560</v>
      </c>
      <c r="B4394" s="91"/>
      <c r="C4394" s="92" t="s">
        <v>4</v>
      </c>
      <c r="D4394" s="92"/>
      <c r="E4394" s="92"/>
      <c r="F4394" s="11" t="s">
        <v>1470</v>
      </c>
      <c r="G4394" s="11" t="s">
        <v>1471</v>
      </c>
      <c r="H4394" s="11" t="s">
        <v>1472</v>
      </c>
      <c r="I4394" s="11" t="s">
        <v>1473</v>
      </c>
    </row>
    <row r="4395" spans="1:9" ht="21" customHeight="1">
      <c r="A4395" s="17" t="s">
        <v>2981</v>
      </c>
      <c r="B4395" s="18" t="s">
        <v>2982</v>
      </c>
      <c r="C4395" s="93" t="s">
        <v>14</v>
      </c>
      <c r="D4395" s="93"/>
      <c r="E4395" s="93"/>
      <c r="F4395" s="17" t="s">
        <v>1563</v>
      </c>
      <c r="G4395" s="19">
        <v>0.2</v>
      </c>
      <c r="H4395" s="20">
        <v>30.42</v>
      </c>
      <c r="I4395" s="20">
        <f>ROUND(ROUND(G4395,8)*H4395,2)</f>
        <v>6.08</v>
      </c>
    </row>
    <row r="4396" spans="1:9" ht="18" customHeight="1">
      <c r="A4396" s="2"/>
      <c r="B4396" s="2"/>
      <c r="C4396" s="2"/>
      <c r="D4396" s="2"/>
      <c r="E4396" s="2"/>
      <c r="F4396" s="2"/>
      <c r="G4396" s="87" t="s">
        <v>1564</v>
      </c>
      <c r="H4396" s="87"/>
      <c r="I4396" s="21">
        <f>SUM(I4395:I4395)</f>
        <v>6.08</v>
      </c>
    </row>
    <row r="4397" spans="1:9" ht="15" customHeight="1">
      <c r="A4397" s="2"/>
      <c r="B4397" s="2"/>
      <c r="C4397" s="2"/>
      <c r="D4397" s="2"/>
      <c r="E4397" s="2"/>
      <c r="F4397" s="2"/>
      <c r="G4397" s="89" t="s">
        <v>1491</v>
      </c>
      <c r="H4397" s="89"/>
      <c r="I4397" s="5">
        <f>SUM(I4393,I4396)</f>
        <v>33.43</v>
      </c>
    </row>
    <row r="4398" spans="1:9" ht="9.9499999999999993" customHeight="1">
      <c r="A4398" s="2"/>
      <c r="B4398" s="2"/>
      <c r="C4398" s="2"/>
      <c r="D4398" s="2"/>
      <c r="E4398" s="2"/>
      <c r="F4398" s="2"/>
      <c r="G4398" s="90"/>
      <c r="H4398" s="90"/>
      <c r="I4398" s="90"/>
    </row>
    <row r="4399" spans="1:9" ht="27" customHeight="1">
      <c r="A4399" s="81" t="s">
        <v>2995</v>
      </c>
      <c r="B4399" s="81"/>
      <c r="C4399" s="81"/>
      <c r="D4399" s="81"/>
      <c r="E4399" s="81"/>
      <c r="F4399" s="81"/>
      <c r="G4399" s="81"/>
      <c r="H4399" s="81"/>
      <c r="I4399" s="81"/>
    </row>
    <row r="4400" spans="1:9" ht="15" customHeight="1">
      <c r="A4400" s="91" t="s">
        <v>1576</v>
      </c>
      <c r="B4400" s="91"/>
      <c r="C4400" s="92" t="s">
        <v>4</v>
      </c>
      <c r="D4400" s="92"/>
      <c r="E4400" s="92"/>
      <c r="F4400" s="11" t="s">
        <v>1470</v>
      </c>
      <c r="G4400" s="11" t="s">
        <v>1471</v>
      </c>
      <c r="H4400" s="11" t="s">
        <v>1472</v>
      </c>
      <c r="I4400" s="11" t="s">
        <v>1473</v>
      </c>
    </row>
    <row r="4401" spans="1:9" ht="29.1" customHeight="1">
      <c r="A4401" s="17" t="s">
        <v>2996</v>
      </c>
      <c r="B4401" s="18" t="s">
        <v>2997</v>
      </c>
      <c r="C4401" s="93" t="s">
        <v>14</v>
      </c>
      <c r="D4401" s="93"/>
      <c r="E4401" s="93"/>
      <c r="F4401" s="17" t="s">
        <v>33</v>
      </c>
      <c r="G4401" s="19">
        <v>1.6667000000000001</v>
      </c>
      <c r="H4401" s="20">
        <v>3.94</v>
      </c>
      <c r="I4401" s="20">
        <f>TRUNC(TRUNC(G4401,8)*H4401,2)</f>
        <v>6.56</v>
      </c>
    </row>
    <row r="4402" spans="1:9" ht="15" customHeight="1">
      <c r="A4402" s="2"/>
      <c r="B4402" s="2"/>
      <c r="C4402" s="2"/>
      <c r="D4402" s="2"/>
      <c r="E4402" s="2"/>
      <c r="F4402" s="2"/>
      <c r="G4402" s="87" t="s">
        <v>1588</v>
      </c>
      <c r="H4402" s="87"/>
      <c r="I4402" s="21">
        <f>SUM(I4401:I4401)</f>
        <v>6.56</v>
      </c>
    </row>
    <row r="4403" spans="1:9" ht="15" customHeight="1">
      <c r="A4403" s="91" t="s">
        <v>1560</v>
      </c>
      <c r="B4403" s="91"/>
      <c r="C4403" s="92" t="s">
        <v>4</v>
      </c>
      <c r="D4403" s="92"/>
      <c r="E4403" s="92"/>
      <c r="F4403" s="11" t="s">
        <v>1470</v>
      </c>
      <c r="G4403" s="11" t="s">
        <v>1471</v>
      </c>
      <c r="H4403" s="11" t="s">
        <v>1472</v>
      </c>
      <c r="I4403" s="11" t="s">
        <v>1473</v>
      </c>
    </row>
    <row r="4404" spans="1:9" ht="21" customHeight="1">
      <c r="A4404" s="17" t="s">
        <v>2509</v>
      </c>
      <c r="B4404" s="18" t="s">
        <v>2510</v>
      </c>
      <c r="C4404" s="93" t="s">
        <v>14</v>
      </c>
      <c r="D4404" s="93"/>
      <c r="E4404" s="93"/>
      <c r="F4404" s="17" t="s">
        <v>1563</v>
      </c>
      <c r="G4404" s="19">
        <v>7.1400000000000005E-2</v>
      </c>
      <c r="H4404" s="20">
        <v>23.37</v>
      </c>
      <c r="I4404" s="20">
        <f>TRUNC(TRUNC(G4404,8)*H4404,2)</f>
        <v>1.66</v>
      </c>
    </row>
    <row r="4405" spans="1:9" ht="21" customHeight="1">
      <c r="A4405" s="17" t="s">
        <v>2511</v>
      </c>
      <c r="B4405" s="18" t="s">
        <v>2512</v>
      </c>
      <c r="C4405" s="93" t="s">
        <v>14</v>
      </c>
      <c r="D4405" s="93"/>
      <c r="E4405" s="93"/>
      <c r="F4405" s="17" t="s">
        <v>1563</v>
      </c>
      <c r="G4405" s="19">
        <v>0.31409999999999999</v>
      </c>
      <c r="H4405" s="20">
        <v>31.5</v>
      </c>
      <c r="I4405" s="20">
        <f>TRUNC(TRUNC(G4405,8)*H4405,2)</f>
        <v>9.89</v>
      </c>
    </row>
    <row r="4406" spans="1:9" ht="18" customHeight="1">
      <c r="A4406" s="2"/>
      <c r="B4406" s="2"/>
      <c r="C4406" s="2"/>
      <c r="D4406" s="2"/>
      <c r="E4406" s="2"/>
      <c r="F4406" s="2"/>
      <c r="G4406" s="87" t="s">
        <v>1564</v>
      </c>
      <c r="H4406" s="87"/>
      <c r="I4406" s="21">
        <f>SUM(I4404:I4405)</f>
        <v>11.55</v>
      </c>
    </row>
    <row r="4407" spans="1:9" ht="15" customHeight="1">
      <c r="A4407" s="2"/>
      <c r="B4407" s="2"/>
      <c r="C4407" s="2"/>
      <c r="D4407" s="2"/>
      <c r="E4407" s="2"/>
      <c r="F4407" s="2"/>
      <c r="G4407" s="89" t="s">
        <v>1491</v>
      </c>
      <c r="H4407" s="89"/>
      <c r="I4407" s="5">
        <f>SUM(I4402,I4406)</f>
        <v>18.11</v>
      </c>
    </row>
    <row r="4408" spans="1:9" ht="9.9499999999999993" customHeight="1">
      <c r="A4408" s="2"/>
      <c r="B4408" s="2"/>
      <c r="C4408" s="2"/>
      <c r="D4408" s="2"/>
      <c r="E4408" s="2"/>
      <c r="F4408" s="2"/>
      <c r="G4408" s="90"/>
      <c r="H4408" s="90"/>
      <c r="I4408" s="90"/>
    </row>
    <row r="4409" spans="1:9" ht="20.100000000000001" customHeight="1">
      <c r="A4409" s="81" t="s">
        <v>2998</v>
      </c>
      <c r="B4409" s="81"/>
      <c r="C4409" s="81"/>
      <c r="D4409" s="81"/>
      <c r="E4409" s="81"/>
      <c r="F4409" s="81"/>
      <c r="G4409" s="81"/>
      <c r="H4409" s="81"/>
      <c r="I4409" s="81"/>
    </row>
    <row r="4410" spans="1:9" ht="15" customHeight="1">
      <c r="A4410" s="91" t="s">
        <v>1576</v>
      </c>
      <c r="B4410" s="91"/>
      <c r="C4410" s="92" t="s">
        <v>4</v>
      </c>
      <c r="D4410" s="92"/>
      <c r="E4410" s="92"/>
      <c r="F4410" s="11" t="s">
        <v>1470</v>
      </c>
      <c r="G4410" s="11" t="s">
        <v>1471</v>
      </c>
      <c r="H4410" s="11" t="s">
        <v>1472</v>
      </c>
      <c r="I4410" s="11" t="s">
        <v>1473</v>
      </c>
    </row>
    <row r="4411" spans="1:9" ht="38.1" customHeight="1">
      <c r="A4411" s="17" t="s">
        <v>2999</v>
      </c>
      <c r="B4411" s="18" t="s">
        <v>3000</v>
      </c>
      <c r="C4411" s="93" t="s">
        <v>14</v>
      </c>
      <c r="D4411" s="93"/>
      <c r="E4411" s="93"/>
      <c r="F4411" s="17" t="s">
        <v>88</v>
      </c>
      <c r="G4411" s="19">
        <v>1.0210999999999999</v>
      </c>
      <c r="H4411" s="20">
        <v>5.53</v>
      </c>
      <c r="I4411" s="20">
        <f>TRUNC(TRUNC(G4411,8)*H4411,2)</f>
        <v>5.64</v>
      </c>
    </row>
    <row r="4412" spans="1:9" ht="29.1" customHeight="1">
      <c r="A4412" s="17" t="s">
        <v>3001</v>
      </c>
      <c r="B4412" s="18" t="s">
        <v>3002</v>
      </c>
      <c r="C4412" s="93" t="s">
        <v>14</v>
      </c>
      <c r="D4412" s="93"/>
      <c r="E4412" s="93"/>
      <c r="F4412" s="17" t="s">
        <v>88</v>
      </c>
      <c r="G4412" s="19">
        <v>1.0210999999999999</v>
      </c>
      <c r="H4412" s="20">
        <v>19.22</v>
      </c>
      <c r="I4412" s="20">
        <f>TRUNC(TRUNC(G4412,8)*H4412,2)</f>
        <v>19.62</v>
      </c>
    </row>
    <row r="4413" spans="1:9" ht="15" customHeight="1">
      <c r="A4413" s="2"/>
      <c r="B4413" s="2"/>
      <c r="C4413" s="2"/>
      <c r="D4413" s="2"/>
      <c r="E4413" s="2"/>
      <c r="F4413" s="2"/>
      <c r="G4413" s="87" t="s">
        <v>1588</v>
      </c>
      <c r="H4413" s="87"/>
      <c r="I4413" s="21">
        <f>SUM(I4411:I4412)</f>
        <v>25.26</v>
      </c>
    </row>
    <row r="4414" spans="1:9" ht="15" customHeight="1">
      <c r="A4414" s="91" t="s">
        <v>1560</v>
      </c>
      <c r="B4414" s="91"/>
      <c r="C4414" s="92" t="s">
        <v>4</v>
      </c>
      <c r="D4414" s="92"/>
      <c r="E4414" s="92"/>
      <c r="F4414" s="11" t="s">
        <v>1470</v>
      </c>
      <c r="G4414" s="11" t="s">
        <v>1471</v>
      </c>
      <c r="H4414" s="11" t="s">
        <v>1472</v>
      </c>
      <c r="I4414" s="11" t="s">
        <v>1473</v>
      </c>
    </row>
    <row r="4415" spans="1:9" ht="21" customHeight="1">
      <c r="A4415" s="17" t="s">
        <v>2509</v>
      </c>
      <c r="B4415" s="18" t="s">
        <v>2510</v>
      </c>
      <c r="C4415" s="93" t="s">
        <v>14</v>
      </c>
      <c r="D4415" s="93"/>
      <c r="E4415" s="93"/>
      <c r="F4415" s="17" t="s">
        <v>1563</v>
      </c>
      <c r="G4415" s="19">
        <v>5.1999999999999998E-2</v>
      </c>
      <c r="H4415" s="20">
        <v>23.37</v>
      </c>
      <c r="I4415" s="20">
        <f>TRUNC(TRUNC(G4415,8)*H4415,2)</f>
        <v>1.21</v>
      </c>
    </row>
    <row r="4416" spans="1:9" ht="21" customHeight="1">
      <c r="A4416" s="17" t="s">
        <v>2511</v>
      </c>
      <c r="B4416" s="18" t="s">
        <v>2512</v>
      </c>
      <c r="C4416" s="93" t="s">
        <v>14</v>
      </c>
      <c r="D4416" s="93"/>
      <c r="E4416" s="93"/>
      <c r="F4416" s="17" t="s">
        <v>1563</v>
      </c>
      <c r="G4416" s="19">
        <v>5.1999999999999998E-2</v>
      </c>
      <c r="H4416" s="20">
        <v>31.5</v>
      </c>
      <c r="I4416" s="20">
        <f>TRUNC(TRUNC(G4416,8)*H4416,2)</f>
        <v>1.63</v>
      </c>
    </row>
    <row r="4417" spans="1:9" ht="18" customHeight="1">
      <c r="A4417" s="2"/>
      <c r="B4417" s="2"/>
      <c r="C4417" s="2"/>
      <c r="D4417" s="2"/>
      <c r="E4417" s="2"/>
      <c r="F4417" s="2"/>
      <c r="G4417" s="87" t="s">
        <v>1564</v>
      </c>
      <c r="H4417" s="87"/>
      <c r="I4417" s="21">
        <f>SUM(I4415:I4416)</f>
        <v>2.84</v>
      </c>
    </row>
    <row r="4418" spans="1:9" ht="15" customHeight="1">
      <c r="A4418" s="2"/>
      <c r="B4418" s="2"/>
      <c r="C4418" s="2"/>
      <c r="D4418" s="2"/>
      <c r="E4418" s="2"/>
      <c r="F4418" s="2"/>
      <c r="G4418" s="89" t="s">
        <v>1491</v>
      </c>
      <c r="H4418" s="89"/>
      <c r="I4418" s="5">
        <f>SUM(I4413,I4417)</f>
        <v>28.1</v>
      </c>
    </row>
    <row r="4419" spans="1:9" ht="9.9499999999999993" customHeight="1">
      <c r="A4419" s="2"/>
      <c r="B4419" s="2"/>
      <c r="C4419" s="2"/>
      <c r="D4419" s="2"/>
      <c r="E4419" s="2"/>
      <c r="F4419" s="2"/>
      <c r="G4419" s="90"/>
      <c r="H4419" s="90"/>
      <c r="I4419" s="90"/>
    </row>
    <row r="4420" spans="1:9" ht="20.100000000000001" customHeight="1">
      <c r="A4420" s="81" t="s">
        <v>3003</v>
      </c>
      <c r="B4420" s="81"/>
      <c r="C4420" s="81"/>
      <c r="D4420" s="81"/>
      <c r="E4420" s="81"/>
      <c r="F4420" s="81"/>
      <c r="G4420" s="81"/>
      <c r="H4420" s="81"/>
      <c r="I4420" s="81"/>
    </row>
    <row r="4421" spans="1:9" ht="15" customHeight="1">
      <c r="A4421" s="91" t="s">
        <v>1576</v>
      </c>
      <c r="B4421" s="91"/>
      <c r="C4421" s="92" t="s">
        <v>4</v>
      </c>
      <c r="D4421" s="92"/>
      <c r="E4421" s="92"/>
      <c r="F4421" s="11" t="s">
        <v>1470</v>
      </c>
      <c r="G4421" s="11" t="s">
        <v>1471</v>
      </c>
      <c r="H4421" s="11" t="s">
        <v>1472</v>
      </c>
      <c r="I4421" s="11" t="s">
        <v>1473</v>
      </c>
    </row>
    <row r="4422" spans="1:9" ht="45.95" customHeight="1">
      <c r="A4422" s="17" t="s">
        <v>3004</v>
      </c>
      <c r="B4422" s="18" t="s">
        <v>3005</v>
      </c>
      <c r="C4422" s="93" t="s">
        <v>14</v>
      </c>
      <c r="D4422" s="93"/>
      <c r="E4422" s="93"/>
      <c r="F4422" s="17" t="s">
        <v>88</v>
      </c>
      <c r="G4422" s="19">
        <v>1.0210999999999999</v>
      </c>
      <c r="H4422" s="20">
        <v>13.91</v>
      </c>
      <c r="I4422" s="20">
        <f>TRUNC(TRUNC(G4422,8)*H4422,2)</f>
        <v>14.2</v>
      </c>
    </row>
    <row r="4423" spans="1:9" ht="29.1" customHeight="1">
      <c r="A4423" s="17" t="s">
        <v>3006</v>
      </c>
      <c r="B4423" s="18" t="s">
        <v>3007</v>
      </c>
      <c r="C4423" s="93" t="s">
        <v>14</v>
      </c>
      <c r="D4423" s="93"/>
      <c r="E4423" s="93"/>
      <c r="F4423" s="17" t="s">
        <v>88</v>
      </c>
      <c r="G4423" s="19">
        <v>1.0210999999999999</v>
      </c>
      <c r="H4423" s="20">
        <v>29.57</v>
      </c>
      <c r="I4423" s="20">
        <f>TRUNC(TRUNC(G4423,8)*H4423,2)</f>
        <v>30.19</v>
      </c>
    </row>
    <row r="4424" spans="1:9" ht="15" customHeight="1">
      <c r="A4424" s="2"/>
      <c r="B4424" s="2"/>
      <c r="C4424" s="2"/>
      <c r="D4424" s="2"/>
      <c r="E4424" s="2"/>
      <c r="F4424" s="2"/>
      <c r="G4424" s="87" t="s">
        <v>1588</v>
      </c>
      <c r="H4424" s="87"/>
      <c r="I4424" s="21">
        <f>SUM(I4422:I4423)</f>
        <v>44.39</v>
      </c>
    </row>
    <row r="4425" spans="1:9" ht="15" customHeight="1">
      <c r="A4425" s="91" t="s">
        <v>1560</v>
      </c>
      <c r="B4425" s="91"/>
      <c r="C4425" s="92" t="s">
        <v>4</v>
      </c>
      <c r="D4425" s="92"/>
      <c r="E4425" s="92"/>
      <c r="F4425" s="11" t="s">
        <v>1470</v>
      </c>
      <c r="G4425" s="11" t="s">
        <v>1471</v>
      </c>
      <c r="H4425" s="11" t="s">
        <v>1472</v>
      </c>
      <c r="I4425" s="11" t="s">
        <v>1473</v>
      </c>
    </row>
    <row r="4426" spans="1:9" ht="21" customHeight="1">
      <c r="A4426" s="17" t="s">
        <v>2509</v>
      </c>
      <c r="B4426" s="18" t="s">
        <v>2510</v>
      </c>
      <c r="C4426" s="93" t="s">
        <v>14</v>
      </c>
      <c r="D4426" s="93"/>
      <c r="E4426" s="93"/>
      <c r="F4426" s="17" t="s">
        <v>1563</v>
      </c>
      <c r="G4426" s="19">
        <v>5.7000000000000002E-2</v>
      </c>
      <c r="H4426" s="20">
        <v>23.37</v>
      </c>
      <c r="I4426" s="20">
        <f>TRUNC(TRUNC(G4426,8)*H4426,2)</f>
        <v>1.33</v>
      </c>
    </row>
    <row r="4427" spans="1:9" ht="21" customHeight="1">
      <c r="A4427" s="17" t="s">
        <v>2511</v>
      </c>
      <c r="B4427" s="18" t="s">
        <v>2512</v>
      </c>
      <c r="C4427" s="93" t="s">
        <v>14</v>
      </c>
      <c r="D4427" s="93"/>
      <c r="E4427" s="93"/>
      <c r="F4427" s="17" t="s">
        <v>1563</v>
      </c>
      <c r="G4427" s="19">
        <v>5.7000000000000002E-2</v>
      </c>
      <c r="H4427" s="20">
        <v>31.5</v>
      </c>
      <c r="I4427" s="20">
        <f>TRUNC(TRUNC(G4427,8)*H4427,2)</f>
        <v>1.79</v>
      </c>
    </row>
    <row r="4428" spans="1:9" ht="18" customHeight="1">
      <c r="A4428" s="2"/>
      <c r="B4428" s="2"/>
      <c r="C4428" s="2"/>
      <c r="D4428" s="2"/>
      <c r="E4428" s="2"/>
      <c r="F4428" s="2"/>
      <c r="G4428" s="87" t="s">
        <v>1564</v>
      </c>
      <c r="H4428" s="87"/>
      <c r="I4428" s="21">
        <f>SUM(I4426:I4427)</f>
        <v>3.12</v>
      </c>
    </row>
    <row r="4429" spans="1:9" ht="15" customHeight="1">
      <c r="A4429" s="2"/>
      <c r="B4429" s="2"/>
      <c r="C4429" s="2"/>
      <c r="D4429" s="2"/>
      <c r="E4429" s="2"/>
      <c r="F4429" s="2"/>
      <c r="G4429" s="89" t="s">
        <v>1491</v>
      </c>
      <c r="H4429" s="89"/>
      <c r="I4429" s="5">
        <f>SUM(I4424,I4428)</f>
        <v>47.51</v>
      </c>
    </row>
    <row r="4430" spans="1:9" ht="9.9499999999999993" customHeight="1">
      <c r="A4430" s="2"/>
      <c r="B4430" s="2"/>
      <c r="C4430" s="2"/>
      <c r="D4430" s="2"/>
      <c r="E4430" s="2"/>
      <c r="F4430" s="2"/>
      <c r="G4430" s="90"/>
      <c r="H4430" s="90"/>
      <c r="I4430" s="90"/>
    </row>
    <row r="4431" spans="1:9" ht="20.100000000000001" customHeight="1">
      <c r="A4431" s="81" t="s">
        <v>3008</v>
      </c>
      <c r="B4431" s="81"/>
      <c r="C4431" s="81"/>
      <c r="D4431" s="81"/>
      <c r="E4431" s="81"/>
      <c r="F4431" s="81"/>
      <c r="G4431" s="81"/>
      <c r="H4431" s="81"/>
      <c r="I4431" s="81"/>
    </row>
    <row r="4432" spans="1:9" ht="15" customHeight="1">
      <c r="A4432" s="91" t="s">
        <v>1576</v>
      </c>
      <c r="B4432" s="91"/>
      <c r="C4432" s="92" t="s">
        <v>4</v>
      </c>
      <c r="D4432" s="92"/>
      <c r="E4432" s="92"/>
      <c r="F4432" s="11" t="s">
        <v>1470</v>
      </c>
      <c r="G4432" s="11" t="s">
        <v>1471</v>
      </c>
      <c r="H4432" s="11" t="s">
        <v>1472</v>
      </c>
      <c r="I4432" s="11" t="s">
        <v>1473</v>
      </c>
    </row>
    <row r="4433" spans="1:9" ht="45.95" customHeight="1">
      <c r="A4433" s="17" t="s">
        <v>3009</v>
      </c>
      <c r="B4433" s="18" t="s">
        <v>3010</v>
      </c>
      <c r="C4433" s="93" t="s">
        <v>14</v>
      </c>
      <c r="D4433" s="93"/>
      <c r="E4433" s="93"/>
      <c r="F4433" s="17" t="s">
        <v>88</v>
      </c>
      <c r="G4433" s="19">
        <v>1.0210999999999999</v>
      </c>
      <c r="H4433" s="20">
        <v>15.29</v>
      </c>
      <c r="I4433" s="20">
        <f>TRUNC(TRUNC(G4433,8)*H4433,2)</f>
        <v>15.61</v>
      </c>
    </row>
    <row r="4434" spans="1:9" ht="29.1" customHeight="1">
      <c r="A4434" s="17" t="s">
        <v>3011</v>
      </c>
      <c r="B4434" s="18" t="s">
        <v>3012</v>
      </c>
      <c r="C4434" s="93" t="s">
        <v>14</v>
      </c>
      <c r="D4434" s="93"/>
      <c r="E4434" s="93"/>
      <c r="F4434" s="17" t="s">
        <v>88</v>
      </c>
      <c r="G4434" s="19">
        <v>1.0210999999999999</v>
      </c>
      <c r="H4434" s="20">
        <v>40.1</v>
      </c>
      <c r="I4434" s="20">
        <f>TRUNC(TRUNC(G4434,8)*H4434,2)</f>
        <v>40.94</v>
      </c>
    </row>
    <row r="4435" spans="1:9" ht="15" customHeight="1">
      <c r="A4435" s="2"/>
      <c r="B4435" s="2"/>
      <c r="C4435" s="2"/>
      <c r="D4435" s="2"/>
      <c r="E4435" s="2"/>
      <c r="F4435" s="2"/>
      <c r="G4435" s="87" t="s">
        <v>1588</v>
      </c>
      <c r="H4435" s="87"/>
      <c r="I4435" s="21">
        <f>SUM(I4433:I4434)</f>
        <v>56.55</v>
      </c>
    </row>
    <row r="4436" spans="1:9" ht="15" customHeight="1">
      <c r="A4436" s="91" t="s">
        <v>1560</v>
      </c>
      <c r="B4436" s="91"/>
      <c r="C4436" s="92" t="s">
        <v>4</v>
      </c>
      <c r="D4436" s="92"/>
      <c r="E4436" s="92"/>
      <c r="F4436" s="11" t="s">
        <v>1470</v>
      </c>
      <c r="G4436" s="11" t="s">
        <v>1471</v>
      </c>
      <c r="H4436" s="11" t="s">
        <v>1472</v>
      </c>
      <c r="I4436" s="11" t="s">
        <v>1473</v>
      </c>
    </row>
    <row r="4437" spans="1:9" ht="21" customHeight="1">
      <c r="A4437" s="17" t="s">
        <v>2509</v>
      </c>
      <c r="B4437" s="18" t="s">
        <v>2510</v>
      </c>
      <c r="C4437" s="93" t="s">
        <v>14</v>
      </c>
      <c r="D4437" s="93"/>
      <c r="E4437" s="93"/>
      <c r="F4437" s="17" t="s">
        <v>1563</v>
      </c>
      <c r="G4437" s="19">
        <v>6.0999999999999999E-2</v>
      </c>
      <c r="H4437" s="20">
        <v>23.37</v>
      </c>
      <c r="I4437" s="20">
        <f>TRUNC(TRUNC(G4437,8)*H4437,2)</f>
        <v>1.42</v>
      </c>
    </row>
    <row r="4438" spans="1:9" ht="21" customHeight="1">
      <c r="A4438" s="17" t="s">
        <v>2511</v>
      </c>
      <c r="B4438" s="18" t="s">
        <v>2512</v>
      </c>
      <c r="C4438" s="93" t="s">
        <v>14</v>
      </c>
      <c r="D4438" s="93"/>
      <c r="E4438" s="93"/>
      <c r="F4438" s="17" t="s">
        <v>1563</v>
      </c>
      <c r="G4438" s="19">
        <v>6.0999999999999999E-2</v>
      </c>
      <c r="H4438" s="20">
        <v>31.5</v>
      </c>
      <c r="I4438" s="20">
        <f>TRUNC(TRUNC(G4438,8)*H4438,2)</f>
        <v>1.92</v>
      </c>
    </row>
    <row r="4439" spans="1:9" ht="18" customHeight="1">
      <c r="A4439" s="2"/>
      <c r="B4439" s="2"/>
      <c r="C4439" s="2"/>
      <c r="D4439" s="2"/>
      <c r="E4439" s="2"/>
      <c r="F4439" s="2"/>
      <c r="G4439" s="87" t="s">
        <v>1564</v>
      </c>
      <c r="H4439" s="87"/>
      <c r="I4439" s="21">
        <f>SUM(I4437:I4438)</f>
        <v>3.34</v>
      </c>
    </row>
    <row r="4440" spans="1:9" ht="15" customHeight="1">
      <c r="A4440" s="2"/>
      <c r="B4440" s="2"/>
      <c r="C4440" s="2"/>
      <c r="D4440" s="2"/>
      <c r="E4440" s="2"/>
      <c r="F4440" s="2"/>
      <c r="G4440" s="89" t="s">
        <v>1491</v>
      </c>
      <c r="H4440" s="89"/>
      <c r="I4440" s="5">
        <f>SUM(I4435,I4439)</f>
        <v>59.89</v>
      </c>
    </row>
    <row r="4441" spans="1:9" ht="9.9499999999999993" customHeight="1">
      <c r="A4441" s="2"/>
      <c r="B4441" s="2"/>
      <c r="C4441" s="2"/>
      <c r="D4441" s="2"/>
      <c r="E4441" s="2"/>
      <c r="F4441" s="2"/>
      <c r="G4441" s="90"/>
      <c r="H4441" s="90"/>
      <c r="I4441" s="90"/>
    </row>
    <row r="4442" spans="1:9" ht="20.100000000000001" customHeight="1">
      <c r="A4442" s="81" t="s">
        <v>3013</v>
      </c>
      <c r="B4442" s="81"/>
      <c r="C4442" s="81"/>
      <c r="D4442" s="81"/>
      <c r="E4442" s="81"/>
      <c r="F4442" s="81"/>
      <c r="G4442" s="81"/>
      <c r="H4442" s="81"/>
      <c r="I4442" s="81"/>
    </row>
    <row r="4443" spans="1:9" ht="15" customHeight="1">
      <c r="A4443" s="91" t="s">
        <v>1576</v>
      </c>
      <c r="B4443" s="91"/>
      <c r="C4443" s="92" t="s">
        <v>4</v>
      </c>
      <c r="D4443" s="92"/>
      <c r="E4443" s="92"/>
      <c r="F4443" s="11" t="s">
        <v>1470</v>
      </c>
      <c r="G4443" s="11" t="s">
        <v>1471</v>
      </c>
      <c r="H4443" s="11" t="s">
        <v>1472</v>
      </c>
      <c r="I4443" s="11" t="s">
        <v>1473</v>
      </c>
    </row>
    <row r="4444" spans="1:9" ht="45.95" customHeight="1">
      <c r="A4444" s="17" t="s">
        <v>3014</v>
      </c>
      <c r="B4444" s="18" t="s">
        <v>3015</v>
      </c>
      <c r="C4444" s="93" t="s">
        <v>14</v>
      </c>
      <c r="D4444" s="93"/>
      <c r="E4444" s="93"/>
      <c r="F4444" s="17" t="s">
        <v>88</v>
      </c>
      <c r="G4444" s="19">
        <v>1.0210999999999999</v>
      </c>
      <c r="H4444" s="20">
        <v>18.28</v>
      </c>
      <c r="I4444" s="20">
        <f>TRUNC(TRUNC(G4444,8)*H4444,2)</f>
        <v>18.66</v>
      </c>
    </row>
    <row r="4445" spans="1:9" ht="29.1" customHeight="1">
      <c r="A4445" s="17" t="s">
        <v>3016</v>
      </c>
      <c r="B4445" s="18" t="s">
        <v>3017</v>
      </c>
      <c r="C4445" s="93" t="s">
        <v>14</v>
      </c>
      <c r="D4445" s="93"/>
      <c r="E4445" s="93"/>
      <c r="F4445" s="17" t="s">
        <v>88</v>
      </c>
      <c r="G4445" s="19">
        <v>1.0210999999999999</v>
      </c>
      <c r="H4445" s="20">
        <v>49.88</v>
      </c>
      <c r="I4445" s="20">
        <f>TRUNC(TRUNC(G4445,8)*H4445,2)</f>
        <v>50.93</v>
      </c>
    </row>
    <row r="4446" spans="1:9" ht="15" customHeight="1">
      <c r="A4446" s="2"/>
      <c r="B4446" s="2"/>
      <c r="C4446" s="2"/>
      <c r="D4446" s="2"/>
      <c r="E4446" s="2"/>
      <c r="F4446" s="2"/>
      <c r="G4446" s="87" t="s">
        <v>1588</v>
      </c>
      <c r="H4446" s="87"/>
      <c r="I4446" s="21">
        <f>SUM(I4444:I4445)</f>
        <v>69.59</v>
      </c>
    </row>
    <row r="4447" spans="1:9" ht="15" customHeight="1">
      <c r="A4447" s="91" t="s">
        <v>1560</v>
      </c>
      <c r="B4447" s="91"/>
      <c r="C4447" s="92" t="s">
        <v>4</v>
      </c>
      <c r="D4447" s="92"/>
      <c r="E4447" s="92"/>
      <c r="F4447" s="11" t="s">
        <v>1470</v>
      </c>
      <c r="G4447" s="11" t="s">
        <v>1471</v>
      </c>
      <c r="H4447" s="11" t="s">
        <v>1472</v>
      </c>
      <c r="I4447" s="11" t="s">
        <v>1473</v>
      </c>
    </row>
    <row r="4448" spans="1:9" ht="21" customHeight="1">
      <c r="A4448" s="17" t="s">
        <v>2509</v>
      </c>
      <c r="B4448" s="18" t="s">
        <v>2510</v>
      </c>
      <c r="C4448" s="93" t="s">
        <v>14</v>
      </c>
      <c r="D4448" s="93"/>
      <c r="E4448" s="93"/>
      <c r="F4448" s="17" t="s">
        <v>1563</v>
      </c>
      <c r="G4448" s="19">
        <v>6.4000000000000001E-2</v>
      </c>
      <c r="H4448" s="20">
        <v>23.37</v>
      </c>
      <c r="I4448" s="20">
        <f>TRUNC(TRUNC(G4448,8)*H4448,2)</f>
        <v>1.49</v>
      </c>
    </row>
    <row r="4449" spans="1:9" ht="21" customHeight="1">
      <c r="A4449" s="17" t="s">
        <v>2511</v>
      </c>
      <c r="B4449" s="18" t="s">
        <v>2512</v>
      </c>
      <c r="C4449" s="93" t="s">
        <v>14</v>
      </c>
      <c r="D4449" s="93"/>
      <c r="E4449" s="93"/>
      <c r="F4449" s="17" t="s">
        <v>1563</v>
      </c>
      <c r="G4449" s="19">
        <v>6.4000000000000001E-2</v>
      </c>
      <c r="H4449" s="20">
        <v>31.5</v>
      </c>
      <c r="I4449" s="20">
        <f>TRUNC(TRUNC(G4449,8)*H4449,2)</f>
        <v>2.0099999999999998</v>
      </c>
    </row>
    <row r="4450" spans="1:9" ht="18" customHeight="1">
      <c r="A4450" s="2"/>
      <c r="B4450" s="2"/>
      <c r="C4450" s="2"/>
      <c r="D4450" s="2"/>
      <c r="E4450" s="2"/>
      <c r="F4450" s="2"/>
      <c r="G4450" s="87" t="s">
        <v>1564</v>
      </c>
      <c r="H4450" s="87"/>
      <c r="I4450" s="21">
        <f>SUM(I4448:I4449)</f>
        <v>3.5</v>
      </c>
    </row>
    <row r="4451" spans="1:9" ht="15" customHeight="1">
      <c r="A4451" s="2"/>
      <c r="B4451" s="2"/>
      <c r="C4451" s="2"/>
      <c r="D4451" s="2"/>
      <c r="E4451" s="2"/>
      <c r="F4451" s="2"/>
      <c r="G4451" s="89" t="s">
        <v>1491</v>
      </c>
      <c r="H4451" s="89"/>
      <c r="I4451" s="5">
        <f>SUM(I4446,I4450)</f>
        <v>73.09</v>
      </c>
    </row>
    <row r="4452" spans="1:9" ht="9.9499999999999993" customHeight="1">
      <c r="A4452" s="2"/>
      <c r="B4452" s="2"/>
      <c r="C4452" s="2"/>
      <c r="D4452" s="2"/>
      <c r="E4452" s="2"/>
      <c r="F4452" s="2"/>
      <c r="G4452" s="90"/>
      <c r="H4452" s="90"/>
      <c r="I4452" s="90"/>
    </row>
    <row r="4453" spans="1:9" ht="20.100000000000001" customHeight="1">
      <c r="A4453" s="81" t="s">
        <v>3018</v>
      </c>
      <c r="B4453" s="81"/>
      <c r="C4453" s="81"/>
      <c r="D4453" s="81"/>
      <c r="E4453" s="81"/>
      <c r="F4453" s="81"/>
      <c r="G4453" s="81"/>
      <c r="H4453" s="81"/>
      <c r="I4453" s="81"/>
    </row>
    <row r="4454" spans="1:9" ht="15" customHeight="1">
      <c r="A4454" s="91" t="s">
        <v>1576</v>
      </c>
      <c r="B4454" s="91"/>
      <c r="C4454" s="92" t="s">
        <v>4</v>
      </c>
      <c r="D4454" s="92"/>
      <c r="E4454" s="92"/>
      <c r="F4454" s="11" t="s">
        <v>1470</v>
      </c>
      <c r="G4454" s="11" t="s">
        <v>1471</v>
      </c>
      <c r="H4454" s="11" t="s">
        <v>1472</v>
      </c>
      <c r="I4454" s="11" t="s">
        <v>1473</v>
      </c>
    </row>
    <row r="4455" spans="1:9" ht="45.95" customHeight="1">
      <c r="A4455" s="17" t="s">
        <v>3019</v>
      </c>
      <c r="B4455" s="18" t="s">
        <v>3020</v>
      </c>
      <c r="C4455" s="93" t="s">
        <v>14</v>
      </c>
      <c r="D4455" s="93"/>
      <c r="E4455" s="93"/>
      <c r="F4455" s="17" t="s">
        <v>88</v>
      </c>
      <c r="G4455" s="19">
        <v>1.0210999999999999</v>
      </c>
      <c r="H4455" s="20">
        <v>60.7</v>
      </c>
      <c r="I4455" s="20">
        <f>ROUND(ROUND(G4455,8)*H4455,2)</f>
        <v>61.98</v>
      </c>
    </row>
    <row r="4456" spans="1:9" ht="15" customHeight="1">
      <c r="A4456" s="17" t="s">
        <v>3021</v>
      </c>
      <c r="B4456" s="18" t="s">
        <v>3022</v>
      </c>
      <c r="C4456" s="93" t="s">
        <v>399</v>
      </c>
      <c r="D4456" s="93"/>
      <c r="E4456" s="93"/>
      <c r="F4456" s="17" t="s">
        <v>496</v>
      </c>
      <c r="G4456" s="19">
        <v>1.0210999999999999</v>
      </c>
      <c r="H4456" s="20">
        <v>85.76</v>
      </c>
      <c r="I4456" s="20">
        <f>ROUND(ROUND(G4456,8)*H4456,2)</f>
        <v>87.57</v>
      </c>
    </row>
    <row r="4457" spans="1:9" ht="15" customHeight="1">
      <c r="A4457" s="2"/>
      <c r="B4457" s="2"/>
      <c r="C4457" s="2"/>
      <c r="D4457" s="2"/>
      <c r="E4457" s="2"/>
      <c r="F4457" s="2"/>
      <c r="G4457" s="87" t="s">
        <v>1588</v>
      </c>
      <c r="H4457" s="87"/>
      <c r="I4457" s="21">
        <f>SUM(I4455:I4456)</f>
        <v>149.54999999999998</v>
      </c>
    </row>
    <row r="4458" spans="1:9" ht="15" customHeight="1">
      <c r="A4458" s="91" t="s">
        <v>1560</v>
      </c>
      <c r="B4458" s="91"/>
      <c r="C4458" s="92" t="s">
        <v>4</v>
      </c>
      <c r="D4458" s="92"/>
      <c r="E4458" s="92"/>
      <c r="F4458" s="11" t="s">
        <v>1470</v>
      </c>
      <c r="G4458" s="11" t="s">
        <v>1471</v>
      </c>
      <c r="H4458" s="11" t="s">
        <v>1472</v>
      </c>
      <c r="I4458" s="11" t="s">
        <v>1473</v>
      </c>
    </row>
    <row r="4459" spans="1:9" ht="21" customHeight="1">
      <c r="A4459" s="17" t="s">
        <v>2509</v>
      </c>
      <c r="B4459" s="18" t="s">
        <v>2510</v>
      </c>
      <c r="C4459" s="93" t="s">
        <v>14</v>
      </c>
      <c r="D4459" s="93"/>
      <c r="E4459" s="93"/>
      <c r="F4459" s="17" t="s">
        <v>1563</v>
      </c>
      <c r="G4459" s="19">
        <v>6.4000000000000001E-2</v>
      </c>
      <c r="H4459" s="20">
        <v>23.37</v>
      </c>
      <c r="I4459" s="20">
        <f>ROUND(ROUND(G4459,8)*H4459,2)</f>
        <v>1.5</v>
      </c>
    </row>
    <row r="4460" spans="1:9" ht="21" customHeight="1">
      <c r="A4460" s="17" t="s">
        <v>2511</v>
      </c>
      <c r="B4460" s="18" t="s">
        <v>2512</v>
      </c>
      <c r="C4460" s="93" t="s">
        <v>14</v>
      </c>
      <c r="D4460" s="93"/>
      <c r="E4460" s="93"/>
      <c r="F4460" s="17" t="s">
        <v>1563</v>
      </c>
      <c r="G4460" s="19">
        <v>6.4000000000000001E-2</v>
      </c>
      <c r="H4460" s="20">
        <v>31.5</v>
      </c>
      <c r="I4460" s="20">
        <f>ROUND(ROUND(G4460,8)*H4460,2)</f>
        <v>2.02</v>
      </c>
    </row>
    <row r="4461" spans="1:9" ht="18" customHeight="1">
      <c r="A4461" s="2"/>
      <c r="B4461" s="2"/>
      <c r="C4461" s="2"/>
      <c r="D4461" s="2"/>
      <c r="E4461" s="2"/>
      <c r="F4461" s="2"/>
      <c r="G4461" s="87" t="s">
        <v>1564</v>
      </c>
      <c r="H4461" s="87"/>
      <c r="I4461" s="21">
        <f>SUM(I4459:I4460)</f>
        <v>3.52</v>
      </c>
    </row>
    <row r="4462" spans="1:9" ht="15" customHeight="1">
      <c r="A4462" s="88" t="s">
        <v>3023</v>
      </c>
      <c r="B4462" s="88"/>
      <c r="C4462" s="88"/>
      <c r="D4462" s="2"/>
      <c r="E4462" s="2"/>
      <c r="F4462" s="2"/>
      <c r="G4462" s="89" t="s">
        <v>1491</v>
      </c>
      <c r="H4462" s="89"/>
      <c r="I4462" s="5">
        <v>153.07</v>
      </c>
    </row>
    <row r="4463" spans="1:9" ht="2.1" customHeight="1">
      <c r="A4463" s="88"/>
      <c r="B4463" s="88"/>
      <c r="C4463" s="88"/>
      <c r="D4463" s="2"/>
      <c r="E4463" s="2"/>
      <c r="F4463" s="2"/>
      <c r="G4463" s="2"/>
      <c r="H4463" s="2"/>
      <c r="I4463" s="2"/>
    </row>
    <row r="4464" spans="1:9" ht="9.9499999999999993" customHeight="1">
      <c r="A4464" s="2"/>
      <c r="B4464" s="2"/>
      <c r="C4464" s="2"/>
      <c r="D4464" s="2"/>
      <c r="E4464" s="2"/>
      <c r="F4464" s="2"/>
      <c r="G4464" s="90"/>
      <c r="H4464" s="90"/>
      <c r="I4464" s="90"/>
    </row>
    <row r="4465" spans="1:9" ht="20.100000000000001" customHeight="1">
      <c r="A4465" s="81" t="s">
        <v>3024</v>
      </c>
      <c r="B4465" s="81"/>
      <c r="C4465" s="81"/>
      <c r="D4465" s="81"/>
      <c r="E4465" s="81"/>
      <c r="F4465" s="81"/>
      <c r="G4465" s="81"/>
      <c r="H4465" s="81"/>
      <c r="I4465" s="81"/>
    </row>
    <row r="4466" spans="1:9" ht="15" customHeight="1">
      <c r="A4466" s="91" t="s">
        <v>1576</v>
      </c>
      <c r="B4466" s="91"/>
      <c r="C4466" s="92" t="s">
        <v>4</v>
      </c>
      <c r="D4466" s="92"/>
      <c r="E4466" s="92"/>
      <c r="F4466" s="11" t="s">
        <v>1470</v>
      </c>
      <c r="G4466" s="11" t="s">
        <v>1471</v>
      </c>
      <c r="H4466" s="11" t="s">
        <v>1472</v>
      </c>
      <c r="I4466" s="11" t="s">
        <v>1473</v>
      </c>
    </row>
    <row r="4467" spans="1:9" ht="45.95" customHeight="1">
      <c r="A4467" s="17" t="s">
        <v>3025</v>
      </c>
      <c r="B4467" s="18" t="s">
        <v>3026</v>
      </c>
      <c r="C4467" s="93" t="s">
        <v>14</v>
      </c>
      <c r="D4467" s="93"/>
      <c r="E4467" s="93"/>
      <c r="F4467" s="17" t="s">
        <v>88</v>
      </c>
      <c r="G4467" s="19">
        <v>1.0210999999999999</v>
      </c>
      <c r="H4467" s="20">
        <v>84.01</v>
      </c>
      <c r="I4467" s="20">
        <f>ROUND(ROUND(G4467,8)*H4467,2)</f>
        <v>85.78</v>
      </c>
    </row>
    <row r="4468" spans="1:9" ht="15" customHeight="1">
      <c r="A4468" s="17" t="s">
        <v>3027</v>
      </c>
      <c r="B4468" s="18" t="s">
        <v>3028</v>
      </c>
      <c r="C4468" s="93" t="s">
        <v>399</v>
      </c>
      <c r="D4468" s="93"/>
      <c r="E4468" s="93"/>
      <c r="F4468" s="17" t="s">
        <v>496</v>
      </c>
      <c r="G4468" s="19">
        <v>1.0210999999999999</v>
      </c>
      <c r="H4468" s="20">
        <v>77.27</v>
      </c>
      <c r="I4468" s="20">
        <f>ROUND(ROUND(G4468,8)*H4468,2)</f>
        <v>78.900000000000006</v>
      </c>
    </row>
    <row r="4469" spans="1:9" ht="15" customHeight="1">
      <c r="A4469" s="2"/>
      <c r="B4469" s="2"/>
      <c r="C4469" s="2"/>
      <c r="D4469" s="2"/>
      <c r="E4469" s="2"/>
      <c r="F4469" s="2"/>
      <c r="G4469" s="87" t="s">
        <v>1588</v>
      </c>
      <c r="H4469" s="87"/>
      <c r="I4469" s="21">
        <f>SUM(I4467:I4468)</f>
        <v>164.68</v>
      </c>
    </row>
    <row r="4470" spans="1:9" ht="15" customHeight="1">
      <c r="A4470" s="91" t="s">
        <v>1560</v>
      </c>
      <c r="B4470" s="91"/>
      <c r="C4470" s="92" t="s">
        <v>4</v>
      </c>
      <c r="D4470" s="92"/>
      <c r="E4470" s="92"/>
      <c r="F4470" s="11" t="s">
        <v>1470</v>
      </c>
      <c r="G4470" s="11" t="s">
        <v>1471</v>
      </c>
      <c r="H4470" s="11" t="s">
        <v>1472</v>
      </c>
      <c r="I4470" s="11" t="s">
        <v>1473</v>
      </c>
    </row>
    <row r="4471" spans="1:9" ht="21" customHeight="1">
      <c r="A4471" s="17" t="s">
        <v>2509</v>
      </c>
      <c r="B4471" s="18" t="s">
        <v>2510</v>
      </c>
      <c r="C4471" s="93" t="s">
        <v>14</v>
      </c>
      <c r="D4471" s="93"/>
      <c r="E4471" s="93"/>
      <c r="F4471" s="17" t="s">
        <v>1563</v>
      </c>
      <c r="G4471" s="19">
        <v>6.4000000000000001E-2</v>
      </c>
      <c r="H4471" s="20">
        <v>23.37</v>
      </c>
      <c r="I4471" s="20">
        <f>ROUND(ROUND(G4471,8)*H4471,2)</f>
        <v>1.5</v>
      </c>
    </row>
    <row r="4472" spans="1:9" ht="21" customHeight="1">
      <c r="A4472" s="17" t="s">
        <v>2511</v>
      </c>
      <c r="B4472" s="18" t="s">
        <v>2512</v>
      </c>
      <c r="C4472" s="93" t="s">
        <v>14</v>
      </c>
      <c r="D4472" s="93"/>
      <c r="E4472" s="93"/>
      <c r="F4472" s="17" t="s">
        <v>1563</v>
      </c>
      <c r="G4472" s="19">
        <v>6.4000000000000001E-2</v>
      </c>
      <c r="H4472" s="20">
        <v>31.5</v>
      </c>
      <c r="I4472" s="20">
        <f>ROUND(ROUND(G4472,8)*H4472,2)</f>
        <v>2.02</v>
      </c>
    </row>
    <row r="4473" spans="1:9" ht="18" customHeight="1">
      <c r="A4473" s="2"/>
      <c r="B4473" s="2"/>
      <c r="C4473" s="2"/>
      <c r="D4473" s="2"/>
      <c r="E4473" s="2"/>
      <c r="F4473" s="2"/>
      <c r="G4473" s="87" t="s">
        <v>1564</v>
      </c>
      <c r="H4473" s="87"/>
      <c r="I4473" s="21">
        <f>SUM(I4471:I4472)</f>
        <v>3.52</v>
      </c>
    </row>
    <row r="4474" spans="1:9" ht="15" customHeight="1">
      <c r="A4474" s="88" t="s">
        <v>3023</v>
      </c>
      <c r="B4474" s="88"/>
      <c r="C4474" s="88"/>
      <c r="D4474" s="2"/>
      <c r="E4474" s="2"/>
      <c r="F4474" s="2"/>
      <c r="G4474" s="89" t="s">
        <v>1491</v>
      </c>
      <c r="H4474" s="89"/>
      <c r="I4474" s="5">
        <v>168.2</v>
      </c>
    </row>
    <row r="4475" spans="1:9" ht="2.1" customHeight="1">
      <c r="A4475" s="88"/>
      <c r="B4475" s="88"/>
      <c r="C4475" s="88"/>
      <c r="D4475" s="2"/>
      <c r="E4475" s="2"/>
      <c r="F4475" s="2"/>
      <c r="G4475" s="2"/>
      <c r="H4475" s="2"/>
      <c r="I4475" s="2"/>
    </row>
    <row r="4476" spans="1:9" ht="9.9499999999999993" customHeight="1">
      <c r="A4476" s="2"/>
      <c r="B4476" s="2"/>
      <c r="C4476" s="2"/>
      <c r="D4476" s="2"/>
      <c r="E4476" s="2"/>
      <c r="F4476" s="2"/>
      <c r="G4476" s="90"/>
      <c r="H4476" s="90"/>
      <c r="I4476" s="90"/>
    </row>
    <row r="4477" spans="1:9" ht="20.100000000000001" customHeight="1">
      <c r="A4477" s="81" t="s">
        <v>3029</v>
      </c>
      <c r="B4477" s="81"/>
      <c r="C4477" s="81"/>
      <c r="D4477" s="81"/>
      <c r="E4477" s="81"/>
      <c r="F4477" s="81"/>
      <c r="G4477" s="81"/>
      <c r="H4477" s="81"/>
      <c r="I4477" s="81"/>
    </row>
    <row r="4478" spans="1:9" ht="15" customHeight="1">
      <c r="A4478" s="91" t="s">
        <v>1860</v>
      </c>
      <c r="B4478" s="91"/>
      <c r="C4478" s="92" t="s">
        <v>4</v>
      </c>
      <c r="D4478" s="92"/>
      <c r="E4478" s="92"/>
      <c r="F4478" s="11" t="s">
        <v>1470</v>
      </c>
      <c r="G4478" s="11" t="s">
        <v>1471</v>
      </c>
      <c r="H4478" s="11" t="s">
        <v>1472</v>
      </c>
      <c r="I4478" s="11" t="s">
        <v>1473</v>
      </c>
    </row>
    <row r="4479" spans="1:9" ht="29.1" customHeight="1">
      <c r="A4479" s="17" t="s">
        <v>3030</v>
      </c>
      <c r="B4479" s="18" t="s">
        <v>3031</v>
      </c>
      <c r="C4479" s="93" t="s">
        <v>14</v>
      </c>
      <c r="D4479" s="93"/>
      <c r="E4479" s="93"/>
      <c r="F4479" s="17" t="s">
        <v>33</v>
      </c>
      <c r="G4479" s="19">
        <v>1</v>
      </c>
      <c r="H4479" s="20">
        <v>2788.75</v>
      </c>
      <c r="I4479" s="20">
        <f>TRUNC(TRUNC(G4479,8)*H4479,2)</f>
        <v>2788.75</v>
      </c>
    </row>
    <row r="4480" spans="1:9" ht="15" customHeight="1">
      <c r="A4480" s="2"/>
      <c r="B4480" s="2"/>
      <c r="C4480" s="2"/>
      <c r="D4480" s="2"/>
      <c r="E4480" s="2"/>
      <c r="F4480" s="2"/>
      <c r="G4480" s="87" t="s">
        <v>1868</v>
      </c>
      <c r="H4480" s="87"/>
      <c r="I4480" s="21">
        <f>SUM(I4479:I4479)</f>
        <v>2788.75</v>
      </c>
    </row>
    <row r="4481" spans="1:9" ht="15" customHeight="1">
      <c r="A4481" s="91" t="s">
        <v>1576</v>
      </c>
      <c r="B4481" s="91"/>
      <c r="C4481" s="92" t="s">
        <v>4</v>
      </c>
      <c r="D4481" s="92"/>
      <c r="E4481" s="92"/>
      <c r="F4481" s="11" t="s">
        <v>1470</v>
      </c>
      <c r="G4481" s="11" t="s">
        <v>1471</v>
      </c>
      <c r="H4481" s="11" t="s">
        <v>1472</v>
      </c>
      <c r="I4481" s="11" t="s">
        <v>1473</v>
      </c>
    </row>
    <row r="4482" spans="1:9" ht="29.1" customHeight="1">
      <c r="A4482" s="17" t="s">
        <v>3032</v>
      </c>
      <c r="B4482" s="18" t="s">
        <v>3033</v>
      </c>
      <c r="C4482" s="93" t="s">
        <v>14</v>
      </c>
      <c r="D4482" s="93"/>
      <c r="E4482" s="93"/>
      <c r="F4482" s="17" t="s">
        <v>33</v>
      </c>
      <c r="G4482" s="19">
        <v>9</v>
      </c>
      <c r="H4482" s="20">
        <v>0.61</v>
      </c>
      <c r="I4482" s="20">
        <f>TRUNC(TRUNC(G4482,8)*H4482,2)</f>
        <v>5.49</v>
      </c>
    </row>
    <row r="4483" spans="1:9" ht="21" customHeight="1">
      <c r="A4483" s="17" t="s">
        <v>3034</v>
      </c>
      <c r="B4483" s="18" t="s">
        <v>3035</v>
      </c>
      <c r="C4483" s="93" t="s">
        <v>14</v>
      </c>
      <c r="D4483" s="93"/>
      <c r="E4483" s="93"/>
      <c r="F4483" s="17" t="s">
        <v>33</v>
      </c>
      <c r="G4483" s="19">
        <v>6</v>
      </c>
      <c r="H4483" s="20">
        <v>1.27</v>
      </c>
      <c r="I4483" s="20">
        <f>TRUNC(TRUNC(G4483,8)*H4483,2)</f>
        <v>7.62</v>
      </c>
    </row>
    <row r="4484" spans="1:9" ht="29.1" customHeight="1">
      <c r="A4484" s="17" t="s">
        <v>3036</v>
      </c>
      <c r="B4484" s="18" t="s">
        <v>3037</v>
      </c>
      <c r="C4484" s="93" t="s">
        <v>14</v>
      </c>
      <c r="D4484" s="93"/>
      <c r="E4484" s="93"/>
      <c r="F4484" s="17" t="s">
        <v>33</v>
      </c>
      <c r="G4484" s="19">
        <v>4</v>
      </c>
      <c r="H4484" s="20">
        <v>0.48</v>
      </c>
      <c r="I4484" s="20">
        <f>TRUNC(TRUNC(G4484,8)*H4484,2)</f>
        <v>1.92</v>
      </c>
    </row>
    <row r="4485" spans="1:9" ht="21" customHeight="1">
      <c r="A4485" s="17" t="s">
        <v>3038</v>
      </c>
      <c r="B4485" s="18" t="s">
        <v>3039</v>
      </c>
      <c r="C4485" s="93" t="s">
        <v>14</v>
      </c>
      <c r="D4485" s="93"/>
      <c r="E4485" s="93"/>
      <c r="F4485" s="17" t="s">
        <v>33</v>
      </c>
      <c r="G4485" s="19">
        <v>2</v>
      </c>
      <c r="H4485" s="20">
        <v>25.58</v>
      </c>
      <c r="I4485" s="20">
        <f>TRUNC(TRUNC(G4485,8)*H4485,2)</f>
        <v>51.16</v>
      </c>
    </row>
    <row r="4486" spans="1:9" ht="29.1" customHeight="1">
      <c r="A4486" s="17" t="s">
        <v>2371</v>
      </c>
      <c r="B4486" s="18" t="s">
        <v>2372</v>
      </c>
      <c r="C4486" s="93" t="s">
        <v>14</v>
      </c>
      <c r="D4486" s="93"/>
      <c r="E4486" s="93"/>
      <c r="F4486" s="17" t="s">
        <v>33</v>
      </c>
      <c r="G4486" s="19">
        <v>10</v>
      </c>
      <c r="H4486" s="20">
        <v>0.92</v>
      </c>
      <c r="I4486" s="20">
        <f>TRUNC(TRUNC(G4486,8)*H4486,2)</f>
        <v>9.1999999999999993</v>
      </c>
    </row>
    <row r="4487" spans="1:9" ht="15" customHeight="1">
      <c r="A4487" s="2"/>
      <c r="B4487" s="2"/>
      <c r="C4487" s="2"/>
      <c r="D4487" s="2"/>
      <c r="E4487" s="2"/>
      <c r="F4487" s="2"/>
      <c r="G4487" s="87" t="s">
        <v>1588</v>
      </c>
      <c r="H4487" s="87"/>
      <c r="I4487" s="21">
        <f>SUM(I4482:I4486)</f>
        <v>75.39</v>
      </c>
    </row>
    <row r="4488" spans="1:9" ht="15" customHeight="1">
      <c r="A4488" s="91" t="s">
        <v>1560</v>
      </c>
      <c r="B4488" s="91"/>
      <c r="C4488" s="92" t="s">
        <v>4</v>
      </c>
      <c r="D4488" s="92"/>
      <c r="E4488" s="92"/>
      <c r="F4488" s="11" t="s">
        <v>1470</v>
      </c>
      <c r="G4488" s="11" t="s">
        <v>1471</v>
      </c>
      <c r="H4488" s="11" t="s">
        <v>1472</v>
      </c>
      <c r="I4488" s="11" t="s">
        <v>1473</v>
      </c>
    </row>
    <row r="4489" spans="1:9" ht="21" customHeight="1">
      <c r="A4489" s="17" t="s">
        <v>2802</v>
      </c>
      <c r="B4489" s="18" t="s">
        <v>2803</v>
      </c>
      <c r="C4489" s="93" t="s">
        <v>14</v>
      </c>
      <c r="D4489" s="93"/>
      <c r="E4489" s="93"/>
      <c r="F4489" s="17" t="s">
        <v>1563</v>
      </c>
      <c r="G4489" s="19">
        <v>2.3334000000000001</v>
      </c>
      <c r="H4489" s="20">
        <v>24.62</v>
      </c>
      <c r="I4489" s="20">
        <f>TRUNC(TRUNC(G4489,8)*H4489,2)</f>
        <v>57.44</v>
      </c>
    </row>
    <row r="4490" spans="1:9" ht="21" customHeight="1">
      <c r="A4490" s="17" t="s">
        <v>2981</v>
      </c>
      <c r="B4490" s="18" t="s">
        <v>2982</v>
      </c>
      <c r="C4490" s="93" t="s">
        <v>14</v>
      </c>
      <c r="D4490" s="93"/>
      <c r="E4490" s="93"/>
      <c r="F4490" s="17" t="s">
        <v>1563</v>
      </c>
      <c r="G4490" s="19">
        <v>2.3334000000000001</v>
      </c>
      <c r="H4490" s="20">
        <v>30.42</v>
      </c>
      <c r="I4490" s="20">
        <f>TRUNC(TRUNC(G4490,8)*H4490,2)</f>
        <v>70.98</v>
      </c>
    </row>
    <row r="4491" spans="1:9" ht="18" customHeight="1">
      <c r="A4491" s="2"/>
      <c r="B4491" s="2"/>
      <c r="C4491" s="2"/>
      <c r="D4491" s="2"/>
      <c r="E4491" s="2"/>
      <c r="F4491" s="2"/>
      <c r="G4491" s="87" t="s">
        <v>1564</v>
      </c>
      <c r="H4491" s="87"/>
      <c r="I4491" s="21">
        <f>SUM(I4489:I4490)</f>
        <v>128.42000000000002</v>
      </c>
    </row>
    <row r="4492" spans="1:9" ht="15" customHeight="1">
      <c r="A4492" s="2"/>
      <c r="B4492" s="2"/>
      <c r="C4492" s="2"/>
      <c r="D4492" s="2"/>
      <c r="E4492" s="2"/>
      <c r="F4492" s="2"/>
      <c r="G4492" s="89" t="s">
        <v>1491</v>
      </c>
      <c r="H4492" s="89"/>
      <c r="I4492" s="5">
        <f>SUM(I4480,I4487,I4491)</f>
        <v>2992.56</v>
      </c>
    </row>
    <row r="4493" spans="1:9" ht="9.9499999999999993" customHeight="1">
      <c r="A4493" s="2"/>
      <c r="B4493" s="2"/>
      <c r="C4493" s="2"/>
      <c r="D4493" s="2"/>
      <c r="E4493" s="2"/>
      <c r="F4493" s="2"/>
      <c r="G4493" s="90"/>
      <c r="H4493" s="90"/>
      <c r="I4493" s="90"/>
    </row>
    <row r="4494" spans="1:9" ht="20.100000000000001" customHeight="1">
      <c r="A4494" s="81" t="s">
        <v>3040</v>
      </c>
      <c r="B4494" s="81"/>
      <c r="C4494" s="81"/>
      <c r="D4494" s="81"/>
      <c r="E4494" s="81"/>
      <c r="F4494" s="81"/>
      <c r="G4494" s="81"/>
      <c r="H4494" s="81"/>
      <c r="I4494" s="81"/>
    </row>
    <row r="4495" spans="1:9" ht="15" customHeight="1">
      <c r="A4495" s="91" t="s">
        <v>1552</v>
      </c>
      <c r="B4495" s="91"/>
      <c r="C4495" s="92" t="s">
        <v>4</v>
      </c>
      <c r="D4495" s="92"/>
      <c r="E4495" s="92"/>
      <c r="F4495" s="11" t="s">
        <v>1470</v>
      </c>
      <c r="G4495" s="11" t="s">
        <v>1471</v>
      </c>
      <c r="H4495" s="11" t="s">
        <v>1472</v>
      </c>
      <c r="I4495" s="11" t="s">
        <v>1473</v>
      </c>
    </row>
    <row r="4496" spans="1:9" ht="29.1" customHeight="1">
      <c r="A4496" s="17" t="s">
        <v>1900</v>
      </c>
      <c r="B4496" s="18" t="s">
        <v>1901</v>
      </c>
      <c r="C4496" s="93" t="s">
        <v>14</v>
      </c>
      <c r="D4496" s="93"/>
      <c r="E4496" s="93"/>
      <c r="F4496" s="17" t="s">
        <v>1555</v>
      </c>
      <c r="G4496" s="19">
        <v>1.5165999999999999</v>
      </c>
      <c r="H4496" s="20">
        <v>198.74</v>
      </c>
      <c r="I4496" s="20">
        <f>ROUND(ROUND(G4496,8)*H4496,2)</f>
        <v>301.41000000000003</v>
      </c>
    </row>
    <row r="4497" spans="1:9" ht="29.1" customHeight="1">
      <c r="A4497" s="17" t="s">
        <v>1902</v>
      </c>
      <c r="B4497" s="18" t="s">
        <v>1903</v>
      </c>
      <c r="C4497" s="93" t="s">
        <v>14</v>
      </c>
      <c r="D4497" s="93"/>
      <c r="E4497" s="93"/>
      <c r="F4497" s="17" t="s">
        <v>1558</v>
      </c>
      <c r="G4497" s="19">
        <v>0.2059</v>
      </c>
      <c r="H4497" s="20">
        <v>374.2</v>
      </c>
      <c r="I4497" s="20">
        <f>ROUND(ROUND(G4497,8)*H4497,2)</f>
        <v>77.05</v>
      </c>
    </row>
    <row r="4498" spans="1:9" ht="18" customHeight="1">
      <c r="A4498" s="2"/>
      <c r="B4498" s="2"/>
      <c r="C4498" s="2"/>
      <c r="D4498" s="2"/>
      <c r="E4498" s="2"/>
      <c r="F4498" s="2"/>
      <c r="G4498" s="87" t="s">
        <v>1559</v>
      </c>
      <c r="H4498" s="87"/>
      <c r="I4498" s="21">
        <f>SUM(I4496:I4497)</f>
        <v>378.46000000000004</v>
      </c>
    </row>
    <row r="4499" spans="1:9" ht="15" customHeight="1">
      <c r="A4499" s="91" t="s">
        <v>1576</v>
      </c>
      <c r="B4499" s="91"/>
      <c r="C4499" s="92" t="s">
        <v>4</v>
      </c>
      <c r="D4499" s="92"/>
      <c r="E4499" s="92"/>
      <c r="F4499" s="11" t="s">
        <v>1470</v>
      </c>
      <c r="G4499" s="11" t="s">
        <v>1471</v>
      </c>
      <c r="H4499" s="11" t="s">
        <v>1472</v>
      </c>
      <c r="I4499" s="11" t="s">
        <v>1473</v>
      </c>
    </row>
    <row r="4500" spans="1:9" ht="21" customHeight="1">
      <c r="A4500" s="17" t="s">
        <v>3041</v>
      </c>
      <c r="B4500" s="18" t="s">
        <v>3042</v>
      </c>
      <c r="C4500" s="93" t="s">
        <v>14</v>
      </c>
      <c r="D4500" s="93"/>
      <c r="E4500" s="93"/>
      <c r="F4500" s="17" t="s">
        <v>33</v>
      </c>
      <c r="G4500" s="19">
        <v>6</v>
      </c>
      <c r="H4500" s="20">
        <v>1.58</v>
      </c>
      <c r="I4500" s="20">
        <f>ROUND(ROUND(G4500,8)*H4500,2)</f>
        <v>9.48</v>
      </c>
    </row>
    <row r="4501" spans="1:9" ht="15" customHeight="1">
      <c r="A4501" s="17" t="s">
        <v>3043</v>
      </c>
      <c r="B4501" s="18" t="s">
        <v>3044</v>
      </c>
      <c r="C4501" s="93" t="s">
        <v>14</v>
      </c>
      <c r="D4501" s="93"/>
      <c r="E4501" s="93"/>
      <c r="F4501" s="17" t="s">
        <v>33</v>
      </c>
      <c r="G4501" s="19">
        <v>6</v>
      </c>
      <c r="H4501" s="20">
        <v>0.37</v>
      </c>
      <c r="I4501" s="20">
        <f>ROUND(ROUND(G4501,8)*H4501,2)</f>
        <v>2.2200000000000002</v>
      </c>
    </row>
    <row r="4502" spans="1:9" ht="29.1" customHeight="1">
      <c r="A4502" s="17" t="s">
        <v>3036</v>
      </c>
      <c r="B4502" s="18" t="s">
        <v>3037</v>
      </c>
      <c r="C4502" s="93" t="s">
        <v>14</v>
      </c>
      <c r="D4502" s="93"/>
      <c r="E4502" s="93"/>
      <c r="F4502" s="17" t="s">
        <v>33</v>
      </c>
      <c r="G4502" s="19">
        <v>4</v>
      </c>
      <c r="H4502" s="20">
        <v>0.48</v>
      </c>
      <c r="I4502" s="20">
        <f>ROUND(ROUND(G4502,8)*H4502,2)</f>
        <v>1.92</v>
      </c>
    </row>
    <row r="4503" spans="1:9" ht="21" customHeight="1">
      <c r="A4503" s="17" t="s">
        <v>3045</v>
      </c>
      <c r="B4503" s="18" t="s">
        <v>3046</v>
      </c>
      <c r="C4503" s="93" t="s">
        <v>14</v>
      </c>
      <c r="D4503" s="93"/>
      <c r="E4503" s="93"/>
      <c r="F4503" s="17" t="s">
        <v>33</v>
      </c>
      <c r="G4503" s="19">
        <v>6</v>
      </c>
      <c r="H4503" s="20">
        <v>1.6</v>
      </c>
      <c r="I4503" s="20">
        <f>ROUND(ROUND(G4503,8)*H4503,2)</f>
        <v>9.6</v>
      </c>
    </row>
    <row r="4504" spans="1:9" ht="29.1" customHeight="1">
      <c r="A4504" s="17" t="s">
        <v>2371</v>
      </c>
      <c r="B4504" s="18" t="s">
        <v>2372</v>
      </c>
      <c r="C4504" s="93" t="s">
        <v>14</v>
      </c>
      <c r="D4504" s="93"/>
      <c r="E4504" s="93"/>
      <c r="F4504" s="17" t="s">
        <v>33</v>
      </c>
      <c r="G4504" s="19">
        <v>10</v>
      </c>
      <c r="H4504" s="20">
        <v>0.92</v>
      </c>
      <c r="I4504" s="20">
        <f>ROUND(ROUND(G4504,8)*H4504,2)</f>
        <v>9.1999999999999993</v>
      </c>
    </row>
    <row r="4505" spans="1:9" ht="15" customHeight="1">
      <c r="A4505" s="2"/>
      <c r="B4505" s="2"/>
      <c r="C4505" s="2"/>
      <c r="D4505" s="2"/>
      <c r="E4505" s="2"/>
      <c r="F4505" s="2"/>
      <c r="G4505" s="87" t="s">
        <v>1588</v>
      </c>
      <c r="H4505" s="87"/>
      <c r="I4505" s="21">
        <f>SUM(I4500:I4504)</f>
        <v>32.42</v>
      </c>
    </row>
    <row r="4506" spans="1:9" ht="15" customHeight="1">
      <c r="A4506" s="91" t="s">
        <v>1560</v>
      </c>
      <c r="B4506" s="91"/>
      <c r="C4506" s="92" t="s">
        <v>4</v>
      </c>
      <c r="D4506" s="92"/>
      <c r="E4506" s="92"/>
      <c r="F4506" s="11" t="s">
        <v>1470</v>
      </c>
      <c r="G4506" s="11" t="s">
        <v>1471</v>
      </c>
      <c r="H4506" s="11" t="s">
        <v>1472</v>
      </c>
      <c r="I4506" s="11" t="s">
        <v>1473</v>
      </c>
    </row>
    <row r="4507" spans="1:9" ht="21" customHeight="1">
      <c r="A4507" s="17" t="s">
        <v>2802</v>
      </c>
      <c r="B4507" s="18" t="s">
        <v>2803</v>
      </c>
      <c r="C4507" s="93" t="s">
        <v>14</v>
      </c>
      <c r="D4507" s="93"/>
      <c r="E4507" s="93"/>
      <c r="F4507" s="17" t="s">
        <v>1563</v>
      </c>
      <c r="G4507" s="19">
        <v>4.5749000000000004</v>
      </c>
      <c r="H4507" s="20">
        <v>24.62</v>
      </c>
      <c r="I4507" s="20">
        <f>ROUND(ROUND(G4507,8)*H4507,2)</f>
        <v>112.63</v>
      </c>
    </row>
    <row r="4508" spans="1:9" ht="21" customHeight="1">
      <c r="A4508" s="17" t="s">
        <v>2981</v>
      </c>
      <c r="B4508" s="18" t="s">
        <v>2982</v>
      </c>
      <c r="C4508" s="93" t="s">
        <v>14</v>
      </c>
      <c r="D4508" s="93"/>
      <c r="E4508" s="93"/>
      <c r="F4508" s="17" t="s">
        <v>1563</v>
      </c>
      <c r="G4508" s="19">
        <v>4.5749000000000004</v>
      </c>
      <c r="H4508" s="20">
        <v>30.42</v>
      </c>
      <c r="I4508" s="20">
        <f>ROUND(ROUND(G4508,8)*H4508,2)</f>
        <v>139.16999999999999</v>
      </c>
    </row>
    <row r="4509" spans="1:9" ht="18" customHeight="1">
      <c r="A4509" s="2"/>
      <c r="B4509" s="2"/>
      <c r="C4509" s="2"/>
      <c r="D4509" s="2"/>
      <c r="E4509" s="2"/>
      <c r="F4509" s="2"/>
      <c r="G4509" s="87" t="s">
        <v>1564</v>
      </c>
      <c r="H4509" s="87"/>
      <c r="I4509" s="21">
        <f>SUM(I4507:I4508)</f>
        <v>251.79999999999998</v>
      </c>
    </row>
    <row r="4510" spans="1:9" ht="15" customHeight="1">
      <c r="A4510" s="88" t="s">
        <v>3047</v>
      </c>
      <c r="B4510" s="88"/>
      <c r="C4510" s="88"/>
      <c r="D4510" s="2"/>
      <c r="E4510" s="2"/>
      <c r="F4510" s="2"/>
      <c r="G4510" s="89" t="s">
        <v>1491</v>
      </c>
      <c r="H4510" s="89"/>
      <c r="I4510" s="5">
        <v>662.68</v>
      </c>
    </row>
    <row r="4511" spans="1:9" ht="2.1" customHeight="1">
      <c r="A4511" s="88"/>
      <c r="B4511" s="88"/>
      <c r="C4511" s="88"/>
      <c r="D4511" s="2"/>
      <c r="E4511" s="2"/>
      <c r="F4511" s="2"/>
      <c r="G4511" s="2"/>
      <c r="H4511" s="2"/>
      <c r="I4511" s="2"/>
    </row>
    <row r="4512" spans="1:9" ht="9.9499999999999993" customHeight="1">
      <c r="A4512" s="2"/>
      <c r="B4512" s="2"/>
      <c r="C4512" s="2"/>
      <c r="D4512" s="2"/>
      <c r="E4512" s="2"/>
      <c r="F4512" s="2"/>
      <c r="G4512" s="90"/>
      <c r="H4512" s="90"/>
      <c r="I4512" s="90"/>
    </row>
    <row r="4513" spans="1:9" ht="20.100000000000001" customHeight="1">
      <c r="A4513" s="81" t="s">
        <v>3048</v>
      </c>
      <c r="B4513" s="81"/>
      <c r="C4513" s="81"/>
      <c r="D4513" s="81"/>
      <c r="E4513" s="81"/>
      <c r="F4513" s="81"/>
      <c r="G4513" s="81"/>
      <c r="H4513" s="81"/>
      <c r="I4513" s="81"/>
    </row>
    <row r="4514" spans="1:9" ht="15" customHeight="1">
      <c r="A4514" s="91" t="s">
        <v>1560</v>
      </c>
      <c r="B4514" s="91"/>
      <c r="C4514" s="92" t="s">
        <v>4</v>
      </c>
      <c r="D4514" s="92"/>
      <c r="E4514" s="92"/>
      <c r="F4514" s="11" t="s">
        <v>1470</v>
      </c>
      <c r="G4514" s="11" t="s">
        <v>1471</v>
      </c>
      <c r="H4514" s="11" t="s">
        <v>1472</v>
      </c>
      <c r="I4514" s="11" t="s">
        <v>1473</v>
      </c>
    </row>
    <row r="4515" spans="1:9" ht="21" customHeight="1">
      <c r="A4515" s="17" t="s">
        <v>2979</v>
      </c>
      <c r="B4515" s="18" t="s">
        <v>2980</v>
      </c>
      <c r="C4515" s="93" t="s">
        <v>14</v>
      </c>
      <c r="D4515" s="93"/>
      <c r="E4515" s="93"/>
      <c r="F4515" s="17" t="s">
        <v>1563</v>
      </c>
      <c r="G4515" s="19">
        <v>1.2</v>
      </c>
      <c r="H4515" s="20">
        <v>22.76</v>
      </c>
      <c r="I4515" s="20">
        <f>ROUND(ROUND(G4515,8)*H4515,2)</f>
        <v>27.31</v>
      </c>
    </row>
    <row r="4516" spans="1:9" ht="21" customHeight="1">
      <c r="A4516" s="17" t="s">
        <v>2981</v>
      </c>
      <c r="B4516" s="18" t="s">
        <v>2982</v>
      </c>
      <c r="C4516" s="93" t="s">
        <v>14</v>
      </c>
      <c r="D4516" s="93"/>
      <c r="E4516" s="93"/>
      <c r="F4516" s="17" t="s">
        <v>1563</v>
      </c>
      <c r="G4516" s="19">
        <v>1.2</v>
      </c>
      <c r="H4516" s="20">
        <v>30.42</v>
      </c>
      <c r="I4516" s="20">
        <f>ROUND(ROUND(G4516,8)*H4516,2)</f>
        <v>36.5</v>
      </c>
    </row>
    <row r="4517" spans="1:9" ht="18" customHeight="1">
      <c r="A4517" s="2"/>
      <c r="B4517" s="2"/>
      <c r="C4517" s="2"/>
      <c r="D4517" s="2"/>
      <c r="E4517" s="2"/>
      <c r="F4517" s="2"/>
      <c r="G4517" s="87" t="s">
        <v>1564</v>
      </c>
      <c r="H4517" s="87"/>
      <c r="I4517" s="21">
        <f>SUM(I4515:I4516)</f>
        <v>63.81</v>
      </c>
    </row>
    <row r="4518" spans="1:9" ht="15" customHeight="1">
      <c r="A4518" s="88" t="s">
        <v>3049</v>
      </c>
      <c r="B4518" s="88"/>
      <c r="C4518" s="88"/>
      <c r="D4518" s="2"/>
      <c r="E4518" s="2"/>
      <c r="F4518" s="2"/>
      <c r="G4518" s="89" t="s">
        <v>1491</v>
      </c>
      <c r="H4518" s="89"/>
      <c r="I4518" s="5">
        <v>63.81</v>
      </c>
    </row>
    <row r="4519" spans="1:9" ht="2.1" customHeight="1">
      <c r="A4519" s="88"/>
      <c r="B4519" s="88"/>
      <c r="C4519" s="88"/>
      <c r="D4519" s="2"/>
      <c r="E4519" s="2"/>
      <c r="F4519" s="2"/>
      <c r="G4519" s="2"/>
      <c r="H4519" s="2"/>
      <c r="I4519" s="2"/>
    </row>
    <row r="4520" spans="1:9" ht="9.9499999999999993" customHeight="1">
      <c r="A4520" s="2"/>
      <c r="B4520" s="2"/>
      <c r="C4520" s="2"/>
      <c r="D4520" s="2"/>
      <c r="E4520" s="2"/>
      <c r="F4520" s="2"/>
      <c r="G4520" s="90"/>
      <c r="H4520" s="90"/>
      <c r="I4520" s="90"/>
    </row>
    <row r="4521" spans="1:9" ht="20.100000000000001" customHeight="1">
      <c r="A4521" s="81" t="s">
        <v>3050</v>
      </c>
      <c r="B4521" s="81"/>
      <c r="C4521" s="81"/>
      <c r="D4521" s="81"/>
      <c r="E4521" s="81"/>
      <c r="F4521" s="81"/>
      <c r="G4521" s="81"/>
      <c r="H4521" s="81"/>
      <c r="I4521" s="81"/>
    </row>
    <row r="4522" spans="1:9" ht="15" customHeight="1">
      <c r="A4522" s="91" t="s">
        <v>1560</v>
      </c>
      <c r="B4522" s="91"/>
      <c r="C4522" s="92" t="s">
        <v>4</v>
      </c>
      <c r="D4522" s="92"/>
      <c r="E4522" s="92"/>
      <c r="F4522" s="11" t="s">
        <v>1470</v>
      </c>
      <c r="G4522" s="11" t="s">
        <v>1471</v>
      </c>
      <c r="H4522" s="11" t="s">
        <v>1472</v>
      </c>
      <c r="I4522" s="11" t="s">
        <v>1473</v>
      </c>
    </row>
    <row r="4523" spans="1:9" ht="21" customHeight="1">
      <c r="A4523" s="17" t="s">
        <v>2158</v>
      </c>
      <c r="B4523" s="18" t="s">
        <v>2159</v>
      </c>
      <c r="C4523" s="93" t="s">
        <v>14</v>
      </c>
      <c r="D4523" s="93"/>
      <c r="E4523" s="93"/>
      <c r="F4523" s="17" t="s">
        <v>1563</v>
      </c>
      <c r="G4523" s="19">
        <v>1</v>
      </c>
      <c r="H4523" s="20">
        <v>24.39</v>
      </c>
      <c r="I4523" s="20">
        <f>ROUND(ROUND(G4523,8)*H4523,2)</f>
        <v>24.39</v>
      </c>
    </row>
    <row r="4524" spans="1:9" ht="15" customHeight="1">
      <c r="A4524" s="17" t="s">
        <v>2160</v>
      </c>
      <c r="B4524" s="18" t="s">
        <v>2161</v>
      </c>
      <c r="C4524" s="93" t="s">
        <v>14</v>
      </c>
      <c r="D4524" s="93"/>
      <c r="E4524" s="93"/>
      <c r="F4524" s="17" t="s">
        <v>1563</v>
      </c>
      <c r="G4524" s="19">
        <v>2</v>
      </c>
      <c r="H4524" s="20">
        <v>32.69</v>
      </c>
      <c r="I4524" s="20">
        <f>ROUND(ROUND(G4524,8)*H4524,2)</f>
        <v>65.38</v>
      </c>
    </row>
    <row r="4525" spans="1:9" ht="18" customHeight="1">
      <c r="A4525" s="2"/>
      <c r="B4525" s="2"/>
      <c r="C4525" s="2"/>
      <c r="D4525" s="2"/>
      <c r="E4525" s="2"/>
      <c r="F4525" s="2"/>
      <c r="G4525" s="87" t="s">
        <v>1564</v>
      </c>
      <c r="H4525" s="87"/>
      <c r="I4525" s="21">
        <f>SUM(I4523:I4524)</f>
        <v>89.77</v>
      </c>
    </row>
    <row r="4526" spans="1:9" ht="15" customHeight="1">
      <c r="A4526" s="88" t="s">
        <v>3051</v>
      </c>
      <c r="B4526" s="88"/>
      <c r="C4526" s="88"/>
      <c r="D4526" s="2"/>
      <c r="E4526" s="2"/>
      <c r="F4526" s="2"/>
      <c r="G4526" s="89" t="s">
        <v>1491</v>
      </c>
      <c r="H4526" s="89"/>
      <c r="I4526" s="5">
        <v>89.77</v>
      </c>
    </row>
    <row r="4527" spans="1:9" ht="2.1" customHeight="1">
      <c r="A4527" s="88"/>
      <c r="B4527" s="88"/>
      <c r="C4527" s="88"/>
      <c r="D4527" s="2"/>
      <c r="E4527" s="2"/>
      <c r="F4527" s="2"/>
      <c r="G4527" s="2"/>
      <c r="H4527" s="2"/>
      <c r="I4527" s="2"/>
    </row>
    <row r="4528" spans="1:9" ht="9.9499999999999993" customHeight="1">
      <c r="A4528" s="2"/>
      <c r="B4528" s="2"/>
      <c r="C4528" s="2"/>
      <c r="D4528" s="2"/>
      <c r="E4528" s="2"/>
      <c r="F4528" s="2"/>
      <c r="G4528" s="90"/>
      <c r="H4528" s="90"/>
      <c r="I4528" s="90"/>
    </row>
    <row r="4529" spans="1:9" ht="20.100000000000001" customHeight="1">
      <c r="A4529" s="81" t="s">
        <v>3052</v>
      </c>
      <c r="B4529" s="81"/>
      <c r="C4529" s="81"/>
      <c r="D4529" s="81"/>
      <c r="E4529" s="81"/>
      <c r="F4529" s="81"/>
      <c r="G4529" s="81"/>
      <c r="H4529" s="81"/>
      <c r="I4529" s="81"/>
    </row>
    <row r="4530" spans="1:9" ht="15" customHeight="1">
      <c r="A4530" s="91" t="s">
        <v>1560</v>
      </c>
      <c r="B4530" s="91"/>
      <c r="C4530" s="92" t="s">
        <v>4</v>
      </c>
      <c r="D4530" s="92"/>
      <c r="E4530" s="92"/>
      <c r="F4530" s="11" t="s">
        <v>1470</v>
      </c>
      <c r="G4530" s="11" t="s">
        <v>1471</v>
      </c>
      <c r="H4530" s="11" t="s">
        <v>1472</v>
      </c>
      <c r="I4530" s="11" t="s">
        <v>1473</v>
      </c>
    </row>
    <row r="4531" spans="1:9" ht="21" customHeight="1">
      <c r="A4531" s="17" t="s">
        <v>2158</v>
      </c>
      <c r="B4531" s="18" t="s">
        <v>2159</v>
      </c>
      <c r="C4531" s="93" t="s">
        <v>14</v>
      </c>
      <c r="D4531" s="93"/>
      <c r="E4531" s="93"/>
      <c r="F4531" s="17" t="s">
        <v>1563</v>
      </c>
      <c r="G4531" s="19">
        <v>1</v>
      </c>
      <c r="H4531" s="20">
        <v>24.39</v>
      </c>
      <c r="I4531" s="20">
        <f>ROUND(ROUND(G4531,8)*H4531,2)</f>
        <v>24.39</v>
      </c>
    </row>
    <row r="4532" spans="1:9" ht="15" customHeight="1">
      <c r="A4532" s="17" t="s">
        <v>2160</v>
      </c>
      <c r="B4532" s="18" t="s">
        <v>2161</v>
      </c>
      <c r="C4532" s="93" t="s">
        <v>14</v>
      </c>
      <c r="D4532" s="93"/>
      <c r="E4532" s="93"/>
      <c r="F4532" s="17" t="s">
        <v>1563</v>
      </c>
      <c r="G4532" s="19">
        <v>2</v>
      </c>
      <c r="H4532" s="20">
        <v>32.69</v>
      </c>
      <c r="I4532" s="20">
        <f>ROUND(ROUND(G4532,8)*H4532,2)</f>
        <v>65.38</v>
      </c>
    </row>
    <row r="4533" spans="1:9" ht="18" customHeight="1">
      <c r="A4533" s="2"/>
      <c r="B4533" s="2"/>
      <c r="C4533" s="2"/>
      <c r="D4533" s="2"/>
      <c r="E4533" s="2"/>
      <c r="F4533" s="2"/>
      <c r="G4533" s="87" t="s">
        <v>1564</v>
      </c>
      <c r="H4533" s="87"/>
      <c r="I4533" s="21">
        <f>SUM(I4531:I4532)</f>
        <v>89.77</v>
      </c>
    </row>
    <row r="4534" spans="1:9" ht="15" customHeight="1">
      <c r="A4534" s="88" t="s">
        <v>3051</v>
      </c>
      <c r="B4534" s="88"/>
      <c r="C4534" s="88"/>
      <c r="D4534" s="2"/>
      <c r="E4534" s="2"/>
      <c r="F4534" s="2"/>
      <c r="G4534" s="89" t="s">
        <v>1491</v>
      </c>
      <c r="H4534" s="89"/>
      <c r="I4534" s="5">
        <v>89.77</v>
      </c>
    </row>
    <row r="4535" spans="1:9" ht="2.1" customHeight="1">
      <c r="A4535" s="88"/>
      <c r="B4535" s="88"/>
      <c r="C4535" s="88"/>
      <c r="D4535" s="2"/>
      <c r="E4535" s="2"/>
      <c r="F4535" s="2"/>
      <c r="G4535" s="2"/>
      <c r="H4535" s="2"/>
      <c r="I4535" s="2"/>
    </row>
    <row r="4536" spans="1:9" ht="9.9499999999999993" customHeight="1">
      <c r="A4536" s="2"/>
      <c r="B4536" s="2"/>
      <c r="C4536" s="2"/>
      <c r="D4536" s="2"/>
      <c r="E4536" s="2"/>
      <c r="F4536" s="2"/>
      <c r="G4536" s="90"/>
      <c r="H4536" s="90"/>
      <c r="I4536" s="90"/>
    </row>
    <row r="4537" spans="1:9" ht="20.100000000000001" customHeight="1">
      <c r="A4537" s="81" t="s">
        <v>3053</v>
      </c>
      <c r="B4537" s="81"/>
      <c r="C4537" s="81"/>
      <c r="D4537" s="81"/>
      <c r="E4537" s="81"/>
      <c r="F4537" s="81"/>
      <c r="G4537" s="81"/>
      <c r="H4537" s="81"/>
      <c r="I4537" s="81"/>
    </row>
    <row r="4538" spans="1:9" ht="15" customHeight="1">
      <c r="A4538" s="91" t="s">
        <v>1576</v>
      </c>
      <c r="B4538" s="91"/>
      <c r="C4538" s="92" t="s">
        <v>4</v>
      </c>
      <c r="D4538" s="92"/>
      <c r="E4538" s="92"/>
      <c r="F4538" s="11" t="s">
        <v>1470</v>
      </c>
      <c r="G4538" s="11" t="s">
        <v>1471</v>
      </c>
      <c r="H4538" s="11" t="s">
        <v>1472</v>
      </c>
      <c r="I4538" s="11" t="s">
        <v>1473</v>
      </c>
    </row>
    <row r="4539" spans="1:9" ht="15" customHeight="1">
      <c r="A4539" s="17" t="s">
        <v>2505</v>
      </c>
      <c r="B4539" s="18" t="s">
        <v>2506</v>
      </c>
      <c r="C4539" s="93" t="s">
        <v>14</v>
      </c>
      <c r="D4539" s="93"/>
      <c r="E4539" s="93"/>
      <c r="F4539" s="17" t="s">
        <v>33</v>
      </c>
      <c r="G4539" s="19">
        <v>1.52E-2</v>
      </c>
      <c r="H4539" s="20">
        <v>2.33</v>
      </c>
      <c r="I4539" s="20">
        <f>TRUNC(TRUNC(G4539,8)*H4539,2)</f>
        <v>0.03</v>
      </c>
    </row>
    <row r="4540" spans="1:9" ht="15" customHeight="1">
      <c r="A4540" s="17" t="s">
        <v>2515</v>
      </c>
      <c r="B4540" s="18" t="s">
        <v>2516</v>
      </c>
      <c r="C4540" s="93" t="s">
        <v>14</v>
      </c>
      <c r="D4540" s="93"/>
      <c r="E4540" s="93"/>
      <c r="F4540" s="17" t="s">
        <v>88</v>
      </c>
      <c r="G4540" s="19">
        <v>1.0548999999999999</v>
      </c>
      <c r="H4540" s="20">
        <v>7.36</v>
      </c>
      <c r="I4540" s="20">
        <f>TRUNC(TRUNC(G4540,8)*H4540,2)</f>
        <v>7.76</v>
      </c>
    </row>
    <row r="4541" spans="1:9" ht="15" customHeight="1">
      <c r="A4541" s="2"/>
      <c r="B4541" s="2"/>
      <c r="C4541" s="2"/>
      <c r="D4541" s="2"/>
      <c r="E4541" s="2"/>
      <c r="F4541" s="2"/>
      <c r="G4541" s="87" t="s">
        <v>1588</v>
      </c>
      <c r="H4541" s="87"/>
      <c r="I4541" s="21">
        <f>SUM(I4539:I4540)</f>
        <v>7.79</v>
      </c>
    </row>
    <row r="4542" spans="1:9" ht="15" customHeight="1">
      <c r="A4542" s="91" t="s">
        <v>1560</v>
      </c>
      <c r="B4542" s="91"/>
      <c r="C4542" s="92" t="s">
        <v>4</v>
      </c>
      <c r="D4542" s="92"/>
      <c r="E4542" s="92"/>
      <c r="F4542" s="11" t="s">
        <v>1470</v>
      </c>
      <c r="G4542" s="11" t="s">
        <v>1471</v>
      </c>
      <c r="H4542" s="11" t="s">
        <v>1472</v>
      </c>
      <c r="I4542" s="11" t="s">
        <v>1473</v>
      </c>
    </row>
    <row r="4543" spans="1:9" ht="21" customHeight="1">
      <c r="A4543" s="17" t="s">
        <v>2509</v>
      </c>
      <c r="B4543" s="18" t="s">
        <v>2510</v>
      </c>
      <c r="C4543" s="93" t="s">
        <v>14</v>
      </c>
      <c r="D4543" s="93"/>
      <c r="E4543" s="93"/>
      <c r="F4543" s="17" t="s">
        <v>1563</v>
      </c>
      <c r="G4543" s="19">
        <v>0.27279999999999999</v>
      </c>
      <c r="H4543" s="20">
        <v>23.37</v>
      </c>
      <c r="I4543" s="20">
        <f>TRUNC(TRUNC(G4543,8)*H4543,2)</f>
        <v>6.37</v>
      </c>
    </row>
    <row r="4544" spans="1:9" ht="21" customHeight="1">
      <c r="A4544" s="17" t="s">
        <v>2511</v>
      </c>
      <c r="B4544" s="18" t="s">
        <v>2512</v>
      </c>
      <c r="C4544" s="93" t="s">
        <v>14</v>
      </c>
      <c r="D4544" s="93"/>
      <c r="E4544" s="93"/>
      <c r="F4544" s="17" t="s">
        <v>1563</v>
      </c>
      <c r="G4544" s="19">
        <v>0.27279999999999999</v>
      </c>
      <c r="H4544" s="20">
        <v>31.5</v>
      </c>
      <c r="I4544" s="20">
        <f>TRUNC(TRUNC(G4544,8)*H4544,2)</f>
        <v>8.59</v>
      </c>
    </row>
    <row r="4545" spans="1:9" ht="18" customHeight="1">
      <c r="A4545" s="2"/>
      <c r="B4545" s="2"/>
      <c r="C4545" s="2"/>
      <c r="D4545" s="2"/>
      <c r="E4545" s="2"/>
      <c r="F4545" s="2"/>
      <c r="G4545" s="87" t="s">
        <v>1564</v>
      </c>
      <c r="H4545" s="87"/>
      <c r="I4545" s="21">
        <f>SUM(I4543:I4544)</f>
        <v>14.96</v>
      </c>
    </row>
    <row r="4546" spans="1:9" ht="15" customHeight="1">
      <c r="A4546" s="2"/>
      <c r="B4546" s="2"/>
      <c r="C4546" s="2"/>
      <c r="D4546" s="2"/>
      <c r="E4546" s="2"/>
      <c r="F4546" s="2"/>
      <c r="G4546" s="89" t="s">
        <v>1491</v>
      </c>
      <c r="H4546" s="89"/>
      <c r="I4546" s="5">
        <f>SUM(I4541,I4545)</f>
        <v>22.75</v>
      </c>
    </row>
    <row r="4547" spans="1:9" ht="9.9499999999999993" customHeight="1">
      <c r="A4547" s="2"/>
      <c r="B4547" s="2"/>
      <c r="C4547" s="2"/>
      <c r="D4547" s="2"/>
      <c r="E4547" s="2"/>
      <c r="F4547" s="2"/>
      <c r="G4547" s="90"/>
      <c r="H4547" s="90"/>
      <c r="I4547" s="90"/>
    </row>
    <row r="4548" spans="1:9" ht="20.100000000000001" customHeight="1">
      <c r="A4548" s="81" t="s">
        <v>3054</v>
      </c>
      <c r="B4548" s="81"/>
      <c r="C4548" s="81"/>
      <c r="D4548" s="81"/>
      <c r="E4548" s="81"/>
      <c r="F4548" s="81"/>
      <c r="G4548" s="81"/>
      <c r="H4548" s="81"/>
      <c r="I4548" s="81"/>
    </row>
    <row r="4549" spans="1:9" ht="15" customHeight="1">
      <c r="A4549" s="91" t="s">
        <v>1576</v>
      </c>
      <c r="B4549" s="91"/>
      <c r="C4549" s="92" t="s">
        <v>4</v>
      </c>
      <c r="D4549" s="92"/>
      <c r="E4549" s="92"/>
      <c r="F4549" s="11" t="s">
        <v>1470</v>
      </c>
      <c r="G4549" s="11" t="s">
        <v>1471</v>
      </c>
      <c r="H4549" s="11" t="s">
        <v>1472</v>
      </c>
      <c r="I4549" s="11" t="s">
        <v>1473</v>
      </c>
    </row>
    <row r="4550" spans="1:9" ht="15" customHeight="1">
      <c r="A4550" s="17" t="s">
        <v>2505</v>
      </c>
      <c r="B4550" s="18" t="s">
        <v>2506</v>
      </c>
      <c r="C4550" s="93" t="s">
        <v>14</v>
      </c>
      <c r="D4550" s="93"/>
      <c r="E4550" s="93"/>
      <c r="F4550" s="17" t="s">
        <v>33</v>
      </c>
      <c r="G4550" s="19">
        <v>2.6100000000000002E-2</v>
      </c>
      <c r="H4550" s="20">
        <v>2.33</v>
      </c>
      <c r="I4550" s="20">
        <f>TRUNC(TRUNC(G4550,8)*H4550,2)</f>
        <v>0.06</v>
      </c>
    </row>
    <row r="4551" spans="1:9" ht="15" customHeight="1">
      <c r="A4551" s="17" t="s">
        <v>3055</v>
      </c>
      <c r="B4551" s="18" t="s">
        <v>3056</v>
      </c>
      <c r="C4551" s="93" t="s">
        <v>14</v>
      </c>
      <c r="D4551" s="93"/>
      <c r="E4551" s="93"/>
      <c r="F4551" s="17" t="s">
        <v>88</v>
      </c>
      <c r="G4551" s="19">
        <v>1.0492999999999999</v>
      </c>
      <c r="H4551" s="20">
        <v>11.55</v>
      </c>
      <c r="I4551" s="20">
        <f>TRUNC(TRUNC(G4551,8)*H4551,2)</f>
        <v>12.11</v>
      </c>
    </row>
    <row r="4552" spans="1:9" ht="15" customHeight="1">
      <c r="A4552" s="2"/>
      <c r="B4552" s="2"/>
      <c r="C4552" s="2"/>
      <c r="D4552" s="2"/>
      <c r="E4552" s="2"/>
      <c r="F4552" s="2"/>
      <c r="G4552" s="87" t="s">
        <v>1588</v>
      </c>
      <c r="H4552" s="87"/>
      <c r="I4552" s="21">
        <f>SUM(I4550:I4551)</f>
        <v>12.17</v>
      </c>
    </row>
    <row r="4553" spans="1:9" ht="15" customHeight="1">
      <c r="A4553" s="91" t="s">
        <v>1560</v>
      </c>
      <c r="B4553" s="91"/>
      <c r="C4553" s="92" t="s">
        <v>4</v>
      </c>
      <c r="D4553" s="92"/>
      <c r="E4553" s="92"/>
      <c r="F4553" s="11" t="s">
        <v>1470</v>
      </c>
      <c r="G4553" s="11" t="s">
        <v>1471</v>
      </c>
      <c r="H4553" s="11" t="s">
        <v>1472</v>
      </c>
      <c r="I4553" s="11" t="s">
        <v>1473</v>
      </c>
    </row>
    <row r="4554" spans="1:9" ht="21" customHeight="1">
      <c r="A4554" s="17" t="s">
        <v>2509</v>
      </c>
      <c r="B4554" s="18" t="s">
        <v>2510</v>
      </c>
      <c r="C4554" s="93" t="s">
        <v>14</v>
      </c>
      <c r="D4554" s="93"/>
      <c r="E4554" s="93"/>
      <c r="F4554" s="17" t="s">
        <v>1563</v>
      </c>
      <c r="G4554" s="19">
        <v>0.224</v>
      </c>
      <c r="H4554" s="20">
        <v>23.37</v>
      </c>
      <c r="I4554" s="20">
        <f>TRUNC(TRUNC(G4554,8)*H4554,2)</f>
        <v>5.23</v>
      </c>
    </row>
    <row r="4555" spans="1:9" ht="21" customHeight="1">
      <c r="A4555" s="17" t="s">
        <v>2511</v>
      </c>
      <c r="B4555" s="18" t="s">
        <v>2512</v>
      </c>
      <c r="C4555" s="93" t="s">
        <v>14</v>
      </c>
      <c r="D4555" s="93"/>
      <c r="E4555" s="93"/>
      <c r="F4555" s="17" t="s">
        <v>1563</v>
      </c>
      <c r="G4555" s="19">
        <v>0.224</v>
      </c>
      <c r="H4555" s="20">
        <v>31.5</v>
      </c>
      <c r="I4555" s="20">
        <f>TRUNC(TRUNC(G4555,8)*H4555,2)</f>
        <v>7.05</v>
      </c>
    </row>
    <row r="4556" spans="1:9" ht="18" customHeight="1">
      <c r="A4556" s="2"/>
      <c r="B4556" s="2"/>
      <c r="C4556" s="2"/>
      <c r="D4556" s="2"/>
      <c r="E4556" s="2"/>
      <c r="F4556" s="2"/>
      <c r="G4556" s="87" t="s">
        <v>1564</v>
      </c>
      <c r="H4556" s="87"/>
      <c r="I4556" s="21">
        <f>SUM(I4554:I4555)</f>
        <v>12.280000000000001</v>
      </c>
    </row>
    <row r="4557" spans="1:9" ht="15" customHeight="1">
      <c r="A4557" s="2"/>
      <c r="B4557" s="2"/>
      <c r="C4557" s="2"/>
      <c r="D4557" s="2"/>
      <c r="E4557" s="2"/>
      <c r="F4557" s="2"/>
      <c r="G4557" s="89" t="s">
        <v>1491</v>
      </c>
      <c r="H4557" s="89"/>
      <c r="I4557" s="5">
        <f>SUM(I4552,I4556)</f>
        <v>24.450000000000003</v>
      </c>
    </row>
    <row r="4558" spans="1:9" ht="9.9499999999999993" customHeight="1">
      <c r="A4558" s="2"/>
      <c r="B4558" s="2"/>
      <c r="C4558" s="2"/>
      <c r="D4558" s="2"/>
      <c r="E4558" s="2"/>
      <c r="F4558" s="2"/>
      <c r="G4558" s="90"/>
      <c r="H4558" s="90"/>
      <c r="I4558" s="90"/>
    </row>
    <row r="4559" spans="1:9" ht="20.100000000000001" customHeight="1">
      <c r="A4559" s="81" t="s">
        <v>3057</v>
      </c>
      <c r="B4559" s="81"/>
      <c r="C4559" s="81"/>
      <c r="D4559" s="81"/>
      <c r="E4559" s="81"/>
      <c r="F4559" s="81"/>
      <c r="G4559" s="81"/>
      <c r="H4559" s="81"/>
      <c r="I4559" s="81"/>
    </row>
    <row r="4560" spans="1:9" ht="15" customHeight="1">
      <c r="A4560" s="91" t="s">
        <v>1576</v>
      </c>
      <c r="B4560" s="91"/>
      <c r="C4560" s="92" t="s">
        <v>4</v>
      </c>
      <c r="D4560" s="92"/>
      <c r="E4560" s="92"/>
      <c r="F4560" s="11" t="s">
        <v>1470</v>
      </c>
      <c r="G4560" s="11" t="s">
        <v>1471</v>
      </c>
      <c r="H4560" s="11" t="s">
        <v>1472</v>
      </c>
      <c r="I4560" s="11" t="s">
        <v>1473</v>
      </c>
    </row>
    <row r="4561" spans="1:9" ht="15" customHeight="1">
      <c r="A4561" s="17" t="s">
        <v>2526</v>
      </c>
      <c r="B4561" s="18" t="s">
        <v>2527</v>
      </c>
      <c r="C4561" s="93" t="s">
        <v>14</v>
      </c>
      <c r="D4561" s="93"/>
      <c r="E4561" s="93"/>
      <c r="F4561" s="17" t="s">
        <v>33</v>
      </c>
      <c r="G4561" s="19">
        <v>9.4000000000000004E-3</v>
      </c>
      <c r="H4561" s="20">
        <v>63.17</v>
      </c>
      <c r="I4561" s="20">
        <f>TRUNC(TRUNC(G4561,8)*H4561,2)</f>
        <v>0.59</v>
      </c>
    </row>
    <row r="4562" spans="1:9" ht="21" customHeight="1">
      <c r="A4562" s="17" t="s">
        <v>2570</v>
      </c>
      <c r="B4562" s="18" t="s">
        <v>2571</v>
      </c>
      <c r="C4562" s="93" t="s">
        <v>14</v>
      </c>
      <c r="D4562" s="93"/>
      <c r="E4562" s="93"/>
      <c r="F4562" s="17" t="s">
        <v>33</v>
      </c>
      <c r="G4562" s="19">
        <v>1</v>
      </c>
      <c r="H4562" s="20">
        <v>1.99</v>
      </c>
      <c r="I4562" s="20">
        <f>TRUNC(TRUNC(G4562,8)*H4562,2)</f>
        <v>1.99</v>
      </c>
    </row>
    <row r="4563" spans="1:9" ht="15" customHeight="1">
      <c r="A4563" s="17" t="s">
        <v>2505</v>
      </c>
      <c r="B4563" s="18" t="s">
        <v>2506</v>
      </c>
      <c r="C4563" s="93" t="s">
        <v>14</v>
      </c>
      <c r="D4563" s="93"/>
      <c r="E4563" s="93"/>
      <c r="F4563" s="17" t="s">
        <v>33</v>
      </c>
      <c r="G4563" s="19">
        <v>6.6E-3</v>
      </c>
      <c r="H4563" s="20">
        <v>2.33</v>
      </c>
      <c r="I4563" s="20">
        <f>TRUNC(TRUNC(G4563,8)*H4563,2)</f>
        <v>0.01</v>
      </c>
    </row>
    <row r="4564" spans="1:9" ht="21" customHeight="1">
      <c r="A4564" s="17" t="s">
        <v>2528</v>
      </c>
      <c r="B4564" s="18" t="s">
        <v>2529</v>
      </c>
      <c r="C4564" s="93" t="s">
        <v>14</v>
      </c>
      <c r="D4564" s="93"/>
      <c r="E4564" s="93"/>
      <c r="F4564" s="17" t="s">
        <v>33</v>
      </c>
      <c r="G4564" s="19">
        <v>1.0999999999999999E-2</v>
      </c>
      <c r="H4564" s="20">
        <v>71.569999999999993</v>
      </c>
      <c r="I4564" s="20">
        <f>TRUNC(TRUNC(G4564,8)*H4564,2)</f>
        <v>0.78</v>
      </c>
    </row>
    <row r="4565" spans="1:9" ht="15" customHeight="1">
      <c r="A4565" s="2"/>
      <c r="B4565" s="2"/>
      <c r="C4565" s="2"/>
      <c r="D4565" s="2"/>
      <c r="E4565" s="2"/>
      <c r="F4565" s="2"/>
      <c r="G4565" s="87" t="s">
        <v>1588</v>
      </c>
      <c r="H4565" s="87"/>
      <c r="I4565" s="21">
        <f>SUM(I4561:I4564)</f>
        <v>3.37</v>
      </c>
    </row>
    <row r="4566" spans="1:9" ht="15" customHeight="1">
      <c r="A4566" s="91" t="s">
        <v>1560</v>
      </c>
      <c r="B4566" s="91"/>
      <c r="C4566" s="92" t="s">
        <v>4</v>
      </c>
      <c r="D4566" s="92"/>
      <c r="E4566" s="92"/>
      <c r="F4566" s="11" t="s">
        <v>1470</v>
      </c>
      <c r="G4566" s="11" t="s">
        <v>1471</v>
      </c>
      <c r="H4566" s="11" t="s">
        <v>1472</v>
      </c>
      <c r="I4566" s="11" t="s">
        <v>1473</v>
      </c>
    </row>
    <row r="4567" spans="1:9" ht="21" customHeight="1">
      <c r="A4567" s="17" t="s">
        <v>2509</v>
      </c>
      <c r="B4567" s="18" t="s">
        <v>2510</v>
      </c>
      <c r="C4567" s="93" t="s">
        <v>14</v>
      </c>
      <c r="D4567" s="93"/>
      <c r="E4567" s="93"/>
      <c r="F4567" s="17" t="s">
        <v>1563</v>
      </c>
      <c r="G4567" s="19">
        <v>0.1182</v>
      </c>
      <c r="H4567" s="20">
        <v>23.37</v>
      </c>
      <c r="I4567" s="20">
        <f>TRUNC(TRUNC(G4567,8)*H4567,2)</f>
        <v>2.76</v>
      </c>
    </row>
    <row r="4568" spans="1:9" ht="21" customHeight="1">
      <c r="A4568" s="17" t="s">
        <v>2511</v>
      </c>
      <c r="B4568" s="18" t="s">
        <v>2512</v>
      </c>
      <c r="C4568" s="93" t="s">
        <v>14</v>
      </c>
      <c r="D4568" s="93"/>
      <c r="E4568" s="93"/>
      <c r="F4568" s="17" t="s">
        <v>1563</v>
      </c>
      <c r="G4568" s="19">
        <v>0.1182</v>
      </c>
      <c r="H4568" s="20">
        <v>31.5</v>
      </c>
      <c r="I4568" s="20">
        <f>TRUNC(TRUNC(G4568,8)*H4568,2)</f>
        <v>3.72</v>
      </c>
    </row>
    <row r="4569" spans="1:9" ht="18" customHeight="1">
      <c r="A4569" s="2"/>
      <c r="B4569" s="2"/>
      <c r="C4569" s="2"/>
      <c r="D4569" s="2"/>
      <c r="E4569" s="2"/>
      <c r="F4569" s="2"/>
      <c r="G4569" s="87" t="s">
        <v>1564</v>
      </c>
      <c r="H4569" s="87"/>
      <c r="I4569" s="21">
        <f>SUM(I4567:I4568)</f>
        <v>6.48</v>
      </c>
    </row>
    <row r="4570" spans="1:9" ht="15" customHeight="1">
      <c r="A4570" s="2"/>
      <c r="B4570" s="2"/>
      <c r="C4570" s="2"/>
      <c r="D4570" s="2"/>
      <c r="E4570" s="2"/>
      <c r="F4570" s="2"/>
      <c r="G4570" s="89" t="s">
        <v>1491</v>
      </c>
      <c r="H4570" s="89"/>
      <c r="I4570" s="5">
        <f>SUM(I4565,I4569)</f>
        <v>9.8500000000000014</v>
      </c>
    </row>
    <row r="4571" spans="1:9" ht="9.9499999999999993" customHeight="1">
      <c r="A4571" s="2"/>
      <c r="B4571" s="2"/>
      <c r="C4571" s="2"/>
      <c r="D4571" s="2"/>
      <c r="E4571" s="2"/>
      <c r="F4571" s="2"/>
      <c r="G4571" s="90"/>
      <c r="H4571" s="90"/>
      <c r="I4571" s="90"/>
    </row>
    <row r="4572" spans="1:9" ht="20.100000000000001" customHeight="1">
      <c r="A4572" s="81" t="s">
        <v>3058</v>
      </c>
      <c r="B4572" s="81"/>
      <c r="C4572" s="81"/>
      <c r="D4572" s="81"/>
      <c r="E4572" s="81"/>
      <c r="F4572" s="81"/>
      <c r="G4572" s="81"/>
      <c r="H4572" s="81"/>
      <c r="I4572" s="81"/>
    </row>
    <row r="4573" spans="1:9" ht="15" customHeight="1">
      <c r="A4573" s="91" t="s">
        <v>1576</v>
      </c>
      <c r="B4573" s="91"/>
      <c r="C4573" s="92" t="s">
        <v>4</v>
      </c>
      <c r="D4573" s="92"/>
      <c r="E4573" s="92"/>
      <c r="F4573" s="11" t="s">
        <v>1470</v>
      </c>
      <c r="G4573" s="11" t="s">
        <v>1471</v>
      </c>
      <c r="H4573" s="11" t="s">
        <v>1472</v>
      </c>
      <c r="I4573" s="11" t="s">
        <v>1473</v>
      </c>
    </row>
    <row r="4574" spans="1:9" ht="15" customHeight="1">
      <c r="A4574" s="17" t="s">
        <v>2526</v>
      </c>
      <c r="B4574" s="18" t="s">
        <v>2527</v>
      </c>
      <c r="C4574" s="93" t="s">
        <v>14</v>
      </c>
      <c r="D4574" s="93"/>
      <c r="E4574" s="93"/>
      <c r="F4574" s="17" t="s">
        <v>33</v>
      </c>
      <c r="G4574" s="19">
        <v>1.41E-2</v>
      </c>
      <c r="H4574" s="20">
        <v>63.17</v>
      </c>
      <c r="I4574" s="20">
        <f>TRUNC(TRUNC(G4574,8)*H4574,2)</f>
        <v>0.89</v>
      </c>
    </row>
    <row r="4575" spans="1:9" ht="15" customHeight="1">
      <c r="A4575" s="17" t="s">
        <v>2505</v>
      </c>
      <c r="B4575" s="18" t="s">
        <v>2506</v>
      </c>
      <c r="C4575" s="93" t="s">
        <v>14</v>
      </c>
      <c r="D4575" s="93"/>
      <c r="E4575" s="93"/>
      <c r="F4575" s="17" t="s">
        <v>33</v>
      </c>
      <c r="G4575" s="19">
        <v>9.9000000000000008E-3</v>
      </c>
      <c r="H4575" s="20">
        <v>2.33</v>
      </c>
      <c r="I4575" s="20">
        <f>TRUNC(TRUNC(G4575,8)*H4575,2)</f>
        <v>0.02</v>
      </c>
    </row>
    <row r="4576" spans="1:9" ht="21" customHeight="1">
      <c r="A4576" s="17" t="s">
        <v>2528</v>
      </c>
      <c r="B4576" s="18" t="s">
        <v>2529</v>
      </c>
      <c r="C4576" s="93" t="s">
        <v>14</v>
      </c>
      <c r="D4576" s="93"/>
      <c r="E4576" s="93"/>
      <c r="F4576" s="17" t="s">
        <v>33</v>
      </c>
      <c r="G4576" s="19">
        <v>1.6500000000000001E-2</v>
      </c>
      <c r="H4576" s="20">
        <v>71.569999999999993</v>
      </c>
      <c r="I4576" s="20">
        <f>TRUNC(TRUNC(G4576,8)*H4576,2)</f>
        <v>1.18</v>
      </c>
    </row>
    <row r="4577" spans="1:9" ht="21" customHeight="1">
      <c r="A4577" s="17" t="s">
        <v>2591</v>
      </c>
      <c r="B4577" s="18" t="s">
        <v>2592</v>
      </c>
      <c r="C4577" s="93" t="s">
        <v>14</v>
      </c>
      <c r="D4577" s="93"/>
      <c r="E4577" s="93"/>
      <c r="F4577" s="17" t="s">
        <v>33</v>
      </c>
      <c r="G4577" s="19">
        <v>1</v>
      </c>
      <c r="H4577" s="20">
        <v>3.1</v>
      </c>
      <c r="I4577" s="20">
        <f>TRUNC(TRUNC(G4577,8)*H4577,2)</f>
        <v>3.1</v>
      </c>
    </row>
    <row r="4578" spans="1:9" ht="15" customHeight="1">
      <c r="A4578" s="2"/>
      <c r="B4578" s="2"/>
      <c r="C4578" s="2"/>
      <c r="D4578" s="2"/>
      <c r="E4578" s="2"/>
      <c r="F4578" s="2"/>
      <c r="G4578" s="87" t="s">
        <v>1588</v>
      </c>
      <c r="H4578" s="87"/>
      <c r="I4578" s="21">
        <f>SUM(I4574:I4577)</f>
        <v>5.1899999999999995</v>
      </c>
    </row>
    <row r="4579" spans="1:9" ht="15" customHeight="1">
      <c r="A4579" s="91" t="s">
        <v>1560</v>
      </c>
      <c r="B4579" s="91"/>
      <c r="C4579" s="92" t="s">
        <v>4</v>
      </c>
      <c r="D4579" s="92"/>
      <c r="E4579" s="92"/>
      <c r="F4579" s="11" t="s">
        <v>1470</v>
      </c>
      <c r="G4579" s="11" t="s">
        <v>1471</v>
      </c>
      <c r="H4579" s="11" t="s">
        <v>1472</v>
      </c>
      <c r="I4579" s="11" t="s">
        <v>1473</v>
      </c>
    </row>
    <row r="4580" spans="1:9" ht="21" customHeight="1">
      <c r="A4580" s="17" t="s">
        <v>2509</v>
      </c>
      <c r="B4580" s="18" t="s">
        <v>2510</v>
      </c>
      <c r="C4580" s="93" t="s">
        <v>14</v>
      </c>
      <c r="D4580" s="93"/>
      <c r="E4580" s="93"/>
      <c r="F4580" s="17" t="s">
        <v>1563</v>
      </c>
      <c r="G4580" s="19">
        <v>0.15759999999999999</v>
      </c>
      <c r="H4580" s="20">
        <v>23.37</v>
      </c>
      <c r="I4580" s="20">
        <f>TRUNC(TRUNC(G4580,8)*H4580,2)</f>
        <v>3.68</v>
      </c>
    </row>
    <row r="4581" spans="1:9" ht="21" customHeight="1">
      <c r="A4581" s="17" t="s">
        <v>2511</v>
      </c>
      <c r="B4581" s="18" t="s">
        <v>2512</v>
      </c>
      <c r="C4581" s="93" t="s">
        <v>14</v>
      </c>
      <c r="D4581" s="93"/>
      <c r="E4581" s="93"/>
      <c r="F4581" s="17" t="s">
        <v>1563</v>
      </c>
      <c r="G4581" s="19">
        <v>0.15759999999999999</v>
      </c>
      <c r="H4581" s="20">
        <v>31.5</v>
      </c>
      <c r="I4581" s="20">
        <f>TRUNC(TRUNC(G4581,8)*H4581,2)</f>
        <v>4.96</v>
      </c>
    </row>
    <row r="4582" spans="1:9" ht="18" customHeight="1">
      <c r="A4582" s="2"/>
      <c r="B4582" s="2"/>
      <c r="C4582" s="2"/>
      <c r="D4582" s="2"/>
      <c r="E4582" s="2"/>
      <c r="F4582" s="2"/>
      <c r="G4582" s="87" t="s">
        <v>1564</v>
      </c>
      <c r="H4582" s="87"/>
      <c r="I4582" s="21">
        <f>SUM(I4580:I4581)</f>
        <v>8.64</v>
      </c>
    </row>
    <row r="4583" spans="1:9" ht="15" customHeight="1">
      <c r="A4583" s="2"/>
      <c r="B4583" s="2"/>
      <c r="C4583" s="2"/>
      <c r="D4583" s="2"/>
      <c r="E4583" s="2"/>
      <c r="F4583" s="2"/>
      <c r="G4583" s="89" t="s">
        <v>1491</v>
      </c>
      <c r="H4583" s="89"/>
      <c r="I4583" s="5">
        <f>SUM(I4578,I4582)</f>
        <v>13.83</v>
      </c>
    </row>
    <row r="4584" spans="1:9" ht="9.9499999999999993" customHeight="1">
      <c r="A4584" s="2"/>
      <c r="B4584" s="2"/>
      <c r="C4584" s="2"/>
      <c r="D4584" s="2"/>
      <c r="E4584" s="2"/>
      <c r="F4584" s="2"/>
      <c r="G4584" s="90"/>
      <c r="H4584" s="90"/>
      <c r="I4584" s="90"/>
    </row>
    <row r="4585" spans="1:9" ht="20.100000000000001" customHeight="1">
      <c r="A4585" s="81" t="s">
        <v>3059</v>
      </c>
      <c r="B4585" s="81"/>
      <c r="C4585" s="81"/>
      <c r="D4585" s="81"/>
      <c r="E4585" s="81"/>
      <c r="F4585" s="81"/>
      <c r="G4585" s="81"/>
      <c r="H4585" s="81"/>
      <c r="I4585" s="81"/>
    </row>
    <row r="4586" spans="1:9" ht="15" customHeight="1">
      <c r="A4586" s="91" t="s">
        <v>1576</v>
      </c>
      <c r="B4586" s="91"/>
      <c r="C4586" s="92" t="s">
        <v>4</v>
      </c>
      <c r="D4586" s="92"/>
      <c r="E4586" s="92"/>
      <c r="F4586" s="11" t="s">
        <v>1470</v>
      </c>
      <c r="G4586" s="11" t="s">
        <v>1471</v>
      </c>
      <c r="H4586" s="11" t="s">
        <v>1472</v>
      </c>
      <c r="I4586" s="11" t="s">
        <v>1473</v>
      </c>
    </row>
    <row r="4587" spans="1:9" ht="15" customHeight="1">
      <c r="A4587" s="17" t="s">
        <v>2526</v>
      </c>
      <c r="B4587" s="18" t="s">
        <v>2527</v>
      </c>
      <c r="C4587" s="93" t="s">
        <v>14</v>
      </c>
      <c r="D4587" s="93"/>
      <c r="E4587" s="93"/>
      <c r="F4587" s="17" t="s">
        <v>33</v>
      </c>
      <c r="G4587" s="19">
        <v>1.5900000000000001E-2</v>
      </c>
      <c r="H4587" s="20">
        <v>63.17</v>
      </c>
      <c r="I4587" s="20">
        <f>TRUNC(TRUNC(G4587,8)*H4587,2)</f>
        <v>1</v>
      </c>
    </row>
    <row r="4588" spans="1:9" ht="15" customHeight="1">
      <c r="A4588" s="17" t="s">
        <v>2505</v>
      </c>
      <c r="B4588" s="18" t="s">
        <v>2506</v>
      </c>
      <c r="C4588" s="93" t="s">
        <v>14</v>
      </c>
      <c r="D4588" s="93"/>
      <c r="E4588" s="93"/>
      <c r="F4588" s="17" t="s">
        <v>33</v>
      </c>
      <c r="G4588" s="19">
        <v>6.0699999999999997E-2</v>
      </c>
      <c r="H4588" s="20">
        <v>2.33</v>
      </c>
      <c r="I4588" s="20">
        <f>TRUNC(TRUNC(G4588,8)*H4588,2)</f>
        <v>0.14000000000000001</v>
      </c>
    </row>
    <row r="4589" spans="1:9" ht="21" customHeight="1">
      <c r="A4589" s="17" t="s">
        <v>2528</v>
      </c>
      <c r="B4589" s="18" t="s">
        <v>2529</v>
      </c>
      <c r="C4589" s="93" t="s">
        <v>14</v>
      </c>
      <c r="D4589" s="93"/>
      <c r="E4589" s="93"/>
      <c r="F4589" s="17" t="s">
        <v>33</v>
      </c>
      <c r="G4589" s="19">
        <v>1.8800000000000001E-2</v>
      </c>
      <c r="H4589" s="20">
        <v>71.569999999999993</v>
      </c>
      <c r="I4589" s="20">
        <f>TRUNC(TRUNC(G4589,8)*H4589,2)</f>
        <v>1.34</v>
      </c>
    </row>
    <row r="4590" spans="1:9" ht="21" customHeight="1">
      <c r="A4590" s="17" t="s">
        <v>3060</v>
      </c>
      <c r="B4590" s="18" t="s">
        <v>3061</v>
      </c>
      <c r="C4590" s="93" t="s">
        <v>14</v>
      </c>
      <c r="D4590" s="93"/>
      <c r="E4590" s="93"/>
      <c r="F4590" s="17" t="s">
        <v>33</v>
      </c>
      <c r="G4590" s="19">
        <v>1</v>
      </c>
      <c r="H4590" s="20">
        <v>7.12</v>
      </c>
      <c r="I4590" s="20">
        <f>TRUNC(TRUNC(G4590,8)*H4590,2)</f>
        <v>7.12</v>
      </c>
    </row>
    <row r="4591" spans="1:9" ht="15" customHeight="1">
      <c r="A4591" s="2"/>
      <c r="B4591" s="2"/>
      <c r="C4591" s="2"/>
      <c r="D4591" s="2"/>
      <c r="E4591" s="2"/>
      <c r="F4591" s="2"/>
      <c r="G4591" s="87" t="s">
        <v>1588</v>
      </c>
      <c r="H4591" s="87"/>
      <c r="I4591" s="21">
        <f>SUM(I4587:I4590)</f>
        <v>9.6000000000000014</v>
      </c>
    </row>
    <row r="4592" spans="1:9" ht="15" customHeight="1">
      <c r="A4592" s="91" t="s">
        <v>1560</v>
      </c>
      <c r="B4592" s="91"/>
      <c r="C4592" s="92" t="s">
        <v>4</v>
      </c>
      <c r="D4592" s="92"/>
      <c r="E4592" s="92"/>
      <c r="F4592" s="11" t="s">
        <v>1470</v>
      </c>
      <c r="G4592" s="11" t="s">
        <v>1471</v>
      </c>
      <c r="H4592" s="11" t="s">
        <v>1472</v>
      </c>
      <c r="I4592" s="11" t="s">
        <v>1473</v>
      </c>
    </row>
    <row r="4593" spans="1:9" ht="21" customHeight="1">
      <c r="A4593" s="17" t="s">
        <v>2509</v>
      </c>
      <c r="B4593" s="18" t="s">
        <v>2510</v>
      </c>
      <c r="C4593" s="93" t="s">
        <v>14</v>
      </c>
      <c r="D4593" s="93"/>
      <c r="E4593" s="93"/>
      <c r="F4593" s="17" t="s">
        <v>1563</v>
      </c>
      <c r="G4593" s="19">
        <v>0.2361</v>
      </c>
      <c r="H4593" s="20">
        <v>23.37</v>
      </c>
      <c r="I4593" s="20">
        <f>TRUNC(TRUNC(G4593,8)*H4593,2)</f>
        <v>5.51</v>
      </c>
    </row>
    <row r="4594" spans="1:9" ht="21" customHeight="1">
      <c r="A4594" s="17" t="s">
        <v>2511</v>
      </c>
      <c r="B4594" s="18" t="s">
        <v>2512</v>
      </c>
      <c r="C4594" s="93" t="s">
        <v>14</v>
      </c>
      <c r="D4594" s="93"/>
      <c r="E4594" s="93"/>
      <c r="F4594" s="17" t="s">
        <v>1563</v>
      </c>
      <c r="G4594" s="19">
        <v>0.2361</v>
      </c>
      <c r="H4594" s="20">
        <v>31.5</v>
      </c>
      <c r="I4594" s="20">
        <f>TRUNC(TRUNC(G4594,8)*H4594,2)</f>
        <v>7.43</v>
      </c>
    </row>
    <row r="4595" spans="1:9" ht="18" customHeight="1">
      <c r="A4595" s="2"/>
      <c r="B4595" s="2"/>
      <c r="C4595" s="2"/>
      <c r="D4595" s="2"/>
      <c r="E4595" s="2"/>
      <c r="F4595" s="2"/>
      <c r="G4595" s="87" t="s">
        <v>1564</v>
      </c>
      <c r="H4595" s="87"/>
      <c r="I4595" s="21">
        <f>SUM(I4593:I4594)</f>
        <v>12.94</v>
      </c>
    </row>
    <row r="4596" spans="1:9" ht="15" customHeight="1">
      <c r="A4596" s="2"/>
      <c r="B4596" s="2"/>
      <c r="C4596" s="2"/>
      <c r="D4596" s="2"/>
      <c r="E4596" s="2"/>
      <c r="F4596" s="2"/>
      <c r="G4596" s="89" t="s">
        <v>1491</v>
      </c>
      <c r="H4596" s="89"/>
      <c r="I4596" s="5">
        <f>SUM(I4591,I4595)</f>
        <v>22.54</v>
      </c>
    </row>
    <row r="4597" spans="1:9" ht="9.9499999999999993" customHeight="1">
      <c r="A4597" s="2"/>
      <c r="B4597" s="2"/>
      <c r="C4597" s="2"/>
      <c r="D4597" s="2"/>
      <c r="E4597" s="2"/>
      <c r="F4597" s="2"/>
      <c r="G4597" s="90"/>
      <c r="H4597" s="90"/>
      <c r="I4597" s="90"/>
    </row>
    <row r="4598" spans="1:9" ht="27" customHeight="1">
      <c r="A4598" s="81" t="s">
        <v>3062</v>
      </c>
      <c r="B4598" s="81"/>
      <c r="C4598" s="81"/>
      <c r="D4598" s="81"/>
      <c r="E4598" s="81"/>
      <c r="F4598" s="81"/>
      <c r="G4598" s="81"/>
      <c r="H4598" s="81"/>
      <c r="I4598" s="81"/>
    </row>
    <row r="4599" spans="1:9" ht="15" customHeight="1">
      <c r="A4599" s="91" t="s">
        <v>1552</v>
      </c>
      <c r="B4599" s="91"/>
      <c r="C4599" s="92" t="s">
        <v>4</v>
      </c>
      <c r="D4599" s="92"/>
      <c r="E4599" s="92"/>
      <c r="F4599" s="11" t="s">
        <v>1470</v>
      </c>
      <c r="G4599" s="11" t="s">
        <v>1471</v>
      </c>
      <c r="H4599" s="11" t="s">
        <v>1472</v>
      </c>
      <c r="I4599" s="11" t="s">
        <v>1473</v>
      </c>
    </row>
    <row r="4600" spans="1:9" ht="38.1" customHeight="1">
      <c r="A4600" s="17" t="s">
        <v>3063</v>
      </c>
      <c r="B4600" s="18" t="s">
        <v>3064</v>
      </c>
      <c r="C4600" s="93" t="s">
        <v>14</v>
      </c>
      <c r="D4600" s="93"/>
      <c r="E4600" s="93"/>
      <c r="F4600" s="17" t="s">
        <v>1555</v>
      </c>
      <c r="G4600" s="19">
        <v>7.5899999999999995E-2</v>
      </c>
      <c r="H4600" s="20">
        <v>1.64</v>
      </c>
      <c r="I4600" s="20">
        <f>TRUNC(TRUNC(G4600,8)*H4600,2)</f>
        <v>0.12</v>
      </c>
    </row>
    <row r="4601" spans="1:9" ht="38.1" customHeight="1">
      <c r="A4601" s="17" t="s">
        <v>3065</v>
      </c>
      <c r="B4601" s="18" t="s">
        <v>3066</v>
      </c>
      <c r="C4601" s="93" t="s">
        <v>14</v>
      </c>
      <c r="D4601" s="93"/>
      <c r="E4601" s="93"/>
      <c r="F4601" s="17" t="s">
        <v>1558</v>
      </c>
      <c r="G4601" s="19">
        <v>2.5399999999999999E-2</v>
      </c>
      <c r="H4601" s="20">
        <v>5.88</v>
      </c>
      <c r="I4601" s="20">
        <f>TRUNC(TRUNC(G4601,8)*H4601,2)</f>
        <v>0.14000000000000001</v>
      </c>
    </row>
    <row r="4602" spans="1:9" ht="29.1" customHeight="1">
      <c r="A4602" s="17" t="s">
        <v>3067</v>
      </c>
      <c r="B4602" s="18" t="s">
        <v>3068</v>
      </c>
      <c r="C4602" s="93" t="s">
        <v>14</v>
      </c>
      <c r="D4602" s="93"/>
      <c r="E4602" s="93"/>
      <c r="F4602" s="17" t="s">
        <v>1555</v>
      </c>
      <c r="G4602" s="19">
        <v>0.21640000000000001</v>
      </c>
      <c r="H4602" s="20">
        <v>0.52</v>
      </c>
      <c r="I4602" s="20">
        <f>TRUNC(TRUNC(G4602,8)*H4602,2)</f>
        <v>0.11</v>
      </c>
    </row>
    <row r="4603" spans="1:9" ht="29.1" customHeight="1">
      <c r="A4603" s="17" t="s">
        <v>3069</v>
      </c>
      <c r="B4603" s="18" t="s">
        <v>3070</v>
      </c>
      <c r="C4603" s="93" t="s">
        <v>14</v>
      </c>
      <c r="D4603" s="93"/>
      <c r="E4603" s="93"/>
      <c r="F4603" s="17" t="s">
        <v>1558</v>
      </c>
      <c r="G4603" s="19">
        <v>9.0300000000000005E-2</v>
      </c>
      <c r="H4603" s="20">
        <v>3.6</v>
      </c>
      <c r="I4603" s="20">
        <f>TRUNC(TRUNC(G4603,8)*H4603,2)</f>
        <v>0.32</v>
      </c>
    </row>
    <row r="4604" spans="1:9" ht="18" customHeight="1">
      <c r="A4604" s="2"/>
      <c r="B4604" s="2"/>
      <c r="C4604" s="2"/>
      <c r="D4604" s="2"/>
      <c r="E4604" s="2"/>
      <c r="F4604" s="2"/>
      <c r="G4604" s="87" t="s">
        <v>1559</v>
      </c>
      <c r="H4604" s="87"/>
      <c r="I4604" s="21">
        <f>SUM(I4600:I4603)</f>
        <v>0.69</v>
      </c>
    </row>
    <row r="4605" spans="1:9" ht="15" customHeight="1">
      <c r="A4605" s="91" t="s">
        <v>1576</v>
      </c>
      <c r="B4605" s="91"/>
      <c r="C4605" s="92" t="s">
        <v>4</v>
      </c>
      <c r="D4605" s="92"/>
      <c r="E4605" s="92"/>
      <c r="F4605" s="11" t="s">
        <v>1470</v>
      </c>
      <c r="G4605" s="11" t="s">
        <v>1471</v>
      </c>
      <c r="H4605" s="11" t="s">
        <v>1472</v>
      </c>
      <c r="I4605" s="11" t="s">
        <v>1473</v>
      </c>
    </row>
    <row r="4606" spans="1:9" ht="15" customHeight="1">
      <c r="A4606" s="17" t="s">
        <v>3071</v>
      </c>
      <c r="B4606" s="18" t="s">
        <v>3072</v>
      </c>
      <c r="C4606" s="93" t="s">
        <v>14</v>
      </c>
      <c r="D4606" s="93"/>
      <c r="E4606" s="93"/>
      <c r="F4606" s="17" t="s">
        <v>1790</v>
      </c>
      <c r="G4606" s="19">
        <v>1.2500000000000001E-2</v>
      </c>
      <c r="H4606" s="20">
        <v>20.28</v>
      </c>
      <c r="I4606" s="20">
        <f>TRUNC(TRUNC(G4606,8)*H4606,2)</f>
        <v>0.25</v>
      </c>
    </row>
    <row r="4607" spans="1:9" ht="21" customHeight="1">
      <c r="A4607" s="17" t="s">
        <v>3073</v>
      </c>
      <c r="B4607" s="18" t="s">
        <v>3074</v>
      </c>
      <c r="C4607" s="93" t="s">
        <v>14</v>
      </c>
      <c r="D4607" s="93"/>
      <c r="E4607" s="93"/>
      <c r="F4607" s="17" t="s">
        <v>118</v>
      </c>
      <c r="G4607" s="19">
        <v>10</v>
      </c>
      <c r="H4607" s="20">
        <v>4.26</v>
      </c>
      <c r="I4607" s="20">
        <f>TRUNC(TRUNC(G4607,8)*H4607,2)</f>
        <v>42.6</v>
      </c>
    </row>
    <row r="4608" spans="1:9" ht="29.1" customHeight="1">
      <c r="A4608" s="17" t="s">
        <v>3075</v>
      </c>
      <c r="B4608" s="18" t="s">
        <v>3076</v>
      </c>
      <c r="C4608" s="93" t="s">
        <v>14</v>
      </c>
      <c r="D4608" s="93"/>
      <c r="E4608" s="93"/>
      <c r="F4608" s="17" t="s">
        <v>118</v>
      </c>
      <c r="G4608" s="19">
        <v>20</v>
      </c>
      <c r="H4608" s="20">
        <v>0.38</v>
      </c>
      <c r="I4608" s="20">
        <f>TRUNC(TRUNC(G4608,8)*H4608,2)</f>
        <v>7.6</v>
      </c>
    </row>
    <row r="4609" spans="1:9" ht="21" customHeight="1">
      <c r="A4609" s="17" t="s">
        <v>3077</v>
      </c>
      <c r="B4609" s="18" t="s">
        <v>3078</v>
      </c>
      <c r="C4609" s="93" t="s">
        <v>14</v>
      </c>
      <c r="D4609" s="93"/>
      <c r="E4609" s="93"/>
      <c r="F4609" s="17" t="s">
        <v>88</v>
      </c>
      <c r="G4609" s="19">
        <v>1.67</v>
      </c>
      <c r="H4609" s="20">
        <v>2.5</v>
      </c>
      <c r="I4609" s="20">
        <f>TRUNC(TRUNC(G4609,8)*H4609,2)</f>
        <v>4.17</v>
      </c>
    </row>
    <row r="4610" spans="1:9" ht="15" customHeight="1">
      <c r="A4610" s="17" t="s">
        <v>2936</v>
      </c>
      <c r="B4610" s="18" t="s">
        <v>2937</v>
      </c>
      <c r="C4610" s="93" t="s">
        <v>14</v>
      </c>
      <c r="D4610" s="93"/>
      <c r="E4610" s="93"/>
      <c r="F4610" s="17" t="s">
        <v>1790</v>
      </c>
      <c r="G4610" s="19">
        <v>0.04</v>
      </c>
      <c r="H4610" s="20">
        <v>8.89</v>
      </c>
      <c r="I4610" s="20">
        <f>TRUNC(TRUNC(G4610,8)*H4610,2)</f>
        <v>0.35</v>
      </c>
    </row>
    <row r="4611" spans="1:9" ht="15" customHeight="1">
      <c r="A4611" s="2"/>
      <c r="B4611" s="2"/>
      <c r="C4611" s="2"/>
      <c r="D4611" s="2"/>
      <c r="E4611" s="2"/>
      <c r="F4611" s="2"/>
      <c r="G4611" s="87" t="s">
        <v>1588</v>
      </c>
      <c r="H4611" s="87"/>
      <c r="I4611" s="21">
        <f>SUM(I4606:I4610)</f>
        <v>54.970000000000006</v>
      </c>
    </row>
    <row r="4612" spans="1:9" ht="15" customHeight="1">
      <c r="A4612" s="91" t="s">
        <v>1560</v>
      </c>
      <c r="B4612" s="91"/>
      <c r="C4612" s="92" t="s">
        <v>4</v>
      </c>
      <c r="D4612" s="92"/>
      <c r="E4612" s="92"/>
      <c r="F4612" s="11" t="s">
        <v>1470</v>
      </c>
      <c r="G4612" s="11" t="s">
        <v>1471</v>
      </c>
      <c r="H4612" s="11" t="s">
        <v>1472</v>
      </c>
      <c r="I4612" s="11" t="s">
        <v>1473</v>
      </c>
    </row>
    <row r="4613" spans="1:9" ht="21" customHeight="1">
      <c r="A4613" s="17" t="s">
        <v>2017</v>
      </c>
      <c r="B4613" s="18" t="s">
        <v>2018</v>
      </c>
      <c r="C4613" s="93" t="s">
        <v>14</v>
      </c>
      <c r="D4613" s="93"/>
      <c r="E4613" s="93"/>
      <c r="F4613" s="17" t="s">
        <v>1563</v>
      </c>
      <c r="G4613" s="19">
        <v>1.0955999999999999</v>
      </c>
      <c r="H4613" s="20">
        <v>32.1</v>
      </c>
      <c r="I4613" s="20">
        <f>TRUNC(TRUNC(G4613,8)*H4613,2)</f>
        <v>35.159999999999997</v>
      </c>
    </row>
    <row r="4614" spans="1:9" ht="15" customHeight="1">
      <c r="A4614" s="17" t="s">
        <v>1775</v>
      </c>
      <c r="B4614" s="18" t="s">
        <v>1776</v>
      </c>
      <c r="C4614" s="93" t="s">
        <v>14</v>
      </c>
      <c r="D4614" s="93"/>
      <c r="E4614" s="93"/>
      <c r="F4614" s="17" t="s">
        <v>1563</v>
      </c>
      <c r="G4614" s="19">
        <v>0.49719999999999998</v>
      </c>
      <c r="H4614" s="20">
        <v>23.23</v>
      </c>
      <c r="I4614" s="20">
        <f>TRUNC(TRUNC(G4614,8)*H4614,2)</f>
        <v>11.54</v>
      </c>
    </row>
    <row r="4615" spans="1:9" ht="18" customHeight="1">
      <c r="A4615" s="2"/>
      <c r="B4615" s="2"/>
      <c r="C4615" s="2"/>
      <c r="D4615" s="2"/>
      <c r="E4615" s="2"/>
      <c r="F4615" s="2"/>
      <c r="G4615" s="87" t="s">
        <v>1564</v>
      </c>
      <c r="H4615" s="87"/>
      <c r="I4615" s="21">
        <f>SUM(I4613:I4614)</f>
        <v>46.699999999999996</v>
      </c>
    </row>
    <row r="4616" spans="1:9" ht="15" customHeight="1">
      <c r="A4616" s="2"/>
      <c r="B4616" s="2"/>
      <c r="C4616" s="2"/>
      <c r="D4616" s="2"/>
      <c r="E4616" s="2"/>
      <c r="F4616" s="2"/>
      <c r="G4616" s="89" t="s">
        <v>1491</v>
      </c>
      <c r="H4616" s="89"/>
      <c r="I4616" s="5">
        <f>SUM(I4604,I4611,I4615)</f>
        <v>102.36</v>
      </c>
    </row>
    <row r="4617" spans="1:9" ht="9.9499999999999993" customHeight="1">
      <c r="A4617" s="2"/>
      <c r="B4617" s="2"/>
      <c r="C4617" s="2"/>
      <c r="D4617" s="2"/>
      <c r="E4617" s="2"/>
      <c r="F4617" s="2"/>
      <c r="G4617" s="90"/>
      <c r="H4617" s="90"/>
      <c r="I4617" s="90"/>
    </row>
    <row r="4618" spans="1:9" ht="20.100000000000001" customHeight="1">
      <c r="A4618" s="81" t="s">
        <v>3079</v>
      </c>
      <c r="B4618" s="81"/>
      <c r="C4618" s="81"/>
      <c r="D4618" s="81"/>
      <c r="E4618" s="81"/>
      <c r="F4618" s="81"/>
      <c r="G4618" s="81"/>
      <c r="H4618" s="81"/>
      <c r="I4618" s="81"/>
    </row>
    <row r="4619" spans="1:9" ht="15" customHeight="1">
      <c r="A4619" s="91" t="s">
        <v>1576</v>
      </c>
      <c r="B4619" s="91"/>
      <c r="C4619" s="92" t="s">
        <v>4</v>
      </c>
      <c r="D4619" s="92"/>
      <c r="E4619" s="92"/>
      <c r="F4619" s="11" t="s">
        <v>1470</v>
      </c>
      <c r="G4619" s="11" t="s">
        <v>1471</v>
      </c>
      <c r="H4619" s="11" t="s">
        <v>1472</v>
      </c>
      <c r="I4619" s="11" t="s">
        <v>1473</v>
      </c>
    </row>
    <row r="4620" spans="1:9" ht="15" customHeight="1">
      <c r="A4620" s="17" t="s">
        <v>2136</v>
      </c>
      <c r="B4620" s="18" t="s">
        <v>2137</v>
      </c>
      <c r="C4620" s="93" t="s">
        <v>14</v>
      </c>
      <c r="D4620" s="93"/>
      <c r="E4620" s="93"/>
      <c r="F4620" s="17" t="s">
        <v>118</v>
      </c>
      <c r="G4620" s="19">
        <v>9.1300000000000008</v>
      </c>
      <c r="H4620" s="20">
        <v>2.61</v>
      </c>
      <c r="I4620" s="20">
        <f>TRUNC(TRUNC(G4620,8)*H4620,2)</f>
        <v>23.82</v>
      </c>
    </row>
    <row r="4621" spans="1:9" ht="21" customHeight="1">
      <c r="A4621" s="17" t="s">
        <v>3080</v>
      </c>
      <c r="B4621" s="18" t="s">
        <v>3081</v>
      </c>
      <c r="C4621" s="93" t="s">
        <v>14</v>
      </c>
      <c r="D4621" s="93"/>
      <c r="E4621" s="93"/>
      <c r="F4621" s="17" t="s">
        <v>39</v>
      </c>
      <c r="G4621" s="19">
        <v>1.1326400000000001</v>
      </c>
      <c r="H4621" s="20">
        <v>94.02</v>
      </c>
      <c r="I4621" s="20">
        <f>TRUNC(TRUNC(G4621,8)*H4621,2)</f>
        <v>106.49</v>
      </c>
    </row>
    <row r="4622" spans="1:9" ht="15" customHeight="1">
      <c r="A4622" s="17" t="s">
        <v>2843</v>
      </c>
      <c r="B4622" s="18" t="s">
        <v>2844</v>
      </c>
      <c r="C4622" s="93" t="s">
        <v>14</v>
      </c>
      <c r="D4622" s="93"/>
      <c r="E4622" s="93"/>
      <c r="F4622" s="17" t="s">
        <v>118</v>
      </c>
      <c r="G4622" s="19">
        <v>0.14099999999999999</v>
      </c>
      <c r="H4622" s="20">
        <v>4.99</v>
      </c>
      <c r="I4622" s="20">
        <f>TRUNC(TRUNC(G4622,8)*H4622,2)</f>
        <v>0.7</v>
      </c>
    </row>
    <row r="4623" spans="1:9" ht="15" customHeight="1">
      <c r="A4623" s="2"/>
      <c r="B4623" s="2"/>
      <c r="C4623" s="2"/>
      <c r="D4623" s="2"/>
      <c r="E4623" s="2"/>
      <c r="F4623" s="2"/>
      <c r="G4623" s="87" t="s">
        <v>1588</v>
      </c>
      <c r="H4623" s="87"/>
      <c r="I4623" s="21">
        <f>SUM(I4620:I4622)</f>
        <v>131.01</v>
      </c>
    </row>
    <row r="4624" spans="1:9" ht="15" customHeight="1">
      <c r="A4624" s="91" t="s">
        <v>1560</v>
      </c>
      <c r="B4624" s="91"/>
      <c r="C4624" s="92" t="s">
        <v>4</v>
      </c>
      <c r="D4624" s="92"/>
      <c r="E4624" s="92"/>
      <c r="F4624" s="11" t="s">
        <v>1470</v>
      </c>
      <c r="G4624" s="11" t="s">
        <v>1471</v>
      </c>
      <c r="H4624" s="11" t="s">
        <v>1472</v>
      </c>
      <c r="I4624" s="11" t="s">
        <v>1473</v>
      </c>
    </row>
    <row r="4625" spans="1:9" ht="21" customHeight="1">
      <c r="A4625" s="17" t="s">
        <v>2847</v>
      </c>
      <c r="B4625" s="18" t="s">
        <v>2848</v>
      </c>
      <c r="C4625" s="93" t="s">
        <v>14</v>
      </c>
      <c r="D4625" s="93"/>
      <c r="E4625" s="93"/>
      <c r="F4625" s="17" t="s">
        <v>1563</v>
      </c>
      <c r="G4625" s="19">
        <v>1.1135999999999999</v>
      </c>
      <c r="H4625" s="20">
        <v>32.1</v>
      </c>
      <c r="I4625" s="20">
        <f>TRUNC(TRUNC(G4625,8)*H4625,2)</f>
        <v>35.74</v>
      </c>
    </row>
    <row r="4626" spans="1:9" ht="15" customHeight="1">
      <c r="A4626" s="17" t="s">
        <v>1775</v>
      </c>
      <c r="B4626" s="18" t="s">
        <v>1776</v>
      </c>
      <c r="C4626" s="93" t="s">
        <v>14</v>
      </c>
      <c r="D4626" s="93"/>
      <c r="E4626" s="93"/>
      <c r="F4626" s="17" t="s">
        <v>1563</v>
      </c>
      <c r="G4626" s="19">
        <v>0.249</v>
      </c>
      <c r="H4626" s="20">
        <v>23.23</v>
      </c>
      <c r="I4626" s="20">
        <f>TRUNC(TRUNC(G4626,8)*H4626,2)</f>
        <v>5.78</v>
      </c>
    </row>
    <row r="4627" spans="1:9" ht="18" customHeight="1">
      <c r="A4627" s="2"/>
      <c r="B4627" s="2"/>
      <c r="C4627" s="2"/>
      <c r="D4627" s="2"/>
      <c r="E4627" s="2"/>
      <c r="F4627" s="2"/>
      <c r="G4627" s="87" t="s">
        <v>1564</v>
      </c>
      <c r="H4627" s="87"/>
      <c r="I4627" s="21">
        <f>SUM(I4625:I4626)</f>
        <v>41.52</v>
      </c>
    </row>
    <row r="4628" spans="1:9" ht="15" customHeight="1">
      <c r="A4628" s="2"/>
      <c r="B4628" s="2"/>
      <c r="C4628" s="2"/>
      <c r="D4628" s="2"/>
      <c r="E4628" s="2"/>
      <c r="F4628" s="2"/>
      <c r="G4628" s="89" t="s">
        <v>1491</v>
      </c>
      <c r="H4628" s="89"/>
      <c r="I4628" s="5">
        <f>SUM(I4623,I4627)</f>
        <v>172.53</v>
      </c>
    </row>
    <row r="4629" spans="1:9" ht="9.9499999999999993" customHeight="1">
      <c r="A4629" s="2"/>
      <c r="B4629" s="2"/>
      <c r="C4629" s="2"/>
      <c r="D4629" s="2"/>
      <c r="E4629" s="2"/>
      <c r="F4629" s="2"/>
      <c r="G4629" s="90"/>
      <c r="H4629" s="90"/>
      <c r="I4629" s="90"/>
    </row>
    <row r="4630" spans="1:9" ht="20.100000000000001" customHeight="1">
      <c r="A4630" s="81" t="s">
        <v>3082</v>
      </c>
      <c r="B4630" s="81"/>
      <c r="C4630" s="81"/>
      <c r="D4630" s="81"/>
      <c r="E4630" s="81"/>
      <c r="F4630" s="81"/>
      <c r="G4630" s="81"/>
      <c r="H4630" s="81"/>
      <c r="I4630" s="81"/>
    </row>
    <row r="4631" spans="1:9" ht="15" customHeight="1">
      <c r="A4631" s="91" t="s">
        <v>1576</v>
      </c>
      <c r="B4631" s="91"/>
      <c r="C4631" s="92" t="s">
        <v>4</v>
      </c>
      <c r="D4631" s="92"/>
      <c r="E4631" s="92"/>
      <c r="F4631" s="11" t="s">
        <v>1470</v>
      </c>
      <c r="G4631" s="11" t="s">
        <v>1471</v>
      </c>
      <c r="H4631" s="11" t="s">
        <v>1472</v>
      </c>
      <c r="I4631" s="11" t="s">
        <v>1473</v>
      </c>
    </row>
    <row r="4632" spans="1:9" ht="15" customHeight="1">
      <c r="A4632" s="17" t="s">
        <v>2136</v>
      </c>
      <c r="B4632" s="18" t="s">
        <v>2137</v>
      </c>
      <c r="C4632" s="93" t="s">
        <v>14</v>
      </c>
      <c r="D4632" s="93"/>
      <c r="E4632" s="93"/>
      <c r="F4632" s="17" t="s">
        <v>118</v>
      </c>
      <c r="G4632" s="19">
        <v>9.1300000000000008</v>
      </c>
      <c r="H4632" s="20">
        <v>2.61</v>
      </c>
      <c r="I4632" s="20">
        <f>TRUNC(TRUNC(G4632,8)*H4632,2)</f>
        <v>23.82</v>
      </c>
    </row>
    <row r="4633" spans="1:9" ht="21" customHeight="1">
      <c r="A4633" s="17" t="s">
        <v>3080</v>
      </c>
      <c r="B4633" s="18" t="s">
        <v>3081</v>
      </c>
      <c r="C4633" s="93" t="s">
        <v>14</v>
      </c>
      <c r="D4633" s="93"/>
      <c r="E4633" s="93"/>
      <c r="F4633" s="17" t="s">
        <v>39</v>
      </c>
      <c r="G4633" s="19">
        <v>1.0864</v>
      </c>
      <c r="H4633" s="20">
        <v>94.02</v>
      </c>
      <c r="I4633" s="20">
        <f>TRUNC(TRUNC(G4633,8)*H4633,2)</f>
        <v>102.14</v>
      </c>
    </row>
    <row r="4634" spans="1:9" ht="15" customHeight="1">
      <c r="A4634" s="17" t="s">
        <v>2843</v>
      </c>
      <c r="B4634" s="18" t="s">
        <v>2844</v>
      </c>
      <c r="C4634" s="93" t="s">
        <v>14</v>
      </c>
      <c r="D4634" s="93"/>
      <c r="E4634" s="93"/>
      <c r="F4634" s="17" t="s">
        <v>118</v>
      </c>
      <c r="G4634" s="19">
        <v>0.14099999999999999</v>
      </c>
      <c r="H4634" s="20">
        <v>4.99</v>
      </c>
      <c r="I4634" s="20">
        <f>TRUNC(TRUNC(G4634,8)*H4634,2)</f>
        <v>0.7</v>
      </c>
    </row>
    <row r="4635" spans="1:9" ht="15" customHeight="1">
      <c r="A4635" s="2"/>
      <c r="B4635" s="2"/>
      <c r="C4635" s="2"/>
      <c r="D4635" s="2"/>
      <c r="E4635" s="2"/>
      <c r="F4635" s="2"/>
      <c r="G4635" s="87" t="s">
        <v>1588</v>
      </c>
      <c r="H4635" s="87"/>
      <c r="I4635" s="21">
        <f>SUM(I4632:I4634)</f>
        <v>126.66000000000001</v>
      </c>
    </row>
    <row r="4636" spans="1:9" ht="15" customHeight="1">
      <c r="A4636" s="91" t="s">
        <v>1560</v>
      </c>
      <c r="B4636" s="91"/>
      <c r="C4636" s="92" t="s">
        <v>4</v>
      </c>
      <c r="D4636" s="92"/>
      <c r="E4636" s="92"/>
      <c r="F4636" s="11" t="s">
        <v>1470</v>
      </c>
      <c r="G4636" s="11" t="s">
        <v>1471</v>
      </c>
      <c r="H4636" s="11" t="s">
        <v>1472</v>
      </c>
      <c r="I4636" s="11" t="s">
        <v>1473</v>
      </c>
    </row>
    <row r="4637" spans="1:9" ht="21" customHeight="1">
      <c r="A4637" s="17" t="s">
        <v>2847</v>
      </c>
      <c r="B4637" s="18" t="s">
        <v>2848</v>
      </c>
      <c r="C4637" s="93" t="s">
        <v>14</v>
      </c>
      <c r="D4637" s="93"/>
      <c r="E4637" s="93"/>
      <c r="F4637" s="17" t="s">
        <v>1563</v>
      </c>
      <c r="G4637" s="19">
        <v>0.80379999999999996</v>
      </c>
      <c r="H4637" s="20">
        <v>32.1</v>
      </c>
      <c r="I4637" s="20">
        <f>TRUNC(TRUNC(G4637,8)*H4637,2)</f>
        <v>25.8</v>
      </c>
    </row>
    <row r="4638" spans="1:9" ht="15" customHeight="1">
      <c r="A4638" s="17" t="s">
        <v>1775</v>
      </c>
      <c r="B4638" s="18" t="s">
        <v>1776</v>
      </c>
      <c r="C4638" s="93" t="s">
        <v>14</v>
      </c>
      <c r="D4638" s="93"/>
      <c r="E4638" s="93"/>
      <c r="F4638" s="17" t="s">
        <v>1563</v>
      </c>
      <c r="G4638" s="19">
        <v>0.2064</v>
      </c>
      <c r="H4638" s="20">
        <v>23.23</v>
      </c>
      <c r="I4638" s="20">
        <f>TRUNC(TRUNC(G4638,8)*H4638,2)</f>
        <v>4.79</v>
      </c>
    </row>
    <row r="4639" spans="1:9" ht="18" customHeight="1">
      <c r="A4639" s="2"/>
      <c r="B4639" s="2"/>
      <c r="C4639" s="2"/>
      <c r="D4639" s="2"/>
      <c r="E4639" s="2"/>
      <c r="F4639" s="2"/>
      <c r="G4639" s="87" t="s">
        <v>1564</v>
      </c>
      <c r="H4639" s="87"/>
      <c r="I4639" s="21">
        <f>SUM(I4637:I4638)</f>
        <v>30.59</v>
      </c>
    </row>
    <row r="4640" spans="1:9" ht="15" customHeight="1">
      <c r="A4640" s="2"/>
      <c r="B4640" s="2"/>
      <c r="C4640" s="2"/>
      <c r="D4640" s="2"/>
      <c r="E4640" s="2"/>
      <c r="F4640" s="2"/>
      <c r="G4640" s="89" t="s">
        <v>1491</v>
      </c>
      <c r="H4640" s="89"/>
      <c r="I4640" s="5">
        <f>SUM(I4635,I4639)</f>
        <v>157.25</v>
      </c>
    </row>
    <row r="4641" spans="1:9" ht="9.9499999999999993" customHeight="1">
      <c r="A4641" s="2"/>
      <c r="B4641" s="2"/>
      <c r="C4641" s="2"/>
      <c r="D4641" s="2"/>
      <c r="E4641" s="2"/>
      <c r="F4641" s="2"/>
      <c r="G4641" s="90"/>
      <c r="H4641" s="90"/>
      <c r="I4641" s="90"/>
    </row>
    <row r="4642" spans="1:9" ht="20.100000000000001" customHeight="1">
      <c r="A4642" s="81" t="s">
        <v>3083</v>
      </c>
      <c r="B4642" s="81"/>
      <c r="C4642" s="81"/>
      <c r="D4642" s="81"/>
      <c r="E4642" s="81"/>
      <c r="F4642" s="81"/>
      <c r="G4642" s="81"/>
      <c r="H4642" s="81"/>
      <c r="I4642" s="81"/>
    </row>
    <row r="4643" spans="1:9" ht="15" customHeight="1">
      <c r="A4643" s="91" t="s">
        <v>1576</v>
      </c>
      <c r="B4643" s="91"/>
      <c r="C4643" s="92" t="s">
        <v>4</v>
      </c>
      <c r="D4643" s="92"/>
      <c r="E4643" s="92"/>
      <c r="F4643" s="11" t="s">
        <v>1470</v>
      </c>
      <c r="G4643" s="11" t="s">
        <v>1471</v>
      </c>
      <c r="H4643" s="11" t="s">
        <v>1472</v>
      </c>
      <c r="I4643" s="11" t="s">
        <v>1473</v>
      </c>
    </row>
    <row r="4644" spans="1:9" ht="15" customHeight="1">
      <c r="A4644" s="17" t="s">
        <v>2136</v>
      </c>
      <c r="B4644" s="18" t="s">
        <v>2137</v>
      </c>
      <c r="C4644" s="93" t="s">
        <v>14</v>
      </c>
      <c r="D4644" s="93"/>
      <c r="E4644" s="93"/>
      <c r="F4644" s="17" t="s">
        <v>118</v>
      </c>
      <c r="G4644" s="19">
        <v>9.1300000000000008</v>
      </c>
      <c r="H4644" s="20">
        <v>2.61</v>
      </c>
      <c r="I4644" s="20">
        <f>TRUNC(TRUNC(G4644,8)*H4644,2)</f>
        <v>23.82</v>
      </c>
    </row>
    <row r="4645" spans="1:9" ht="21" customHeight="1">
      <c r="A4645" s="17" t="s">
        <v>3080</v>
      </c>
      <c r="B4645" s="18" t="s">
        <v>3081</v>
      </c>
      <c r="C4645" s="93" t="s">
        <v>14</v>
      </c>
      <c r="D4645" s="93"/>
      <c r="E4645" s="93"/>
      <c r="F4645" s="17" t="s">
        <v>39</v>
      </c>
      <c r="G4645" s="19">
        <v>1.069</v>
      </c>
      <c r="H4645" s="20">
        <v>94.02</v>
      </c>
      <c r="I4645" s="20">
        <f>TRUNC(TRUNC(G4645,8)*H4645,2)</f>
        <v>100.5</v>
      </c>
    </row>
    <row r="4646" spans="1:9" ht="15" customHeight="1">
      <c r="A4646" s="17" t="s">
        <v>2843</v>
      </c>
      <c r="B4646" s="18" t="s">
        <v>2844</v>
      </c>
      <c r="C4646" s="93" t="s">
        <v>14</v>
      </c>
      <c r="D4646" s="93"/>
      <c r="E4646" s="93"/>
      <c r="F4646" s="17" t="s">
        <v>118</v>
      </c>
      <c r="G4646" s="19">
        <v>0.14099999999999999</v>
      </c>
      <c r="H4646" s="20">
        <v>4.99</v>
      </c>
      <c r="I4646" s="20">
        <f>TRUNC(TRUNC(G4646,8)*H4646,2)</f>
        <v>0.7</v>
      </c>
    </row>
    <row r="4647" spans="1:9" ht="15" customHeight="1">
      <c r="A4647" s="2"/>
      <c r="B4647" s="2"/>
      <c r="C4647" s="2"/>
      <c r="D4647" s="2"/>
      <c r="E4647" s="2"/>
      <c r="F4647" s="2"/>
      <c r="G4647" s="87" t="s">
        <v>1588</v>
      </c>
      <c r="H4647" s="87"/>
      <c r="I4647" s="21">
        <f>SUM(I4644:I4646)</f>
        <v>125.02</v>
      </c>
    </row>
    <row r="4648" spans="1:9" ht="15" customHeight="1">
      <c r="A4648" s="91" t="s">
        <v>1560</v>
      </c>
      <c r="B4648" s="91"/>
      <c r="C4648" s="92" t="s">
        <v>4</v>
      </c>
      <c r="D4648" s="92"/>
      <c r="E4648" s="92"/>
      <c r="F4648" s="11" t="s">
        <v>1470</v>
      </c>
      <c r="G4648" s="11" t="s">
        <v>1471</v>
      </c>
      <c r="H4648" s="11" t="s">
        <v>1472</v>
      </c>
      <c r="I4648" s="11" t="s">
        <v>1473</v>
      </c>
    </row>
    <row r="4649" spans="1:9" ht="21" customHeight="1">
      <c r="A4649" s="17" t="s">
        <v>2847</v>
      </c>
      <c r="B4649" s="18" t="s">
        <v>2848</v>
      </c>
      <c r="C4649" s="93" t="s">
        <v>14</v>
      </c>
      <c r="D4649" s="93"/>
      <c r="E4649" s="93"/>
      <c r="F4649" s="17" t="s">
        <v>1563</v>
      </c>
      <c r="G4649" s="19">
        <v>0.52029999999999998</v>
      </c>
      <c r="H4649" s="20">
        <v>32.1</v>
      </c>
      <c r="I4649" s="20">
        <f>TRUNC(TRUNC(G4649,8)*H4649,2)</f>
        <v>16.7</v>
      </c>
    </row>
    <row r="4650" spans="1:9" ht="15" customHeight="1">
      <c r="A4650" s="17" t="s">
        <v>1775</v>
      </c>
      <c r="B4650" s="18" t="s">
        <v>1776</v>
      </c>
      <c r="C4650" s="93" t="s">
        <v>14</v>
      </c>
      <c r="D4650" s="93"/>
      <c r="E4650" s="93"/>
      <c r="F4650" s="17" t="s">
        <v>1563</v>
      </c>
      <c r="G4650" s="19">
        <v>0.16739999999999999</v>
      </c>
      <c r="H4650" s="20">
        <v>23.23</v>
      </c>
      <c r="I4650" s="20">
        <f>TRUNC(TRUNC(G4650,8)*H4650,2)</f>
        <v>3.88</v>
      </c>
    </row>
    <row r="4651" spans="1:9" ht="18" customHeight="1">
      <c r="A4651" s="2"/>
      <c r="B4651" s="2"/>
      <c r="C4651" s="2"/>
      <c r="D4651" s="2"/>
      <c r="E4651" s="2"/>
      <c r="F4651" s="2"/>
      <c r="G4651" s="87" t="s">
        <v>1564</v>
      </c>
      <c r="H4651" s="87"/>
      <c r="I4651" s="21">
        <f>SUM(I4649:I4650)</f>
        <v>20.58</v>
      </c>
    </row>
    <row r="4652" spans="1:9" ht="15" customHeight="1">
      <c r="A4652" s="2"/>
      <c r="B4652" s="2"/>
      <c r="C4652" s="2"/>
      <c r="D4652" s="2"/>
      <c r="E4652" s="2"/>
      <c r="F4652" s="2"/>
      <c r="G4652" s="89" t="s">
        <v>1491</v>
      </c>
      <c r="H4652" s="89"/>
      <c r="I4652" s="5">
        <f>SUM(I4647,I4651)</f>
        <v>145.6</v>
      </c>
    </row>
    <row r="4653" spans="1:9" ht="9.9499999999999993" customHeight="1">
      <c r="A4653" s="2"/>
      <c r="B4653" s="2"/>
      <c r="C4653" s="2"/>
      <c r="D4653" s="2"/>
      <c r="E4653" s="2"/>
      <c r="F4653" s="2"/>
      <c r="G4653" s="90"/>
      <c r="H4653" s="90"/>
      <c r="I4653" s="90"/>
    </row>
    <row r="4654" spans="1:9" ht="20.100000000000001" customHeight="1">
      <c r="A4654" s="81" t="s">
        <v>3084</v>
      </c>
      <c r="B4654" s="81"/>
      <c r="C4654" s="81"/>
      <c r="D4654" s="81"/>
      <c r="E4654" s="81"/>
      <c r="F4654" s="81"/>
      <c r="G4654" s="81"/>
      <c r="H4654" s="81"/>
      <c r="I4654" s="81"/>
    </row>
    <row r="4655" spans="1:9" ht="15" customHeight="1">
      <c r="A4655" s="91" t="s">
        <v>1576</v>
      </c>
      <c r="B4655" s="91"/>
      <c r="C4655" s="92" t="s">
        <v>4</v>
      </c>
      <c r="D4655" s="92"/>
      <c r="E4655" s="92"/>
      <c r="F4655" s="11" t="s">
        <v>1470</v>
      </c>
      <c r="G4655" s="11" t="s">
        <v>1471</v>
      </c>
      <c r="H4655" s="11" t="s">
        <v>1472</v>
      </c>
      <c r="I4655" s="11" t="s">
        <v>1473</v>
      </c>
    </row>
    <row r="4656" spans="1:9" ht="15" customHeight="1">
      <c r="A4656" s="17" t="s">
        <v>3085</v>
      </c>
      <c r="B4656" s="18" t="s">
        <v>3086</v>
      </c>
      <c r="C4656" s="93" t="s">
        <v>14</v>
      </c>
      <c r="D4656" s="93"/>
      <c r="E4656" s="93"/>
      <c r="F4656" s="17" t="s">
        <v>118</v>
      </c>
      <c r="G4656" s="19">
        <v>8.6199999999999992</v>
      </c>
      <c r="H4656" s="20">
        <v>1.58</v>
      </c>
      <c r="I4656" s="20">
        <f>TRUNC(TRUNC(G4656,8)*H4656,2)</f>
        <v>13.61</v>
      </c>
    </row>
    <row r="4657" spans="1:9" ht="29.1" customHeight="1">
      <c r="A4657" s="17" t="s">
        <v>3087</v>
      </c>
      <c r="B4657" s="18" t="s">
        <v>3088</v>
      </c>
      <c r="C4657" s="93" t="s">
        <v>14</v>
      </c>
      <c r="D4657" s="93"/>
      <c r="E4657" s="93"/>
      <c r="F4657" s="17" t="s">
        <v>33</v>
      </c>
      <c r="G4657" s="19">
        <v>6.4375</v>
      </c>
      <c r="H4657" s="20">
        <v>13.2</v>
      </c>
      <c r="I4657" s="20">
        <f>TRUNC(TRUNC(G4657,8)*H4657,2)</f>
        <v>84.97</v>
      </c>
    </row>
    <row r="4658" spans="1:9" ht="15" customHeight="1">
      <c r="A4658" s="17" t="s">
        <v>2843</v>
      </c>
      <c r="B4658" s="18" t="s">
        <v>2844</v>
      </c>
      <c r="C4658" s="93" t="s">
        <v>14</v>
      </c>
      <c r="D4658" s="93"/>
      <c r="E4658" s="93"/>
      <c r="F4658" s="17" t="s">
        <v>118</v>
      </c>
      <c r="G4658" s="19">
        <v>0.24</v>
      </c>
      <c r="H4658" s="20">
        <v>4.99</v>
      </c>
      <c r="I4658" s="20">
        <f>TRUNC(TRUNC(G4658,8)*H4658,2)</f>
        <v>1.19</v>
      </c>
    </row>
    <row r="4659" spans="1:9" ht="15" customHeight="1">
      <c r="A4659" s="2"/>
      <c r="B4659" s="2"/>
      <c r="C4659" s="2"/>
      <c r="D4659" s="2"/>
      <c r="E4659" s="2"/>
      <c r="F4659" s="2"/>
      <c r="G4659" s="87" t="s">
        <v>1588</v>
      </c>
      <c r="H4659" s="87"/>
      <c r="I4659" s="21">
        <f>SUM(I4656:I4658)</f>
        <v>99.77</v>
      </c>
    </row>
    <row r="4660" spans="1:9" ht="15" customHeight="1">
      <c r="A4660" s="91" t="s">
        <v>1560</v>
      </c>
      <c r="B4660" s="91"/>
      <c r="C4660" s="92" t="s">
        <v>4</v>
      </c>
      <c r="D4660" s="92"/>
      <c r="E4660" s="92"/>
      <c r="F4660" s="11" t="s">
        <v>1470</v>
      </c>
      <c r="G4660" s="11" t="s">
        <v>1471</v>
      </c>
      <c r="H4660" s="11" t="s">
        <v>1472</v>
      </c>
      <c r="I4660" s="11" t="s">
        <v>1473</v>
      </c>
    </row>
    <row r="4661" spans="1:9" ht="15" customHeight="1">
      <c r="A4661" s="17" t="s">
        <v>1792</v>
      </c>
      <c r="B4661" s="18" t="s">
        <v>1793</v>
      </c>
      <c r="C4661" s="93" t="s">
        <v>14</v>
      </c>
      <c r="D4661" s="93"/>
      <c r="E4661" s="93"/>
      <c r="F4661" s="17" t="s">
        <v>1563</v>
      </c>
      <c r="G4661" s="19">
        <v>0.63900000000000001</v>
      </c>
      <c r="H4661" s="20">
        <v>32.270000000000003</v>
      </c>
      <c r="I4661" s="20">
        <f>TRUNC(TRUNC(G4661,8)*H4661,2)</f>
        <v>20.62</v>
      </c>
    </row>
    <row r="4662" spans="1:9" ht="15" customHeight="1">
      <c r="A4662" s="17" t="s">
        <v>1775</v>
      </c>
      <c r="B4662" s="18" t="s">
        <v>1776</v>
      </c>
      <c r="C4662" s="93" t="s">
        <v>14</v>
      </c>
      <c r="D4662" s="93"/>
      <c r="E4662" s="93"/>
      <c r="F4662" s="17" t="s">
        <v>1563</v>
      </c>
      <c r="G4662" s="19">
        <v>1.2789999999999999</v>
      </c>
      <c r="H4662" s="20">
        <v>23.23</v>
      </c>
      <c r="I4662" s="20">
        <f>TRUNC(TRUNC(G4662,8)*H4662,2)</f>
        <v>29.71</v>
      </c>
    </row>
    <row r="4663" spans="1:9" ht="18" customHeight="1">
      <c r="A4663" s="2"/>
      <c r="B4663" s="2"/>
      <c r="C4663" s="2"/>
      <c r="D4663" s="2"/>
      <c r="E4663" s="2"/>
      <c r="F4663" s="2"/>
      <c r="G4663" s="87" t="s">
        <v>1564</v>
      </c>
      <c r="H4663" s="87"/>
      <c r="I4663" s="21">
        <f>SUM(I4661:I4662)</f>
        <v>50.33</v>
      </c>
    </row>
    <row r="4664" spans="1:9" ht="15" customHeight="1">
      <c r="A4664" s="2"/>
      <c r="B4664" s="2"/>
      <c r="C4664" s="2"/>
      <c r="D4664" s="2"/>
      <c r="E4664" s="2"/>
      <c r="F4664" s="2"/>
      <c r="G4664" s="89" t="s">
        <v>1491</v>
      </c>
      <c r="H4664" s="89"/>
      <c r="I4664" s="5">
        <f>SUM(I4659,I4663)</f>
        <v>150.1</v>
      </c>
    </row>
    <row r="4665" spans="1:9" ht="9.9499999999999993" customHeight="1">
      <c r="A4665" s="2"/>
      <c r="B4665" s="2"/>
      <c r="C4665" s="2"/>
      <c r="D4665" s="2"/>
      <c r="E4665" s="2"/>
      <c r="F4665" s="2"/>
      <c r="G4665" s="90"/>
      <c r="H4665" s="90"/>
      <c r="I4665" s="90"/>
    </row>
    <row r="4666" spans="1:9" ht="20.100000000000001" customHeight="1">
      <c r="A4666" s="81" t="s">
        <v>3089</v>
      </c>
      <c r="B4666" s="81"/>
      <c r="C4666" s="81"/>
      <c r="D4666" s="81"/>
      <c r="E4666" s="81"/>
      <c r="F4666" s="81"/>
      <c r="G4666" s="81"/>
      <c r="H4666" s="81"/>
      <c r="I4666" s="81"/>
    </row>
    <row r="4667" spans="1:9" ht="15" customHeight="1">
      <c r="A4667" s="91" t="s">
        <v>1576</v>
      </c>
      <c r="B4667" s="91"/>
      <c r="C4667" s="92" t="s">
        <v>4</v>
      </c>
      <c r="D4667" s="92"/>
      <c r="E4667" s="92"/>
      <c r="F4667" s="11" t="s">
        <v>1470</v>
      </c>
      <c r="G4667" s="11" t="s">
        <v>1471</v>
      </c>
      <c r="H4667" s="11" t="s">
        <v>1472</v>
      </c>
      <c r="I4667" s="11" t="s">
        <v>1473</v>
      </c>
    </row>
    <row r="4668" spans="1:9" ht="21" customHeight="1">
      <c r="A4668" s="17" t="s">
        <v>1803</v>
      </c>
      <c r="B4668" s="18" t="s">
        <v>1804</v>
      </c>
      <c r="C4668" s="93" t="s">
        <v>14</v>
      </c>
      <c r="D4668" s="93"/>
      <c r="E4668" s="93"/>
      <c r="F4668" s="17" t="s">
        <v>1790</v>
      </c>
      <c r="G4668" s="19">
        <v>1.6999999999999999E-3</v>
      </c>
      <c r="H4668" s="20">
        <v>6.39</v>
      </c>
      <c r="I4668" s="20">
        <f>TRUNC(TRUNC(G4668,8)*H4668,2)</f>
        <v>0.01</v>
      </c>
    </row>
    <row r="4669" spans="1:9" ht="15" customHeight="1">
      <c r="A4669" s="17" t="s">
        <v>1782</v>
      </c>
      <c r="B4669" s="18" t="s">
        <v>1783</v>
      </c>
      <c r="C4669" s="93" t="s">
        <v>14</v>
      </c>
      <c r="D4669" s="93"/>
      <c r="E4669" s="93"/>
      <c r="F4669" s="17" t="s">
        <v>118</v>
      </c>
      <c r="G4669" s="19">
        <v>2.4E-2</v>
      </c>
      <c r="H4669" s="20">
        <v>17.760000000000002</v>
      </c>
      <c r="I4669" s="20">
        <f>TRUNC(TRUNC(G4669,8)*H4669,2)</f>
        <v>0.42</v>
      </c>
    </row>
    <row r="4670" spans="1:9" ht="21" customHeight="1">
      <c r="A4670" s="17" t="s">
        <v>1773</v>
      </c>
      <c r="B4670" s="18" t="s">
        <v>1774</v>
      </c>
      <c r="C4670" s="93" t="s">
        <v>14</v>
      </c>
      <c r="D4670" s="93"/>
      <c r="E4670" s="93"/>
      <c r="F4670" s="17" t="s">
        <v>88</v>
      </c>
      <c r="G4670" s="19">
        <v>0.25</v>
      </c>
      <c r="H4670" s="20">
        <v>4.82</v>
      </c>
      <c r="I4670" s="20">
        <f>TRUNC(TRUNC(G4670,8)*H4670,2)</f>
        <v>1.2</v>
      </c>
    </row>
    <row r="4671" spans="1:9" ht="21" customHeight="1">
      <c r="A4671" s="17" t="s">
        <v>1811</v>
      </c>
      <c r="B4671" s="18" t="s">
        <v>1812</v>
      </c>
      <c r="C4671" s="93" t="s">
        <v>14</v>
      </c>
      <c r="D4671" s="93"/>
      <c r="E4671" s="93"/>
      <c r="F4671" s="17" t="s">
        <v>88</v>
      </c>
      <c r="G4671" s="19">
        <v>0.2</v>
      </c>
      <c r="H4671" s="20">
        <v>3.32</v>
      </c>
      <c r="I4671" s="20">
        <f>TRUNC(TRUNC(G4671,8)*H4671,2)</f>
        <v>0.66</v>
      </c>
    </row>
    <row r="4672" spans="1:9" ht="29.1" customHeight="1">
      <c r="A4672" s="17" t="s">
        <v>1996</v>
      </c>
      <c r="B4672" s="18" t="s">
        <v>1997</v>
      </c>
      <c r="C4672" s="93" t="s">
        <v>14</v>
      </c>
      <c r="D4672" s="93"/>
      <c r="E4672" s="93"/>
      <c r="F4672" s="17" t="s">
        <v>39</v>
      </c>
      <c r="G4672" s="19">
        <v>1.0815999999999999</v>
      </c>
      <c r="H4672" s="20">
        <v>26.82</v>
      </c>
      <c r="I4672" s="20">
        <f>TRUNC(TRUNC(G4672,8)*H4672,2)</f>
        <v>29</v>
      </c>
    </row>
    <row r="4673" spans="1:9" ht="15" customHeight="1">
      <c r="A4673" s="2"/>
      <c r="B4673" s="2"/>
      <c r="C4673" s="2"/>
      <c r="D4673" s="2"/>
      <c r="E4673" s="2"/>
      <c r="F4673" s="2"/>
      <c r="G4673" s="87" t="s">
        <v>1588</v>
      </c>
      <c r="H4673" s="87"/>
      <c r="I4673" s="21">
        <f>SUM(I4668:I4672)</f>
        <v>31.29</v>
      </c>
    </row>
    <row r="4674" spans="1:9" ht="15" customHeight="1">
      <c r="A4674" s="91" t="s">
        <v>1560</v>
      </c>
      <c r="B4674" s="91"/>
      <c r="C4674" s="92" t="s">
        <v>4</v>
      </c>
      <c r="D4674" s="92"/>
      <c r="E4674" s="92"/>
      <c r="F4674" s="11" t="s">
        <v>1470</v>
      </c>
      <c r="G4674" s="11" t="s">
        <v>1471</v>
      </c>
      <c r="H4674" s="11" t="s">
        <v>1472</v>
      </c>
      <c r="I4674" s="11" t="s">
        <v>1473</v>
      </c>
    </row>
    <row r="4675" spans="1:9" ht="21" customHeight="1">
      <c r="A4675" s="17" t="s">
        <v>1679</v>
      </c>
      <c r="B4675" s="18" t="s">
        <v>1680</v>
      </c>
      <c r="C4675" s="93" t="s">
        <v>14</v>
      </c>
      <c r="D4675" s="93"/>
      <c r="E4675" s="93"/>
      <c r="F4675" s="17" t="s">
        <v>1563</v>
      </c>
      <c r="G4675" s="19">
        <v>0.13009999999999999</v>
      </c>
      <c r="H4675" s="20">
        <v>31.88</v>
      </c>
      <c r="I4675" s="20">
        <f>TRUNC(TRUNC(G4675,8)*H4675,2)</f>
        <v>4.1399999999999997</v>
      </c>
    </row>
    <row r="4676" spans="1:9" ht="15" customHeight="1">
      <c r="A4676" s="17" t="s">
        <v>1792</v>
      </c>
      <c r="B4676" s="18" t="s">
        <v>1793</v>
      </c>
      <c r="C4676" s="93" t="s">
        <v>14</v>
      </c>
      <c r="D4676" s="93"/>
      <c r="E4676" s="93"/>
      <c r="F4676" s="17" t="s">
        <v>1563</v>
      </c>
      <c r="G4676" s="19">
        <v>0.18820000000000001</v>
      </c>
      <c r="H4676" s="20">
        <v>32.270000000000003</v>
      </c>
      <c r="I4676" s="20">
        <f>TRUNC(TRUNC(G4676,8)*H4676,2)</f>
        <v>6.07</v>
      </c>
    </row>
    <row r="4677" spans="1:9" ht="15" customHeight="1">
      <c r="A4677" s="17" t="s">
        <v>1775</v>
      </c>
      <c r="B4677" s="18" t="s">
        <v>1776</v>
      </c>
      <c r="C4677" s="93" t="s">
        <v>14</v>
      </c>
      <c r="D4677" s="93"/>
      <c r="E4677" s="93"/>
      <c r="F4677" s="17" t="s">
        <v>1563</v>
      </c>
      <c r="G4677" s="19">
        <v>0.31830000000000003</v>
      </c>
      <c r="H4677" s="20">
        <v>23.23</v>
      </c>
      <c r="I4677" s="20">
        <f>TRUNC(TRUNC(G4677,8)*H4677,2)</f>
        <v>7.39</v>
      </c>
    </row>
    <row r="4678" spans="1:9" ht="18" customHeight="1">
      <c r="A4678" s="2"/>
      <c r="B4678" s="2"/>
      <c r="C4678" s="2"/>
      <c r="D4678" s="2"/>
      <c r="E4678" s="2"/>
      <c r="F4678" s="2"/>
      <c r="G4678" s="87" t="s">
        <v>1564</v>
      </c>
      <c r="H4678" s="87"/>
      <c r="I4678" s="21">
        <f>SUM(I4675:I4677)</f>
        <v>17.600000000000001</v>
      </c>
    </row>
    <row r="4679" spans="1:9" ht="15" customHeight="1">
      <c r="A4679" s="91" t="s">
        <v>1487</v>
      </c>
      <c r="B4679" s="91"/>
      <c r="C4679" s="92" t="s">
        <v>4</v>
      </c>
      <c r="D4679" s="92"/>
      <c r="E4679" s="92"/>
      <c r="F4679" s="11" t="s">
        <v>1470</v>
      </c>
      <c r="G4679" s="11" t="s">
        <v>1471</v>
      </c>
      <c r="H4679" s="11" t="s">
        <v>1472</v>
      </c>
      <c r="I4679" s="11" t="s">
        <v>1473</v>
      </c>
    </row>
    <row r="4680" spans="1:9" ht="29.1" customHeight="1">
      <c r="A4680" s="17" t="s">
        <v>2125</v>
      </c>
      <c r="B4680" s="18" t="s">
        <v>2126</v>
      </c>
      <c r="C4680" s="93" t="s">
        <v>14</v>
      </c>
      <c r="D4680" s="93"/>
      <c r="E4680" s="93"/>
      <c r="F4680" s="17" t="s">
        <v>43</v>
      </c>
      <c r="G4680" s="19">
        <v>9.8500000000000004E-2</v>
      </c>
      <c r="H4680" s="20">
        <v>536.01</v>
      </c>
      <c r="I4680" s="20">
        <f>TRUNC(TRUNC(G4680,8)*H4680,2)</f>
        <v>52.79</v>
      </c>
    </row>
    <row r="4681" spans="1:9" ht="15" customHeight="1">
      <c r="A4681" s="2"/>
      <c r="B4681" s="2"/>
      <c r="C4681" s="2"/>
      <c r="D4681" s="2"/>
      <c r="E4681" s="2"/>
      <c r="F4681" s="2"/>
      <c r="G4681" s="87" t="s">
        <v>1490</v>
      </c>
      <c r="H4681" s="87"/>
      <c r="I4681" s="21">
        <f>SUM(I4680:I4680)</f>
        <v>52.79</v>
      </c>
    </row>
    <row r="4682" spans="1:9" ht="15" customHeight="1">
      <c r="A4682" s="2"/>
      <c r="B4682" s="2"/>
      <c r="C4682" s="2"/>
      <c r="D4682" s="2"/>
      <c r="E4682" s="2"/>
      <c r="F4682" s="2"/>
      <c r="G4682" s="89" t="s">
        <v>1491</v>
      </c>
      <c r="H4682" s="89"/>
      <c r="I4682" s="5">
        <f>SUM(I4673,I4678,I4681)</f>
        <v>101.68</v>
      </c>
    </row>
    <row r="4683" spans="1:9" ht="9.9499999999999993" customHeight="1">
      <c r="A4683" s="2"/>
      <c r="B4683" s="2"/>
      <c r="C4683" s="2"/>
      <c r="D4683" s="2"/>
      <c r="E4683" s="2"/>
      <c r="F4683" s="2"/>
      <c r="G4683" s="90"/>
      <c r="H4683" s="90"/>
      <c r="I4683" s="90"/>
    </row>
    <row r="4684" spans="1:9" ht="20.100000000000001" customHeight="1">
      <c r="A4684" s="81" t="s">
        <v>3090</v>
      </c>
      <c r="B4684" s="81"/>
      <c r="C4684" s="81"/>
      <c r="D4684" s="81"/>
      <c r="E4684" s="81"/>
      <c r="F4684" s="81"/>
      <c r="G4684" s="81"/>
      <c r="H4684" s="81"/>
      <c r="I4684" s="81"/>
    </row>
    <row r="4685" spans="1:9" ht="15" customHeight="1">
      <c r="A4685" s="91" t="s">
        <v>1576</v>
      </c>
      <c r="B4685" s="91"/>
      <c r="C4685" s="92" t="s">
        <v>4</v>
      </c>
      <c r="D4685" s="92"/>
      <c r="E4685" s="92"/>
      <c r="F4685" s="11" t="s">
        <v>1470</v>
      </c>
      <c r="G4685" s="11" t="s">
        <v>1471</v>
      </c>
      <c r="H4685" s="11" t="s">
        <v>1472</v>
      </c>
      <c r="I4685" s="11" t="s">
        <v>1473</v>
      </c>
    </row>
    <row r="4686" spans="1:9" ht="21" customHeight="1">
      <c r="A4686" s="17" t="s">
        <v>3091</v>
      </c>
      <c r="B4686" s="18" t="s">
        <v>1329</v>
      </c>
      <c r="C4686" s="93" t="s">
        <v>1910</v>
      </c>
      <c r="D4686" s="93"/>
      <c r="E4686" s="93"/>
      <c r="F4686" s="17" t="s">
        <v>88</v>
      </c>
      <c r="G4686" s="19">
        <v>1</v>
      </c>
      <c r="H4686" s="20">
        <v>12.9</v>
      </c>
      <c r="I4686" s="20">
        <f>ROUND(ROUND(G4686,8)*H4686,2)</f>
        <v>12.9</v>
      </c>
    </row>
    <row r="4687" spans="1:9" ht="15" customHeight="1">
      <c r="A4687" s="2"/>
      <c r="B4687" s="2"/>
      <c r="C4687" s="2"/>
      <c r="D4687" s="2"/>
      <c r="E4687" s="2"/>
      <c r="F4687" s="2"/>
      <c r="G4687" s="87" t="s">
        <v>1588</v>
      </c>
      <c r="H4687" s="87"/>
      <c r="I4687" s="21">
        <f>SUM(I4686:I4686)</f>
        <v>12.9</v>
      </c>
    </row>
    <row r="4688" spans="1:9" ht="15" customHeight="1">
      <c r="A4688" s="91" t="s">
        <v>1560</v>
      </c>
      <c r="B4688" s="91"/>
      <c r="C4688" s="92" t="s">
        <v>4</v>
      </c>
      <c r="D4688" s="92"/>
      <c r="E4688" s="92"/>
      <c r="F4688" s="11" t="s">
        <v>1470</v>
      </c>
      <c r="G4688" s="11" t="s">
        <v>1471</v>
      </c>
      <c r="H4688" s="11" t="s">
        <v>1472</v>
      </c>
      <c r="I4688" s="11" t="s">
        <v>1473</v>
      </c>
    </row>
    <row r="4689" spans="1:9" ht="21" customHeight="1">
      <c r="A4689" s="17" t="s">
        <v>2158</v>
      </c>
      <c r="B4689" s="18" t="s">
        <v>2159</v>
      </c>
      <c r="C4689" s="93" t="s">
        <v>14</v>
      </c>
      <c r="D4689" s="93"/>
      <c r="E4689" s="93"/>
      <c r="F4689" s="17" t="s">
        <v>1563</v>
      </c>
      <c r="G4689" s="19">
        <v>2.69E-2</v>
      </c>
      <c r="H4689" s="20">
        <v>24.39</v>
      </c>
      <c r="I4689" s="20">
        <f>ROUND(ROUND(G4689,8)*H4689,2)</f>
        <v>0.66</v>
      </c>
    </row>
    <row r="4690" spans="1:9" ht="15" customHeight="1">
      <c r="A4690" s="17" t="s">
        <v>2160</v>
      </c>
      <c r="B4690" s="18" t="s">
        <v>2161</v>
      </c>
      <c r="C4690" s="93" t="s">
        <v>14</v>
      </c>
      <c r="D4690" s="93"/>
      <c r="E4690" s="93"/>
      <c r="F4690" s="17" t="s">
        <v>1563</v>
      </c>
      <c r="G4690" s="19">
        <v>2.69E-2</v>
      </c>
      <c r="H4690" s="20">
        <v>32.69</v>
      </c>
      <c r="I4690" s="20">
        <f>ROUND(ROUND(G4690,8)*H4690,2)</f>
        <v>0.88</v>
      </c>
    </row>
    <row r="4691" spans="1:9" ht="18" customHeight="1">
      <c r="A4691" s="2"/>
      <c r="B4691" s="2"/>
      <c r="C4691" s="2"/>
      <c r="D4691" s="2"/>
      <c r="E4691" s="2"/>
      <c r="F4691" s="2"/>
      <c r="G4691" s="87" t="s">
        <v>1564</v>
      </c>
      <c r="H4691" s="87"/>
      <c r="I4691" s="21">
        <f>SUM(I4689:I4690)</f>
        <v>1.54</v>
      </c>
    </row>
    <row r="4692" spans="1:9" ht="15" customHeight="1">
      <c r="A4692" s="88" t="s">
        <v>2430</v>
      </c>
      <c r="B4692" s="88"/>
      <c r="C4692" s="88"/>
      <c r="D4692" s="2"/>
      <c r="E4692" s="2"/>
      <c r="F4692" s="2"/>
      <c r="G4692" s="89" t="s">
        <v>1491</v>
      </c>
      <c r="H4692" s="89"/>
      <c r="I4692" s="5">
        <v>14.44</v>
      </c>
    </row>
    <row r="4693" spans="1:9" ht="9.9499999999999993" customHeight="1">
      <c r="A4693" s="2"/>
      <c r="B4693" s="2"/>
      <c r="C4693" s="2"/>
      <c r="D4693" s="2"/>
      <c r="E4693" s="2"/>
      <c r="F4693" s="2"/>
      <c r="G4693" s="90"/>
      <c r="H4693" s="90"/>
      <c r="I4693" s="90"/>
    </row>
    <row r="4694" spans="1:9" ht="20.100000000000001" customHeight="1">
      <c r="A4694" s="81" t="s">
        <v>3092</v>
      </c>
      <c r="B4694" s="81"/>
      <c r="C4694" s="81"/>
      <c r="D4694" s="81"/>
      <c r="E4694" s="81"/>
      <c r="F4694" s="81"/>
      <c r="G4694" s="81"/>
      <c r="H4694" s="81"/>
      <c r="I4694" s="81"/>
    </row>
    <row r="4695" spans="1:9" ht="15" customHeight="1">
      <c r="A4695" s="91" t="s">
        <v>1576</v>
      </c>
      <c r="B4695" s="91"/>
      <c r="C4695" s="92" t="s">
        <v>4</v>
      </c>
      <c r="D4695" s="92"/>
      <c r="E4695" s="92"/>
      <c r="F4695" s="11" t="s">
        <v>1470</v>
      </c>
      <c r="G4695" s="11" t="s">
        <v>1471</v>
      </c>
      <c r="H4695" s="11" t="s">
        <v>1472</v>
      </c>
      <c r="I4695" s="11" t="s">
        <v>1473</v>
      </c>
    </row>
    <row r="4696" spans="1:9" ht="21" customHeight="1">
      <c r="A4696" s="17" t="s">
        <v>3093</v>
      </c>
      <c r="B4696" s="18" t="s">
        <v>3094</v>
      </c>
      <c r="C4696" s="93" t="s">
        <v>14</v>
      </c>
      <c r="D4696" s="93"/>
      <c r="E4696" s="93"/>
      <c r="F4696" s="17" t="s">
        <v>33</v>
      </c>
      <c r="G4696" s="19">
        <v>1</v>
      </c>
      <c r="H4696" s="20">
        <v>5.4</v>
      </c>
      <c r="I4696" s="20">
        <f>TRUNC(TRUNC(G4696,8)*H4696,2)</f>
        <v>5.4</v>
      </c>
    </row>
    <row r="4697" spans="1:9" ht="15" customHeight="1">
      <c r="A4697" s="2"/>
      <c r="B4697" s="2"/>
      <c r="C4697" s="2"/>
      <c r="D4697" s="2"/>
      <c r="E4697" s="2"/>
      <c r="F4697" s="2"/>
      <c r="G4697" s="87" t="s">
        <v>1588</v>
      </c>
      <c r="H4697" s="87"/>
      <c r="I4697" s="21">
        <f>SUM(I4696:I4696)</f>
        <v>5.4</v>
      </c>
    </row>
    <row r="4698" spans="1:9" ht="15" customHeight="1">
      <c r="A4698" s="91" t="s">
        <v>1560</v>
      </c>
      <c r="B4698" s="91"/>
      <c r="C4698" s="92" t="s">
        <v>4</v>
      </c>
      <c r="D4698" s="92"/>
      <c r="E4698" s="92"/>
      <c r="F4698" s="11" t="s">
        <v>1470</v>
      </c>
      <c r="G4698" s="11" t="s">
        <v>1471</v>
      </c>
      <c r="H4698" s="11" t="s">
        <v>1472</v>
      </c>
      <c r="I4698" s="11" t="s">
        <v>1473</v>
      </c>
    </row>
    <row r="4699" spans="1:9" ht="21" customHeight="1">
      <c r="A4699" s="17" t="s">
        <v>2158</v>
      </c>
      <c r="B4699" s="18" t="s">
        <v>2159</v>
      </c>
      <c r="C4699" s="93" t="s">
        <v>14</v>
      </c>
      <c r="D4699" s="93"/>
      <c r="E4699" s="93"/>
      <c r="F4699" s="17" t="s">
        <v>1563</v>
      </c>
      <c r="G4699" s="19">
        <v>0.222</v>
      </c>
      <c r="H4699" s="20">
        <v>24.39</v>
      </c>
      <c r="I4699" s="20">
        <f>TRUNC(TRUNC(G4699,8)*H4699,2)</f>
        <v>5.41</v>
      </c>
    </row>
    <row r="4700" spans="1:9" ht="15" customHeight="1">
      <c r="A4700" s="17" t="s">
        <v>2160</v>
      </c>
      <c r="B4700" s="18" t="s">
        <v>2161</v>
      </c>
      <c r="C4700" s="93" t="s">
        <v>14</v>
      </c>
      <c r="D4700" s="93"/>
      <c r="E4700" s="93"/>
      <c r="F4700" s="17" t="s">
        <v>1563</v>
      </c>
      <c r="G4700" s="19">
        <v>0.222</v>
      </c>
      <c r="H4700" s="20">
        <v>32.69</v>
      </c>
      <c r="I4700" s="20">
        <f>TRUNC(TRUNC(G4700,8)*H4700,2)</f>
        <v>7.25</v>
      </c>
    </row>
    <row r="4701" spans="1:9" ht="18" customHeight="1">
      <c r="A4701" s="2"/>
      <c r="B4701" s="2"/>
      <c r="C4701" s="2"/>
      <c r="D4701" s="2"/>
      <c r="E4701" s="2"/>
      <c r="F4701" s="2"/>
      <c r="G4701" s="87" t="s">
        <v>1564</v>
      </c>
      <c r="H4701" s="87"/>
      <c r="I4701" s="21">
        <f>SUM(I4699:I4700)</f>
        <v>12.66</v>
      </c>
    </row>
    <row r="4702" spans="1:9" ht="15" customHeight="1">
      <c r="A4702" s="2"/>
      <c r="B4702" s="2"/>
      <c r="C4702" s="2"/>
      <c r="D4702" s="2"/>
      <c r="E4702" s="2"/>
      <c r="F4702" s="2"/>
      <c r="G4702" s="89" t="s">
        <v>1491</v>
      </c>
      <c r="H4702" s="89"/>
      <c r="I4702" s="5">
        <f>SUM(I4697,I4701)</f>
        <v>18.060000000000002</v>
      </c>
    </row>
    <row r="4703" spans="1:9" ht="9.9499999999999993" customHeight="1">
      <c r="A4703" s="2"/>
      <c r="B4703" s="2"/>
      <c r="C4703" s="2"/>
      <c r="D4703" s="2"/>
      <c r="E4703" s="2"/>
      <c r="F4703" s="2"/>
      <c r="G4703" s="90"/>
      <c r="H4703" s="90"/>
      <c r="I4703" s="90"/>
    </row>
    <row r="4704" spans="1:9" ht="20.100000000000001" customHeight="1">
      <c r="A4704" s="81" t="s">
        <v>3095</v>
      </c>
      <c r="B4704" s="81"/>
      <c r="C4704" s="81"/>
      <c r="D4704" s="81"/>
      <c r="E4704" s="81"/>
      <c r="F4704" s="81"/>
      <c r="G4704" s="81"/>
      <c r="H4704" s="81"/>
      <c r="I4704" s="81"/>
    </row>
    <row r="4705" spans="1:9" ht="15" customHeight="1">
      <c r="A4705" s="91" t="s">
        <v>1576</v>
      </c>
      <c r="B4705" s="91"/>
      <c r="C4705" s="92" t="s">
        <v>4</v>
      </c>
      <c r="D4705" s="92"/>
      <c r="E4705" s="92"/>
      <c r="F4705" s="11" t="s">
        <v>1470</v>
      </c>
      <c r="G4705" s="11" t="s">
        <v>1471</v>
      </c>
      <c r="H4705" s="11" t="s">
        <v>1472</v>
      </c>
      <c r="I4705" s="11" t="s">
        <v>1473</v>
      </c>
    </row>
    <row r="4706" spans="1:9" ht="21" customHeight="1">
      <c r="A4706" s="17" t="s">
        <v>2463</v>
      </c>
      <c r="B4706" s="18" t="s">
        <v>2464</v>
      </c>
      <c r="C4706" s="93" t="s">
        <v>14</v>
      </c>
      <c r="D4706" s="93"/>
      <c r="E4706" s="93"/>
      <c r="F4706" s="17" t="s">
        <v>33</v>
      </c>
      <c r="G4706" s="19">
        <v>1</v>
      </c>
      <c r="H4706" s="20">
        <v>4.1500000000000004</v>
      </c>
      <c r="I4706" s="20">
        <f>TRUNC(TRUNC(G4706,8)*H4706,2)</f>
        <v>4.1500000000000004</v>
      </c>
    </row>
    <row r="4707" spans="1:9" ht="15" customHeight="1">
      <c r="A4707" s="2"/>
      <c r="B4707" s="2"/>
      <c r="C4707" s="2"/>
      <c r="D4707" s="2"/>
      <c r="E4707" s="2"/>
      <c r="F4707" s="2"/>
      <c r="G4707" s="87" t="s">
        <v>1588</v>
      </c>
      <c r="H4707" s="87"/>
      <c r="I4707" s="21">
        <f>SUM(I4706:I4706)</f>
        <v>4.1500000000000004</v>
      </c>
    </row>
    <row r="4708" spans="1:9" ht="15" customHeight="1">
      <c r="A4708" s="91" t="s">
        <v>1560</v>
      </c>
      <c r="B4708" s="91"/>
      <c r="C4708" s="92" t="s">
        <v>4</v>
      </c>
      <c r="D4708" s="92"/>
      <c r="E4708" s="92"/>
      <c r="F4708" s="11" t="s">
        <v>1470</v>
      </c>
      <c r="G4708" s="11" t="s">
        <v>1471</v>
      </c>
      <c r="H4708" s="11" t="s">
        <v>1472</v>
      </c>
      <c r="I4708" s="11" t="s">
        <v>1473</v>
      </c>
    </row>
    <row r="4709" spans="1:9" ht="21" customHeight="1">
      <c r="A4709" s="17" t="s">
        <v>2158</v>
      </c>
      <c r="B4709" s="18" t="s">
        <v>2159</v>
      </c>
      <c r="C4709" s="93" t="s">
        <v>14</v>
      </c>
      <c r="D4709" s="93"/>
      <c r="E4709" s="93"/>
      <c r="F4709" s="17" t="s">
        <v>1563</v>
      </c>
      <c r="G4709" s="19">
        <v>0.56899999999999995</v>
      </c>
      <c r="H4709" s="20">
        <v>24.39</v>
      </c>
      <c r="I4709" s="20">
        <f>TRUNC(TRUNC(G4709,8)*H4709,2)</f>
        <v>13.87</v>
      </c>
    </row>
    <row r="4710" spans="1:9" ht="15" customHeight="1">
      <c r="A4710" s="17" t="s">
        <v>2160</v>
      </c>
      <c r="B4710" s="18" t="s">
        <v>2161</v>
      </c>
      <c r="C4710" s="93" t="s">
        <v>14</v>
      </c>
      <c r="D4710" s="93"/>
      <c r="E4710" s="93"/>
      <c r="F4710" s="17" t="s">
        <v>1563</v>
      </c>
      <c r="G4710" s="19">
        <v>0.56899999999999995</v>
      </c>
      <c r="H4710" s="20">
        <v>32.69</v>
      </c>
      <c r="I4710" s="20">
        <f>TRUNC(TRUNC(G4710,8)*H4710,2)</f>
        <v>18.600000000000001</v>
      </c>
    </row>
    <row r="4711" spans="1:9" ht="18" customHeight="1">
      <c r="A4711" s="2"/>
      <c r="B4711" s="2"/>
      <c r="C4711" s="2"/>
      <c r="D4711" s="2"/>
      <c r="E4711" s="2"/>
      <c r="F4711" s="2"/>
      <c r="G4711" s="87" t="s">
        <v>1564</v>
      </c>
      <c r="H4711" s="87"/>
      <c r="I4711" s="21">
        <f>SUM(I4709:I4710)</f>
        <v>32.47</v>
      </c>
    </row>
    <row r="4712" spans="1:9" ht="15" customHeight="1">
      <c r="A4712" s="91" t="s">
        <v>1487</v>
      </c>
      <c r="B4712" s="91"/>
      <c r="C4712" s="92" t="s">
        <v>4</v>
      </c>
      <c r="D4712" s="92"/>
      <c r="E4712" s="92"/>
      <c r="F4712" s="11" t="s">
        <v>1470</v>
      </c>
      <c r="G4712" s="11" t="s">
        <v>1471</v>
      </c>
      <c r="H4712" s="11" t="s">
        <v>1472</v>
      </c>
      <c r="I4712" s="11" t="s">
        <v>1473</v>
      </c>
    </row>
    <row r="4713" spans="1:9" ht="21" customHeight="1">
      <c r="A4713" s="17" t="s">
        <v>2332</v>
      </c>
      <c r="B4713" s="18" t="s">
        <v>2333</v>
      </c>
      <c r="C4713" s="93" t="s">
        <v>14</v>
      </c>
      <c r="D4713" s="93"/>
      <c r="E4713" s="93"/>
      <c r="F4713" s="17" t="s">
        <v>43</v>
      </c>
      <c r="G4713" s="19">
        <v>1.1999999999999999E-3</v>
      </c>
      <c r="H4713" s="20">
        <v>711.11</v>
      </c>
      <c r="I4713" s="20">
        <f>TRUNC(TRUNC(G4713,8)*H4713,2)</f>
        <v>0.85</v>
      </c>
    </row>
    <row r="4714" spans="1:9" ht="15" customHeight="1">
      <c r="A4714" s="2"/>
      <c r="B4714" s="2"/>
      <c r="C4714" s="2"/>
      <c r="D4714" s="2"/>
      <c r="E4714" s="2"/>
      <c r="F4714" s="2"/>
      <c r="G4714" s="87" t="s">
        <v>1490</v>
      </c>
      <c r="H4714" s="87"/>
      <c r="I4714" s="21">
        <f>SUM(I4713:I4713)</f>
        <v>0.85</v>
      </c>
    </row>
    <row r="4715" spans="1:9" ht="15" customHeight="1">
      <c r="A4715" s="2"/>
      <c r="B4715" s="2"/>
      <c r="C4715" s="2"/>
      <c r="D4715" s="2"/>
      <c r="E4715" s="2"/>
      <c r="F4715" s="2"/>
      <c r="G4715" s="89" t="s">
        <v>1491</v>
      </c>
      <c r="H4715" s="89"/>
      <c r="I4715" s="5">
        <f>SUM(I4707,I4711,I4714)</f>
        <v>37.47</v>
      </c>
    </row>
    <row r="4716" spans="1:9" ht="9.9499999999999993" customHeight="1">
      <c r="A4716" s="2"/>
      <c r="B4716" s="2"/>
      <c r="C4716" s="2"/>
      <c r="D4716" s="2"/>
      <c r="E4716" s="2"/>
      <c r="F4716" s="2"/>
      <c r="G4716" s="90"/>
      <c r="H4716" s="90"/>
      <c r="I4716" s="90"/>
    </row>
    <row r="4717" spans="1:9" ht="20.100000000000001" customHeight="1">
      <c r="A4717" s="81" t="s">
        <v>3096</v>
      </c>
      <c r="B4717" s="81"/>
      <c r="C4717" s="81"/>
      <c r="D4717" s="81"/>
      <c r="E4717" s="81"/>
      <c r="F4717" s="81"/>
      <c r="G4717" s="81"/>
      <c r="H4717" s="81"/>
      <c r="I4717" s="81"/>
    </row>
    <row r="4718" spans="1:9" ht="15" customHeight="1">
      <c r="A4718" s="91" t="s">
        <v>1576</v>
      </c>
      <c r="B4718" s="91"/>
      <c r="C4718" s="92" t="s">
        <v>4</v>
      </c>
      <c r="D4718" s="92"/>
      <c r="E4718" s="92"/>
      <c r="F4718" s="11" t="s">
        <v>1470</v>
      </c>
      <c r="G4718" s="11" t="s">
        <v>1471</v>
      </c>
      <c r="H4718" s="11" t="s">
        <v>1472</v>
      </c>
      <c r="I4718" s="11" t="s">
        <v>1473</v>
      </c>
    </row>
    <row r="4719" spans="1:9" ht="21" customHeight="1">
      <c r="A4719" s="17" t="s">
        <v>3097</v>
      </c>
      <c r="B4719" s="18" t="s">
        <v>1339</v>
      </c>
      <c r="C4719" s="93" t="s">
        <v>1910</v>
      </c>
      <c r="D4719" s="93"/>
      <c r="E4719" s="93"/>
      <c r="F4719" s="17" t="s">
        <v>33</v>
      </c>
      <c r="G4719" s="19">
        <v>1</v>
      </c>
      <c r="H4719" s="20">
        <v>552.37</v>
      </c>
      <c r="I4719" s="20">
        <f>ROUND(ROUND(G4719,8)*H4719,2)</f>
        <v>552.37</v>
      </c>
    </row>
    <row r="4720" spans="1:9" ht="15" customHeight="1">
      <c r="A4720" s="2"/>
      <c r="B4720" s="2"/>
      <c r="C4720" s="2"/>
      <c r="D4720" s="2"/>
      <c r="E4720" s="2"/>
      <c r="F4720" s="2"/>
      <c r="G4720" s="87" t="s">
        <v>1588</v>
      </c>
      <c r="H4720" s="87"/>
      <c r="I4720" s="21">
        <f>SUM(I4719:I4719)</f>
        <v>552.37</v>
      </c>
    </row>
    <row r="4721" spans="1:9" ht="15" customHeight="1">
      <c r="A4721" s="91" t="s">
        <v>1560</v>
      </c>
      <c r="B4721" s="91"/>
      <c r="C4721" s="92" t="s">
        <v>4</v>
      </c>
      <c r="D4721" s="92"/>
      <c r="E4721" s="92"/>
      <c r="F4721" s="11" t="s">
        <v>1470</v>
      </c>
      <c r="G4721" s="11" t="s">
        <v>1471</v>
      </c>
      <c r="H4721" s="11" t="s">
        <v>1472</v>
      </c>
      <c r="I4721" s="11" t="s">
        <v>1473</v>
      </c>
    </row>
    <row r="4722" spans="1:9" ht="21" customHeight="1">
      <c r="A4722" s="17" t="s">
        <v>2158</v>
      </c>
      <c r="B4722" s="18" t="s">
        <v>2159</v>
      </c>
      <c r="C4722" s="93" t="s">
        <v>14</v>
      </c>
      <c r="D4722" s="93"/>
      <c r="E4722" s="93"/>
      <c r="F4722" s="17" t="s">
        <v>1563</v>
      </c>
      <c r="G4722" s="19">
        <v>0.2</v>
      </c>
      <c r="H4722" s="20">
        <v>24.39</v>
      </c>
      <c r="I4722" s="20">
        <f>ROUND(ROUND(G4722,8)*H4722,2)</f>
        <v>4.88</v>
      </c>
    </row>
    <row r="4723" spans="1:9" ht="15" customHeight="1">
      <c r="A4723" s="17" t="s">
        <v>2160</v>
      </c>
      <c r="B4723" s="18" t="s">
        <v>2161</v>
      </c>
      <c r="C4723" s="93" t="s">
        <v>14</v>
      </c>
      <c r="D4723" s="93"/>
      <c r="E4723" s="93"/>
      <c r="F4723" s="17" t="s">
        <v>1563</v>
      </c>
      <c r="G4723" s="19">
        <v>0.2</v>
      </c>
      <c r="H4723" s="20">
        <v>32.69</v>
      </c>
      <c r="I4723" s="20">
        <f>ROUND(ROUND(G4723,8)*H4723,2)</f>
        <v>6.54</v>
      </c>
    </row>
    <row r="4724" spans="1:9" ht="18" customHeight="1">
      <c r="A4724" s="2"/>
      <c r="B4724" s="2"/>
      <c r="C4724" s="2"/>
      <c r="D4724" s="2"/>
      <c r="E4724" s="2"/>
      <c r="F4724" s="2"/>
      <c r="G4724" s="87" t="s">
        <v>1564</v>
      </c>
      <c r="H4724" s="87"/>
      <c r="I4724" s="21">
        <f>SUM(I4722:I4723)</f>
        <v>11.42</v>
      </c>
    </row>
    <row r="4725" spans="1:9" ht="15" customHeight="1">
      <c r="A4725" s="88" t="s">
        <v>3098</v>
      </c>
      <c r="B4725" s="88"/>
      <c r="C4725" s="88"/>
      <c r="D4725" s="2"/>
      <c r="E4725" s="2"/>
      <c r="F4725" s="2"/>
      <c r="G4725" s="89" t="s">
        <v>1491</v>
      </c>
      <c r="H4725" s="89"/>
      <c r="I4725" s="5">
        <v>563.79</v>
      </c>
    </row>
    <row r="4726" spans="1:9" ht="9" customHeight="1">
      <c r="A4726" s="88"/>
      <c r="B4726" s="88"/>
      <c r="C4726" s="88"/>
      <c r="D4726" s="2"/>
      <c r="E4726" s="2"/>
      <c r="F4726" s="2"/>
      <c r="G4726" s="2"/>
      <c r="H4726" s="2"/>
      <c r="I4726" s="2"/>
    </row>
    <row r="4727" spans="1:9" ht="9.9499999999999993" customHeight="1">
      <c r="A4727" s="2"/>
      <c r="B4727" s="2"/>
      <c r="C4727" s="2"/>
      <c r="D4727" s="2"/>
      <c r="E4727" s="2"/>
      <c r="F4727" s="2"/>
      <c r="G4727" s="90"/>
      <c r="H4727" s="90"/>
      <c r="I4727" s="90"/>
    </row>
    <row r="4728" spans="1:9" ht="20.100000000000001" customHeight="1">
      <c r="A4728" s="81" t="s">
        <v>3099</v>
      </c>
      <c r="B4728" s="81"/>
      <c r="C4728" s="81"/>
      <c r="D4728" s="81"/>
      <c r="E4728" s="81"/>
      <c r="F4728" s="81"/>
      <c r="G4728" s="81"/>
      <c r="H4728" s="81"/>
      <c r="I4728" s="81"/>
    </row>
    <row r="4729" spans="1:9" ht="15" customHeight="1">
      <c r="A4729" s="91" t="s">
        <v>1576</v>
      </c>
      <c r="B4729" s="91"/>
      <c r="C4729" s="92" t="s">
        <v>4</v>
      </c>
      <c r="D4729" s="92"/>
      <c r="E4729" s="92"/>
      <c r="F4729" s="11" t="s">
        <v>1470</v>
      </c>
      <c r="G4729" s="11" t="s">
        <v>1471</v>
      </c>
      <c r="H4729" s="11" t="s">
        <v>1472</v>
      </c>
      <c r="I4729" s="11" t="s">
        <v>1473</v>
      </c>
    </row>
    <row r="4730" spans="1:9" ht="21" customHeight="1">
      <c r="A4730" s="17" t="s">
        <v>3100</v>
      </c>
      <c r="B4730" s="18" t="s">
        <v>1342</v>
      </c>
      <c r="C4730" s="93" t="s">
        <v>1910</v>
      </c>
      <c r="D4730" s="93"/>
      <c r="E4730" s="93"/>
      <c r="F4730" s="17" t="s">
        <v>33</v>
      </c>
      <c r="G4730" s="19">
        <v>1</v>
      </c>
      <c r="H4730" s="20">
        <v>162.08000000000001</v>
      </c>
      <c r="I4730" s="20">
        <f>ROUND(ROUND(G4730,8)*H4730,2)</f>
        <v>162.08000000000001</v>
      </c>
    </row>
    <row r="4731" spans="1:9" ht="15" customHeight="1">
      <c r="A4731" s="2"/>
      <c r="B4731" s="2"/>
      <c r="C4731" s="2"/>
      <c r="D4731" s="2"/>
      <c r="E4731" s="2"/>
      <c r="F4731" s="2"/>
      <c r="G4731" s="87" t="s">
        <v>1588</v>
      </c>
      <c r="H4731" s="87"/>
      <c r="I4731" s="21">
        <f>SUM(I4730:I4730)</f>
        <v>162.08000000000001</v>
      </c>
    </row>
    <row r="4732" spans="1:9" ht="15" customHeight="1">
      <c r="A4732" s="91" t="s">
        <v>1560</v>
      </c>
      <c r="B4732" s="91"/>
      <c r="C4732" s="92" t="s">
        <v>4</v>
      </c>
      <c r="D4732" s="92"/>
      <c r="E4732" s="92"/>
      <c r="F4732" s="11" t="s">
        <v>1470</v>
      </c>
      <c r="G4732" s="11" t="s">
        <v>1471</v>
      </c>
      <c r="H4732" s="11" t="s">
        <v>1472</v>
      </c>
      <c r="I4732" s="11" t="s">
        <v>1473</v>
      </c>
    </row>
    <row r="4733" spans="1:9" ht="21" customHeight="1">
      <c r="A4733" s="17" t="s">
        <v>2158</v>
      </c>
      <c r="B4733" s="18" t="s">
        <v>2159</v>
      </c>
      <c r="C4733" s="93" t="s">
        <v>14</v>
      </c>
      <c r="D4733" s="93"/>
      <c r="E4733" s="93"/>
      <c r="F4733" s="17" t="s">
        <v>1563</v>
      </c>
      <c r="G4733" s="19">
        <v>0.2</v>
      </c>
      <c r="H4733" s="20">
        <v>24.39</v>
      </c>
      <c r="I4733" s="20">
        <f>ROUND(ROUND(G4733,8)*H4733,2)</f>
        <v>4.88</v>
      </c>
    </row>
    <row r="4734" spans="1:9" ht="15" customHeight="1">
      <c r="A4734" s="17" t="s">
        <v>2160</v>
      </c>
      <c r="B4734" s="18" t="s">
        <v>2161</v>
      </c>
      <c r="C4734" s="93" t="s">
        <v>14</v>
      </c>
      <c r="D4734" s="93"/>
      <c r="E4734" s="93"/>
      <c r="F4734" s="17" t="s">
        <v>1563</v>
      </c>
      <c r="G4734" s="19">
        <v>0.2</v>
      </c>
      <c r="H4734" s="20">
        <v>32.69</v>
      </c>
      <c r="I4734" s="20">
        <f>ROUND(ROUND(G4734,8)*H4734,2)</f>
        <v>6.54</v>
      </c>
    </row>
    <row r="4735" spans="1:9" ht="18" customHeight="1">
      <c r="A4735" s="2"/>
      <c r="B4735" s="2"/>
      <c r="C4735" s="2"/>
      <c r="D4735" s="2"/>
      <c r="E4735" s="2"/>
      <c r="F4735" s="2"/>
      <c r="G4735" s="87" t="s">
        <v>1564</v>
      </c>
      <c r="H4735" s="87"/>
      <c r="I4735" s="21">
        <f>SUM(I4733:I4734)</f>
        <v>11.42</v>
      </c>
    </row>
    <row r="4736" spans="1:9" ht="15" customHeight="1">
      <c r="A4736" s="88" t="s">
        <v>2503</v>
      </c>
      <c r="B4736" s="88"/>
      <c r="C4736" s="88"/>
      <c r="D4736" s="2"/>
      <c r="E4736" s="2"/>
      <c r="F4736" s="2"/>
      <c r="G4736" s="89" t="s">
        <v>1491</v>
      </c>
      <c r="H4736" s="89"/>
      <c r="I4736" s="5">
        <v>173.5</v>
      </c>
    </row>
    <row r="4737" spans="1:9" ht="9.9499999999999993" customHeight="1">
      <c r="A4737" s="2"/>
      <c r="B4737" s="2"/>
      <c r="C4737" s="2"/>
      <c r="D4737" s="2"/>
      <c r="E4737" s="2"/>
      <c r="F4737" s="2"/>
      <c r="G4737" s="90"/>
      <c r="H4737" s="90"/>
      <c r="I4737" s="90"/>
    </row>
    <row r="4738" spans="1:9" ht="20.100000000000001" customHeight="1">
      <c r="A4738" s="81" t="s">
        <v>3101</v>
      </c>
      <c r="B4738" s="81"/>
      <c r="C4738" s="81"/>
      <c r="D4738" s="81"/>
      <c r="E4738" s="81"/>
      <c r="F4738" s="81"/>
      <c r="G4738" s="81"/>
      <c r="H4738" s="81"/>
      <c r="I4738" s="81"/>
    </row>
    <row r="4739" spans="1:9" ht="15" customHeight="1">
      <c r="A4739" s="91" t="s">
        <v>1576</v>
      </c>
      <c r="B4739" s="91"/>
      <c r="C4739" s="92" t="s">
        <v>4</v>
      </c>
      <c r="D4739" s="92"/>
      <c r="E4739" s="92"/>
      <c r="F4739" s="11" t="s">
        <v>1470</v>
      </c>
      <c r="G4739" s="11" t="s">
        <v>1471</v>
      </c>
      <c r="H4739" s="11" t="s">
        <v>1472</v>
      </c>
      <c r="I4739" s="11" t="s">
        <v>1473</v>
      </c>
    </row>
    <row r="4740" spans="1:9" ht="21" customHeight="1">
      <c r="A4740" s="17" t="s">
        <v>3102</v>
      </c>
      <c r="B4740" s="18" t="s">
        <v>1344</v>
      </c>
      <c r="C4740" s="93" t="s">
        <v>1910</v>
      </c>
      <c r="D4740" s="93"/>
      <c r="E4740" s="93"/>
      <c r="F4740" s="17" t="s">
        <v>33</v>
      </c>
      <c r="G4740" s="19">
        <v>1</v>
      </c>
      <c r="H4740" s="20">
        <v>111.98</v>
      </c>
      <c r="I4740" s="20">
        <f>ROUND(ROUND(G4740,8)*H4740,2)</f>
        <v>111.98</v>
      </c>
    </row>
    <row r="4741" spans="1:9" ht="15" customHeight="1">
      <c r="A4741" s="2"/>
      <c r="B4741" s="2"/>
      <c r="C4741" s="2"/>
      <c r="D4741" s="2"/>
      <c r="E4741" s="2"/>
      <c r="F4741" s="2"/>
      <c r="G4741" s="87" t="s">
        <v>1588</v>
      </c>
      <c r="H4741" s="87"/>
      <c r="I4741" s="21">
        <f>SUM(I4740:I4740)</f>
        <v>111.98</v>
      </c>
    </row>
    <row r="4742" spans="1:9" ht="15" customHeight="1">
      <c r="A4742" s="91" t="s">
        <v>1560</v>
      </c>
      <c r="B4742" s="91"/>
      <c r="C4742" s="92" t="s">
        <v>4</v>
      </c>
      <c r="D4742" s="92"/>
      <c r="E4742" s="92"/>
      <c r="F4742" s="11" t="s">
        <v>1470</v>
      </c>
      <c r="G4742" s="11" t="s">
        <v>1471</v>
      </c>
      <c r="H4742" s="11" t="s">
        <v>1472</v>
      </c>
      <c r="I4742" s="11" t="s">
        <v>1473</v>
      </c>
    </row>
    <row r="4743" spans="1:9" ht="21" customHeight="1">
      <c r="A4743" s="17" t="s">
        <v>2158</v>
      </c>
      <c r="B4743" s="18" t="s">
        <v>2159</v>
      </c>
      <c r="C4743" s="93" t="s">
        <v>14</v>
      </c>
      <c r="D4743" s="93"/>
      <c r="E4743" s="93"/>
      <c r="F4743" s="17" t="s">
        <v>1563</v>
      </c>
      <c r="G4743" s="19">
        <v>0.2</v>
      </c>
      <c r="H4743" s="20">
        <v>24.39</v>
      </c>
      <c r="I4743" s="20">
        <f>ROUND(ROUND(G4743,8)*H4743,2)</f>
        <v>4.88</v>
      </c>
    </row>
    <row r="4744" spans="1:9" ht="15" customHeight="1">
      <c r="A4744" s="17" t="s">
        <v>2160</v>
      </c>
      <c r="B4744" s="18" t="s">
        <v>2161</v>
      </c>
      <c r="C4744" s="93" t="s">
        <v>14</v>
      </c>
      <c r="D4744" s="93"/>
      <c r="E4744" s="93"/>
      <c r="F4744" s="17" t="s">
        <v>1563</v>
      </c>
      <c r="G4744" s="19">
        <v>0.2</v>
      </c>
      <c r="H4744" s="20">
        <v>32.69</v>
      </c>
      <c r="I4744" s="20">
        <f>ROUND(ROUND(G4744,8)*H4744,2)</f>
        <v>6.54</v>
      </c>
    </row>
    <row r="4745" spans="1:9" ht="18" customHeight="1">
      <c r="A4745" s="2"/>
      <c r="B4745" s="2"/>
      <c r="C4745" s="2"/>
      <c r="D4745" s="2"/>
      <c r="E4745" s="2"/>
      <c r="F4745" s="2"/>
      <c r="G4745" s="87" t="s">
        <v>1564</v>
      </c>
      <c r="H4745" s="87"/>
      <c r="I4745" s="21">
        <f>SUM(I4743:I4744)</f>
        <v>11.42</v>
      </c>
    </row>
    <row r="4746" spans="1:9" ht="15" customHeight="1">
      <c r="A4746" s="88" t="s">
        <v>2503</v>
      </c>
      <c r="B4746" s="88"/>
      <c r="C4746" s="88"/>
      <c r="D4746" s="2"/>
      <c r="E4746" s="2"/>
      <c r="F4746" s="2"/>
      <c r="G4746" s="89" t="s">
        <v>1491</v>
      </c>
      <c r="H4746" s="89"/>
      <c r="I4746" s="5">
        <v>123.4</v>
      </c>
    </row>
    <row r="4747" spans="1:9" ht="9.9499999999999993" customHeight="1">
      <c r="A4747" s="2"/>
      <c r="B4747" s="2"/>
      <c r="C4747" s="2"/>
      <c r="D4747" s="2"/>
      <c r="E4747" s="2"/>
      <c r="F4747" s="2"/>
      <c r="G4747" s="90"/>
      <c r="H4747" s="90"/>
      <c r="I4747" s="90"/>
    </row>
    <row r="4748" spans="1:9" ht="20.100000000000001" customHeight="1">
      <c r="A4748" s="81" t="s">
        <v>3103</v>
      </c>
      <c r="B4748" s="81"/>
      <c r="C4748" s="81"/>
      <c r="D4748" s="81"/>
      <c r="E4748" s="81"/>
      <c r="F4748" s="81"/>
      <c r="G4748" s="81"/>
      <c r="H4748" s="81"/>
      <c r="I4748" s="81"/>
    </row>
    <row r="4749" spans="1:9" ht="15" customHeight="1">
      <c r="A4749" s="91" t="s">
        <v>1576</v>
      </c>
      <c r="B4749" s="91"/>
      <c r="C4749" s="92" t="s">
        <v>4</v>
      </c>
      <c r="D4749" s="92"/>
      <c r="E4749" s="92"/>
      <c r="F4749" s="11" t="s">
        <v>1470</v>
      </c>
      <c r="G4749" s="11" t="s">
        <v>1471</v>
      </c>
      <c r="H4749" s="11" t="s">
        <v>1472</v>
      </c>
      <c r="I4749" s="11" t="s">
        <v>1473</v>
      </c>
    </row>
    <row r="4750" spans="1:9" ht="29.1" customHeight="1">
      <c r="A4750" s="17" t="s">
        <v>3104</v>
      </c>
      <c r="B4750" s="18" t="s">
        <v>3105</v>
      </c>
      <c r="C4750" s="93" t="s">
        <v>1910</v>
      </c>
      <c r="D4750" s="93"/>
      <c r="E4750" s="93"/>
      <c r="F4750" s="17" t="s">
        <v>33</v>
      </c>
      <c r="G4750" s="19">
        <v>1</v>
      </c>
      <c r="H4750" s="20">
        <v>471.6</v>
      </c>
      <c r="I4750" s="20">
        <f>ROUND(ROUND(G4750,8)*H4750,2)</f>
        <v>471.6</v>
      </c>
    </row>
    <row r="4751" spans="1:9" ht="15" customHeight="1">
      <c r="A4751" s="2"/>
      <c r="B4751" s="2"/>
      <c r="C4751" s="2"/>
      <c r="D4751" s="2"/>
      <c r="E4751" s="2"/>
      <c r="F4751" s="2"/>
      <c r="G4751" s="87" t="s">
        <v>1588</v>
      </c>
      <c r="H4751" s="87"/>
      <c r="I4751" s="21">
        <f>SUM(I4750:I4750)</f>
        <v>471.6</v>
      </c>
    </row>
    <row r="4752" spans="1:9" ht="15" customHeight="1">
      <c r="A4752" s="91" t="s">
        <v>1560</v>
      </c>
      <c r="B4752" s="91"/>
      <c r="C4752" s="92" t="s">
        <v>4</v>
      </c>
      <c r="D4752" s="92"/>
      <c r="E4752" s="92"/>
      <c r="F4752" s="11" t="s">
        <v>1470</v>
      </c>
      <c r="G4752" s="11" t="s">
        <v>1471</v>
      </c>
      <c r="H4752" s="11" t="s">
        <v>1472</v>
      </c>
      <c r="I4752" s="11" t="s">
        <v>1473</v>
      </c>
    </row>
    <row r="4753" spans="1:9" ht="21" customHeight="1">
      <c r="A4753" s="17" t="s">
        <v>2158</v>
      </c>
      <c r="B4753" s="18" t="s">
        <v>2159</v>
      </c>
      <c r="C4753" s="93" t="s">
        <v>14</v>
      </c>
      <c r="D4753" s="93"/>
      <c r="E4753" s="93"/>
      <c r="F4753" s="17" t="s">
        <v>1563</v>
      </c>
      <c r="G4753" s="19">
        <v>0.2</v>
      </c>
      <c r="H4753" s="20">
        <v>24.39</v>
      </c>
      <c r="I4753" s="20">
        <f>ROUND(ROUND(G4753,8)*H4753,2)</f>
        <v>4.88</v>
      </c>
    </row>
    <row r="4754" spans="1:9" ht="15" customHeight="1">
      <c r="A4754" s="17" t="s">
        <v>2160</v>
      </c>
      <c r="B4754" s="18" t="s">
        <v>2161</v>
      </c>
      <c r="C4754" s="93" t="s">
        <v>14</v>
      </c>
      <c r="D4754" s="93"/>
      <c r="E4754" s="93"/>
      <c r="F4754" s="17" t="s">
        <v>1563</v>
      </c>
      <c r="G4754" s="19">
        <v>0.2</v>
      </c>
      <c r="H4754" s="20">
        <v>32.69</v>
      </c>
      <c r="I4754" s="20">
        <f>ROUND(ROUND(G4754,8)*H4754,2)</f>
        <v>6.54</v>
      </c>
    </row>
    <row r="4755" spans="1:9" ht="18" customHeight="1">
      <c r="A4755" s="2"/>
      <c r="B4755" s="2"/>
      <c r="C4755" s="2"/>
      <c r="D4755" s="2"/>
      <c r="E4755" s="2"/>
      <c r="F4755" s="2"/>
      <c r="G4755" s="87" t="s">
        <v>1564</v>
      </c>
      <c r="H4755" s="87"/>
      <c r="I4755" s="21">
        <f>SUM(I4753:I4754)</f>
        <v>11.42</v>
      </c>
    </row>
    <row r="4756" spans="1:9" ht="15" customHeight="1">
      <c r="A4756" s="88" t="s">
        <v>2503</v>
      </c>
      <c r="B4756" s="88"/>
      <c r="C4756" s="88"/>
      <c r="D4756" s="2"/>
      <c r="E4756" s="2"/>
      <c r="F4756" s="2"/>
      <c r="G4756" s="89" t="s">
        <v>1491</v>
      </c>
      <c r="H4756" s="89"/>
      <c r="I4756" s="5">
        <v>483.02</v>
      </c>
    </row>
    <row r="4757" spans="1:9" ht="9.9499999999999993" customHeight="1">
      <c r="A4757" s="2"/>
      <c r="B4757" s="2"/>
      <c r="C4757" s="2"/>
      <c r="D4757" s="2"/>
      <c r="E4757" s="2"/>
      <c r="F4757" s="2"/>
      <c r="G4757" s="90"/>
      <c r="H4757" s="90"/>
      <c r="I4757" s="90"/>
    </row>
    <row r="4758" spans="1:9" ht="20.100000000000001" customHeight="1">
      <c r="A4758" s="81" t="s">
        <v>3106</v>
      </c>
      <c r="B4758" s="81"/>
      <c r="C4758" s="81"/>
      <c r="D4758" s="81"/>
      <c r="E4758" s="81"/>
      <c r="F4758" s="81"/>
      <c r="G4758" s="81"/>
      <c r="H4758" s="81"/>
      <c r="I4758" s="81"/>
    </row>
    <row r="4759" spans="1:9" ht="15" customHeight="1">
      <c r="A4759" s="91" t="s">
        <v>1576</v>
      </c>
      <c r="B4759" s="91"/>
      <c r="C4759" s="92" t="s">
        <v>4</v>
      </c>
      <c r="D4759" s="92"/>
      <c r="E4759" s="92"/>
      <c r="F4759" s="11" t="s">
        <v>1470</v>
      </c>
      <c r="G4759" s="11" t="s">
        <v>1471</v>
      </c>
      <c r="H4759" s="11" t="s">
        <v>1472</v>
      </c>
      <c r="I4759" s="11" t="s">
        <v>1473</v>
      </c>
    </row>
    <row r="4760" spans="1:9" ht="21" customHeight="1">
      <c r="A4760" s="17" t="s">
        <v>3107</v>
      </c>
      <c r="B4760" s="18" t="s">
        <v>1355</v>
      </c>
      <c r="C4760" s="93" t="s">
        <v>1910</v>
      </c>
      <c r="D4760" s="93"/>
      <c r="E4760" s="93"/>
      <c r="F4760" s="17" t="s">
        <v>33</v>
      </c>
      <c r="G4760" s="19">
        <v>1</v>
      </c>
      <c r="H4760" s="20">
        <v>91.4</v>
      </c>
      <c r="I4760" s="20">
        <f>ROUND(ROUND(G4760,8)*H4760,2)</f>
        <v>91.4</v>
      </c>
    </row>
    <row r="4761" spans="1:9" ht="15" customHeight="1">
      <c r="A4761" s="2"/>
      <c r="B4761" s="2"/>
      <c r="C4761" s="2"/>
      <c r="D4761" s="2"/>
      <c r="E4761" s="2"/>
      <c r="F4761" s="2"/>
      <c r="G4761" s="87" t="s">
        <v>1588</v>
      </c>
      <c r="H4761" s="87"/>
      <c r="I4761" s="21">
        <f>SUM(I4760:I4760)</f>
        <v>91.4</v>
      </c>
    </row>
    <row r="4762" spans="1:9" ht="15" customHeight="1">
      <c r="A4762" s="91" t="s">
        <v>1560</v>
      </c>
      <c r="B4762" s="91"/>
      <c r="C4762" s="92" t="s">
        <v>4</v>
      </c>
      <c r="D4762" s="92"/>
      <c r="E4762" s="92"/>
      <c r="F4762" s="11" t="s">
        <v>1470</v>
      </c>
      <c r="G4762" s="11" t="s">
        <v>1471</v>
      </c>
      <c r="H4762" s="11" t="s">
        <v>1472</v>
      </c>
      <c r="I4762" s="11" t="s">
        <v>1473</v>
      </c>
    </row>
    <row r="4763" spans="1:9" ht="15" customHeight="1">
      <c r="A4763" s="17" t="s">
        <v>1775</v>
      </c>
      <c r="B4763" s="18" t="s">
        <v>1776</v>
      </c>
      <c r="C4763" s="93" t="s">
        <v>14</v>
      </c>
      <c r="D4763" s="93"/>
      <c r="E4763" s="93"/>
      <c r="F4763" s="17" t="s">
        <v>1563</v>
      </c>
      <c r="G4763" s="19">
        <v>0.2</v>
      </c>
      <c r="H4763" s="20">
        <v>23.23</v>
      </c>
      <c r="I4763" s="20">
        <f>ROUND(ROUND(G4763,8)*H4763,2)</f>
        <v>4.6500000000000004</v>
      </c>
    </row>
    <row r="4764" spans="1:9" ht="18" customHeight="1">
      <c r="A4764" s="2"/>
      <c r="B4764" s="2"/>
      <c r="C4764" s="2"/>
      <c r="D4764" s="2"/>
      <c r="E4764" s="2"/>
      <c r="F4764" s="2"/>
      <c r="G4764" s="87" t="s">
        <v>1564</v>
      </c>
      <c r="H4764" s="87"/>
      <c r="I4764" s="21">
        <f>SUM(I4763:I4763)</f>
        <v>4.6500000000000004</v>
      </c>
    </row>
    <row r="4765" spans="1:9" ht="15" customHeight="1">
      <c r="A4765" s="88" t="s">
        <v>3108</v>
      </c>
      <c r="B4765" s="88"/>
      <c r="C4765" s="88"/>
      <c r="D4765" s="2"/>
      <c r="E4765" s="2"/>
      <c r="F4765" s="2"/>
      <c r="G4765" s="89" t="s">
        <v>1491</v>
      </c>
      <c r="H4765" s="89"/>
      <c r="I4765" s="5">
        <v>96.05</v>
      </c>
    </row>
    <row r="4766" spans="1:9" ht="9.9499999999999993" customHeight="1">
      <c r="A4766" s="2"/>
      <c r="B4766" s="2"/>
      <c r="C4766" s="2"/>
      <c r="D4766" s="2"/>
      <c r="E4766" s="2"/>
      <c r="F4766" s="2"/>
      <c r="G4766" s="90"/>
      <c r="H4766" s="90"/>
      <c r="I4766" s="90"/>
    </row>
    <row r="4767" spans="1:9" ht="20.100000000000001" customHeight="1">
      <c r="A4767" s="81" t="s">
        <v>3109</v>
      </c>
      <c r="B4767" s="81"/>
      <c r="C4767" s="81"/>
      <c r="D4767" s="81"/>
      <c r="E4767" s="81"/>
      <c r="F4767" s="81"/>
      <c r="G4767" s="81"/>
      <c r="H4767" s="81"/>
      <c r="I4767" s="81"/>
    </row>
    <row r="4768" spans="1:9" ht="15" customHeight="1">
      <c r="A4768" s="91" t="s">
        <v>1576</v>
      </c>
      <c r="B4768" s="91"/>
      <c r="C4768" s="92" t="s">
        <v>4</v>
      </c>
      <c r="D4768" s="92"/>
      <c r="E4768" s="92"/>
      <c r="F4768" s="11" t="s">
        <v>1470</v>
      </c>
      <c r="G4768" s="11" t="s">
        <v>1471</v>
      </c>
      <c r="H4768" s="11" t="s">
        <v>1472</v>
      </c>
      <c r="I4768" s="11" t="s">
        <v>1473</v>
      </c>
    </row>
    <row r="4769" spans="1:9" ht="29.1" customHeight="1">
      <c r="A4769" s="17" t="s">
        <v>3110</v>
      </c>
      <c r="B4769" s="18" t="s">
        <v>1358</v>
      </c>
      <c r="C4769" s="93" t="s">
        <v>1910</v>
      </c>
      <c r="D4769" s="93"/>
      <c r="E4769" s="93"/>
      <c r="F4769" s="17" t="s">
        <v>33</v>
      </c>
      <c r="G4769" s="19">
        <v>1</v>
      </c>
      <c r="H4769" s="20">
        <v>3605.21</v>
      </c>
      <c r="I4769" s="20">
        <f>ROUND(ROUND(G4769,8)*H4769,2)</f>
        <v>3605.21</v>
      </c>
    </row>
    <row r="4770" spans="1:9" ht="21" customHeight="1">
      <c r="A4770" s="17" t="s">
        <v>3107</v>
      </c>
      <c r="B4770" s="18" t="s">
        <v>1355</v>
      </c>
      <c r="C4770" s="93" t="s">
        <v>1910</v>
      </c>
      <c r="D4770" s="93"/>
      <c r="E4770" s="93"/>
      <c r="F4770" s="17" t="s">
        <v>33</v>
      </c>
      <c r="G4770" s="19">
        <v>1</v>
      </c>
      <c r="H4770" s="20">
        <v>91.4</v>
      </c>
      <c r="I4770" s="20">
        <f>ROUND(ROUND(G4770,8)*H4770,2)</f>
        <v>91.4</v>
      </c>
    </row>
    <row r="4771" spans="1:9" ht="15" customHeight="1">
      <c r="A4771" s="2"/>
      <c r="B4771" s="2"/>
      <c r="C4771" s="2"/>
      <c r="D4771" s="2"/>
      <c r="E4771" s="2"/>
      <c r="F4771" s="2"/>
      <c r="G4771" s="87" t="s">
        <v>1588</v>
      </c>
      <c r="H4771" s="87"/>
      <c r="I4771" s="21">
        <f>SUM(I4769:I4770)</f>
        <v>3696.61</v>
      </c>
    </row>
    <row r="4772" spans="1:9" ht="15" customHeight="1">
      <c r="A4772" s="91" t="s">
        <v>1560</v>
      </c>
      <c r="B4772" s="91"/>
      <c r="C4772" s="92" t="s">
        <v>4</v>
      </c>
      <c r="D4772" s="92"/>
      <c r="E4772" s="92"/>
      <c r="F4772" s="11" t="s">
        <v>1470</v>
      </c>
      <c r="G4772" s="11" t="s">
        <v>1471</v>
      </c>
      <c r="H4772" s="11" t="s">
        <v>1472</v>
      </c>
      <c r="I4772" s="11" t="s">
        <v>1473</v>
      </c>
    </row>
    <row r="4773" spans="1:9" ht="15" customHeight="1">
      <c r="A4773" s="17" t="s">
        <v>1775</v>
      </c>
      <c r="B4773" s="18" t="s">
        <v>1776</v>
      </c>
      <c r="C4773" s="93" t="s">
        <v>14</v>
      </c>
      <c r="D4773" s="93"/>
      <c r="E4773" s="93"/>
      <c r="F4773" s="17" t="s">
        <v>1563</v>
      </c>
      <c r="G4773" s="19">
        <v>1.5</v>
      </c>
      <c r="H4773" s="20">
        <v>23.23</v>
      </c>
      <c r="I4773" s="20">
        <f>ROUND(ROUND(G4773,8)*H4773,2)</f>
        <v>34.85</v>
      </c>
    </row>
    <row r="4774" spans="1:9" ht="18" customHeight="1">
      <c r="A4774" s="2"/>
      <c r="B4774" s="2"/>
      <c r="C4774" s="2"/>
      <c r="D4774" s="2"/>
      <c r="E4774" s="2"/>
      <c r="F4774" s="2"/>
      <c r="G4774" s="87" t="s">
        <v>1564</v>
      </c>
      <c r="H4774" s="87"/>
      <c r="I4774" s="21">
        <f>SUM(I4773:I4773)</f>
        <v>34.85</v>
      </c>
    </row>
    <row r="4775" spans="1:9" ht="15" customHeight="1">
      <c r="A4775" s="88" t="s">
        <v>3108</v>
      </c>
      <c r="B4775" s="88"/>
      <c r="C4775" s="88"/>
      <c r="D4775" s="2"/>
      <c r="E4775" s="2"/>
      <c r="F4775" s="2"/>
      <c r="G4775" s="89" t="s">
        <v>1491</v>
      </c>
      <c r="H4775" s="89"/>
      <c r="I4775" s="5">
        <v>3731.46</v>
      </c>
    </row>
    <row r="4776" spans="1:9" ht="9.9499999999999993" customHeight="1">
      <c r="A4776" s="2"/>
      <c r="B4776" s="2"/>
      <c r="C4776" s="2"/>
      <c r="D4776" s="2"/>
      <c r="E4776" s="2"/>
      <c r="F4776" s="2"/>
      <c r="G4776" s="90"/>
      <c r="H4776" s="90"/>
      <c r="I4776" s="90"/>
    </row>
    <row r="4777" spans="1:9" ht="20.100000000000001" customHeight="1">
      <c r="A4777" s="81" t="s">
        <v>3111</v>
      </c>
      <c r="B4777" s="81"/>
      <c r="C4777" s="81"/>
      <c r="D4777" s="81"/>
      <c r="E4777" s="81"/>
      <c r="F4777" s="81"/>
      <c r="G4777" s="81"/>
      <c r="H4777" s="81"/>
      <c r="I4777" s="81"/>
    </row>
    <row r="4778" spans="1:9" ht="15" customHeight="1">
      <c r="A4778" s="91" t="s">
        <v>1576</v>
      </c>
      <c r="B4778" s="91"/>
      <c r="C4778" s="92" t="s">
        <v>4</v>
      </c>
      <c r="D4778" s="92"/>
      <c r="E4778" s="92"/>
      <c r="F4778" s="11" t="s">
        <v>1470</v>
      </c>
      <c r="G4778" s="11" t="s">
        <v>1471</v>
      </c>
      <c r="H4778" s="11" t="s">
        <v>1472</v>
      </c>
      <c r="I4778" s="11" t="s">
        <v>1473</v>
      </c>
    </row>
    <row r="4779" spans="1:9" ht="21" customHeight="1">
      <c r="A4779" s="17" t="s">
        <v>3112</v>
      </c>
      <c r="B4779" s="18" t="s">
        <v>1361</v>
      </c>
      <c r="C4779" s="93" t="s">
        <v>1910</v>
      </c>
      <c r="D4779" s="93"/>
      <c r="E4779" s="93"/>
      <c r="F4779" s="17" t="s">
        <v>33</v>
      </c>
      <c r="G4779" s="19">
        <v>1</v>
      </c>
      <c r="H4779" s="20">
        <v>90</v>
      </c>
      <c r="I4779" s="20">
        <f>ROUND(ROUND(G4779,8)*H4779,2)</f>
        <v>90</v>
      </c>
    </row>
    <row r="4780" spans="1:9" ht="15" customHeight="1">
      <c r="A4780" s="2"/>
      <c r="B4780" s="2"/>
      <c r="C4780" s="2"/>
      <c r="D4780" s="2"/>
      <c r="E4780" s="2"/>
      <c r="F4780" s="2"/>
      <c r="G4780" s="87" t="s">
        <v>1588</v>
      </c>
      <c r="H4780" s="87"/>
      <c r="I4780" s="21">
        <f>SUM(I4779:I4779)</f>
        <v>90</v>
      </c>
    </row>
    <row r="4781" spans="1:9" ht="15" customHeight="1">
      <c r="A4781" s="91" t="s">
        <v>1560</v>
      </c>
      <c r="B4781" s="91"/>
      <c r="C4781" s="92" t="s">
        <v>4</v>
      </c>
      <c r="D4781" s="92"/>
      <c r="E4781" s="92"/>
      <c r="F4781" s="11" t="s">
        <v>1470</v>
      </c>
      <c r="G4781" s="11" t="s">
        <v>1471</v>
      </c>
      <c r="H4781" s="11" t="s">
        <v>1472</v>
      </c>
      <c r="I4781" s="11" t="s">
        <v>1473</v>
      </c>
    </row>
    <row r="4782" spans="1:9" ht="15" customHeight="1">
      <c r="A4782" s="17" t="s">
        <v>1775</v>
      </c>
      <c r="B4782" s="18" t="s">
        <v>1776</v>
      </c>
      <c r="C4782" s="93" t="s">
        <v>14</v>
      </c>
      <c r="D4782" s="93"/>
      <c r="E4782" s="93"/>
      <c r="F4782" s="17" t="s">
        <v>1563</v>
      </c>
      <c r="G4782" s="19">
        <v>0.2</v>
      </c>
      <c r="H4782" s="20">
        <v>23.23</v>
      </c>
      <c r="I4782" s="20">
        <f>ROUND(ROUND(G4782,8)*H4782,2)</f>
        <v>4.6500000000000004</v>
      </c>
    </row>
    <row r="4783" spans="1:9" ht="18" customHeight="1">
      <c r="A4783" s="2"/>
      <c r="B4783" s="2"/>
      <c r="C4783" s="2"/>
      <c r="D4783" s="2"/>
      <c r="E4783" s="2"/>
      <c r="F4783" s="2"/>
      <c r="G4783" s="87" t="s">
        <v>1564</v>
      </c>
      <c r="H4783" s="87"/>
      <c r="I4783" s="21">
        <f>SUM(I4782:I4782)</f>
        <v>4.6500000000000004</v>
      </c>
    </row>
    <row r="4784" spans="1:9" ht="15" customHeight="1">
      <c r="A4784" s="88" t="s">
        <v>3108</v>
      </c>
      <c r="B4784" s="88"/>
      <c r="C4784" s="88"/>
      <c r="D4784" s="2"/>
      <c r="E4784" s="2"/>
      <c r="F4784" s="2"/>
      <c r="G4784" s="89" t="s">
        <v>1491</v>
      </c>
      <c r="H4784" s="89"/>
      <c r="I4784" s="5">
        <v>94.65</v>
      </c>
    </row>
    <row r="4785" spans="1:9" ht="9.9499999999999993" customHeight="1">
      <c r="A4785" s="2"/>
      <c r="B4785" s="2"/>
      <c r="C4785" s="2"/>
      <c r="D4785" s="2"/>
      <c r="E4785" s="2"/>
      <c r="F4785" s="2"/>
      <c r="G4785" s="90"/>
      <c r="H4785" s="90"/>
      <c r="I4785" s="90"/>
    </row>
    <row r="4786" spans="1:9" ht="20.100000000000001" customHeight="1">
      <c r="A4786" s="81" t="s">
        <v>3113</v>
      </c>
      <c r="B4786" s="81"/>
      <c r="C4786" s="81"/>
      <c r="D4786" s="81"/>
      <c r="E4786" s="81"/>
      <c r="F4786" s="81"/>
      <c r="G4786" s="81"/>
      <c r="H4786" s="81"/>
      <c r="I4786" s="81"/>
    </row>
    <row r="4787" spans="1:9" ht="15" customHeight="1">
      <c r="A4787" s="91" t="s">
        <v>1576</v>
      </c>
      <c r="B4787" s="91"/>
      <c r="C4787" s="92" t="s">
        <v>4</v>
      </c>
      <c r="D4787" s="92"/>
      <c r="E4787" s="92"/>
      <c r="F4787" s="11" t="s">
        <v>1470</v>
      </c>
      <c r="G4787" s="11" t="s">
        <v>1471</v>
      </c>
      <c r="H4787" s="11" t="s">
        <v>1472</v>
      </c>
      <c r="I4787" s="11" t="s">
        <v>1473</v>
      </c>
    </row>
    <row r="4788" spans="1:9" ht="15" customHeight="1">
      <c r="A4788" s="17" t="s">
        <v>3114</v>
      </c>
      <c r="B4788" s="18" t="s">
        <v>3115</v>
      </c>
      <c r="C4788" s="93" t="s">
        <v>399</v>
      </c>
      <c r="D4788" s="93"/>
      <c r="E4788" s="93"/>
      <c r="F4788" s="17" t="s">
        <v>496</v>
      </c>
      <c r="G4788" s="19">
        <v>1</v>
      </c>
      <c r="H4788" s="20">
        <v>9.83</v>
      </c>
      <c r="I4788" s="20">
        <f>ROUND(ROUND(G4788,8)*H4788,2)</f>
        <v>9.83</v>
      </c>
    </row>
    <row r="4789" spans="1:9" ht="15" customHeight="1">
      <c r="A4789" s="2"/>
      <c r="B4789" s="2"/>
      <c r="C4789" s="2"/>
      <c r="D4789" s="2"/>
      <c r="E4789" s="2"/>
      <c r="F4789" s="2"/>
      <c r="G4789" s="87" t="s">
        <v>1588</v>
      </c>
      <c r="H4789" s="87"/>
      <c r="I4789" s="21">
        <f>SUM(I4788:I4788)</f>
        <v>9.83</v>
      </c>
    </row>
    <row r="4790" spans="1:9" ht="15" customHeight="1">
      <c r="A4790" s="91" t="s">
        <v>1560</v>
      </c>
      <c r="B4790" s="91"/>
      <c r="C4790" s="92" t="s">
        <v>4</v>
      </c>
      <c r="D4790" s="92"/>
      <c r="E4790" s="92"/>
      <c r="F4790" s="11" t="s">
        <v>1470</v>
      </c>
      <c r="G4790" s="11" t="s">
        <v>1471</v>
      </c>
      <c r="H4790" s="11" t="s">
        <v>1472</v>
      </c>
      <c r="I4790" s="11" t="s">
        <v>1473</v>
      </c>
    </row>
    <row r="4791" spans="1:9" ht="15" customHeight="1">
      <c r="A4791" s="17" t="s">
        <v>2160</v>
      </c>
      <c r="B4791" s="18" t="s">
        <v>2161</v>
      </c>
      <c r="C4791" s="93" t="s">
        <v>14</v>
      </c>
      <c r="D4791" s="93"/>
      <c r="E4791" s="93"/>
      <c r="F4791" s="17" t="s">
        <v>1563</v>
      </c>
      <c r="G4791" s="19">
        <v>0.18</v>
      </c>
      <c r="H4791" s="20">
        <v>32.69</v>
      </c>
      <c r="I4791" s="20">
        <f>ROUND(ROUND(G4791,8)*H4791,2)</f>
        <v>5.88</v>
      </c>
    </row>
    <row r="4792" spans="1:9" ht="18" customHeight="1">
      <c r="A4792" s="2"/>
      <c r="B4792" s="2"/>
      <c r="C4792" s="2"/>
      <c r="D4792" s="2"/>
      <c r="E4792" s="2"/>
      <c r="F4792" s="2"/>
      <c r="G4792" s="87" t="s">
        <v>1564</v>
      </c>
      <c r="H4792" s="87"/>
      <c r="I4792" s="21">
        <f>SUM(I4791:I4791)</f>
        <v>5.88</v>
      </c>
    </row>
    <row r="4793" spans="1:9" ht="15" customHeight="1">
      <c r="A4793" s="2"/>
      <c r="B4793" s="2"/>
      <c r="C4793" s="2"/>
      <c r="D4793" s="2"/>
      <c r="E4793" s="2"/>
      <c r="F4793" s="2"/>
      <c r="G4793" s="89" t="s">
        <v>1491</v>
      </c>
      <c r="H4793" s="89"/>
      <c r="I4793" s="5">
        <f>SUM(I4789,I4792)</f>
        <v>15.71</v>
      </c>
    </row>
    <row r="4794" spans="1:9" ht="9.9499999999999993" customHeight="1">
      <c r="A4794" s="2"/>
      <c r="B4794" s="2"/>
      <c r="C4794" s="2"/>
      <c r="D4794" s="2"/>
      <c r="E4794" s="2"/>
      <c r="F4794" s="2"/>
      <c r="G4794" s="90"/>
      <c r="H4794" s="90"/>
      <c r="I4794" s="90"/>
    </row>
    <row r="4795" spans="1:9" ht="20.100000000000001" customHeight="1">
      <c r="A4795" s="81" t="s">
        <v>3116</v>
      </c>
      <c r="B4795" s="81"/>
      <c r="C4795" s="81"/>
      <c r="D4795" s="81"/>
      <c r="E4795" s="81"/>
      <c r="F4795" s="81"/>
      <c r="G4795" s="81"/>
      <c r="H4795" s="81"/>
      <c r="I4795" s="81"/>
    </row>
    <row r="4796" spans="1:9" ht="15" customHeight="1">
      <c r="A4796" s="91" t="s">
        <v>1576</v>
      </c>
      <c r="B4796" s="91"/>
      <c r="C4796" s="92" t="s">
        <v>4</v>
      </c>
      <c r="D4796" s="92"/>
      <c r="E4796" s="92"/>
      <c r="F4796" s="11" t="s">
        <v>1470</v>
      </c>
      <c r="G4796" s="11" t="s">
        <v>1471</v>
      </c>
      <c r="H4796" s="11" t="s">
        <v>1472</v>
      </c>
      <c r="I4796" s="11" t="s">
        <v>1473</v>
      </c>
    </row>
    <row r="4797" spans="1:9" ht="15" customHeight="1">
      <c r="A4797" s="17" t="s">
        <v>3117</v>
      </c>
      <c r="B4797" s="18" t="s">
        <v>3118</v>
      </c>
      <c r="C4797" s="93" t="s">
        <v>14</v>
      </c>
      <c r="D4797" s="93"/>
      <c r="E4797" s="93"/>
      <c r="F4797" s="17" t="s">
        <v>88</v>
      </c>
      <c r="G4797" s="19">
        <v>1.05</v>
      </c>
      <c r="H4797" s="20">
        <v>69.45</v>
      </c>
      <c r="I4797" s="20">
        <f>TRUNC(TRUNC(G4797,8)*H4797,2)</f>
        <v>72.92</v>
      </c>
    </row>
    <row r="4798" spans="1:9" ht="15" customHeight="1">
      <c r="A4798" s="2"/>
      <c r="B4798" s="2"/>
      <c r="C4798" s="2"/>
      <c r="D4798" s="2"/>
      <c r="E4798" s="2"/>
      <c r="F4798" s="2"/>
      <c r="G4798" s="87" t="s">
        <v>1588</v>
      </c>
      <c r="H4798" s="87"/>
      <c r="I4798" s="21">
        <f>SUM(I4797:I4797)</f>
        <v>72.92</v>
      </c>
    </row>
    <row r="4799" spans="1:9" ht="15" customHeight="1">
      <c r="A4799" s="91" t="s">
        <v>1560</v>
      </c>
      <c r="B4799" s="91"/>
      <c r="C4799" s="92" t="s">
        <v>4</v>
      </c>
      <c r="D4799" s="92"/>
      <c r="E4799" s="92"/>
      <c r="F4799" s="11" t="s">
        <v>1470</v>
      </c>
      <c r="G4799" s="11" t="s">
        <v>1471</v>
      </c>
      <c r="H4799" s="11" t="s">
        <v>1472</v>
      </c>
      <c r="I4799" s="11" t="s">
        <v>1473</v>
      </c>
    </row>
    <row r="4800" spans="1:9" ht="21" customHeight="1">
      <c r="A4800" s="17" t="s">
        <v>2158</v>
      </c>
      <c r="B4800" s="18" t="s">
        <v>2159</v>
      </c>
      <c r="C4800" s="93" t="s">
        <v>14</v>
      </c>
      <c r="D4800" s="93"/>
      <c r="E4800" s="93"/>
      <c r="F4800" s="17" t="s">
        <v>1563</v>
      </c>
      <c r="G4800" s="19">
        <v>0.04</v>
      </c>
      <c r="H4800" s="20">
        <v>24.39</v>
      </c>
      <c r="I4800" s="20">
        <f>TRUNC(TRUNC(G4800,8)*H4800,2)</f>
        <v>0.97</v>
      </c>
    </row>
    <row r="4801" spans="1:9" ht="15" customHeight="1">
      <c r="A4801" s="17" t="s">
        <v>2160</v>
      </c>
      <c r="B4801" s="18" t="s">
        <v>2161</v>
      </c>
      <c r="C4801" s="93" t="s">
        <v>14</v>
      </c>
      <c r="D4801" s="93"/>
      <c r="E4801" s="93"/>
      <c r="F4801" s="17" t="s">
        <v>1563</v>
      </c>
      <c r="G4801" s="19">
        <v>0.04</v>
      </c>
      <c r="H4801" s="20">
        <v>32.69</v>
      </c>
      <c r="I4801" s="20">
        <f>TRUNC(TRUNC(G4801,8)*H4801,2)</f>
        <v>1.3</v>
      </c>
    </row>
    <row r="4802" spans="1:9" ht="18" customHeight="1">
      <c r="A4802" s="2"/>
      <c r="B4802" s="2"/>
      <c r="C4802" s="2"/>
      <c r="D4802" s="2"/>
      <c r="E4802" s="2"/>
      <c r="F4802" s="2"/>
      <c r="G4802" s="87" t="s">
        <v>1564</v>
      </c>
      <c r="H4802" s="87"/>
      <c r="I4802" s="21">
        <f>SUM(I4800:I4801)</f>
        <v>2.27</v>
      </c>
    </row>
    <row r="4803" spans="1:9" ht="15" customHeight="1">
      <c r="A4803" s="2"/>
      <c r="B4803" s="2"/>
      <c r="C4803" s="2"/>
      <c r="D4803" s="2"/>
      <c r="E4803" s="2"/>
      <c r="F4803" s="2"/>
      <c r="G4803" s="89" t="s">
        <v>1491</v>
      </c>
      <c r="H4803" s="89"/>
      <c r="I4803" s="5">
        <f>SUM(I4798,I4802)</f>
        <v>75.19</v>
      </c>
    </row>
    <row r="4804" spans="1:9" ht="9.9499999999999993" customHeight="1">
      <c r="A4804" s="2"/>
      <c r="B4804" s="2"/>
      <c r="C4804" s="2"/>
      <c r="D4804" s="2"/>
      <c r="E4804" s="2"/>
      <c r="F4804" s="2"/>
      <c r="G4804" s="90"/>
      <c r="H4804" s="90"/>
      <c r="I4804" s="90"/>
    </row>
    <row r="4805" spans="1:9" ht="20.100000000000001" customHeight="1">
      <c r="A4805" s="81" t="s">
        <v>3119</v>
      </c>
      <c r="B4805" s="81"/>
      <c r="C4805" s="81"/>
      <c r="D4805" s="81"/>
      <c r="E4805" s="81"/>
      <c r="F4805" s="81"/>
      <c r="G4805" s="81"/>
      <c r="H4805" s="81"/>
      <c r="I4805" s="81"/>
    </row>
    <row r="4806" spans="1:9" ht="15" customHeight="1">
      <c r="A4806" s="91" t="s">
        <v>1576</v>
      </c>
      <c r="B4806" s="91"/>
      <c r="C4806" s="92" t="s">
        <v>4</v>
      </c>
      <c r="D4806" s="92"/>
      <c r="E4806" s="92"/>
      <c r="F4806" s="11" t="s">
        <v>1470</v>
      </c>
      <c r="G4806" s="11" t="s">
        <v>1471</v>
      </c>
      <c r="H4806" s="11" t="s">
        <v>1472</v>
      </c>
      <c r="I4806" s="11" t="s">
        <v>1473</v>
      </c>
    </row>
    <row r="4807" spans="1:9" ht="29.1" customHeight="1">
      <c r="A4807" s="17" t="s">
        <v>3120</v>
      </c>
      <c r="B4807" s="18" t="s">
        <v>3121</v>
      </c>
      <c r="C4807" s="93" t="s">
        <v>14</v>
      </c>
      <c r="D4807" s="93"/>
      <c r="E4807" s="93"/>
      <c r="F4807" s="17" t="s">
        <v>33</v>
      </c>
      <c r="G4807" s="19">
        <v>1</v>
      </c>
      <c r="H4807" s="20">
        <v>34.159999999999997</v>
      </c>
      <c r="I4807" s="20">
        <f>TRUNC(TRUNC(G4807,8)*H4807,2)</f>
        <v>34.159999999999997</v>
      </c>
    </row>
    <row r="4808" spans="1:9" ht="15" customHeight="1">
      <c r="A4808" s="2"/>
      <c r="B4808" s="2"/>
      <c r="C4808" s="2"/>
      <c r="D4808" s="2"/>
      <c r="E4808" s="2"/>
      <c r="F4808" s="2"/>
      <c r="G4808" s="87" t="s">
        <v>1588</v>
      </c>
      <c r="H4808" s="87"/>
      <c r="I4808" s="21">
        <f>SUM(I4807:I4807)</f>
        <v>34.159999999999997</v>
      </c>
    </row>
    <row r="4809" spans="1:9" ht="15" customHeight="1">
      <c r="A4809" s="91" t="s">
        <v>1560</v>
      </c>
      <c r="B4809" s="91"/>
      <c r="C4809" s="92" t="s">
        <v>4</v>
      </c>
      <c r="D4809" s="92"/>
      <c r="E4809" s="92"/>
      <c r="F4809" s="11" t="s">
        <v>1470</v>
      </c>
      <c r="G4809" s="11" t="s">
        <v>1471</v>
      </c>
      <c r="H4809" s="11" t="s">
        <v>1472</v>
      </c>
      <c r="I4809" s="11" t="s">
        <v>1473</v>
      </c>
    </row>
    <row r="4810" spans="1:9" ht="15" customHeight="1">
      <c r="A4810" s="17" t="s">
        <v>1792</v>
      </c>
      <c r="B4810" s="18" t="s">
        <v>1793</v>
      </c>
      <c r="C4810" s="93" t="s">
        <v>14</v>
      </c>
      <c r="D4810" s="93"/>
      <c r="E4810" s="93"/>
      <c r="F4810" s="17" t="s">
        <v>1563</v>
      </c>
      <c r="G4810" s="19">
        <v>0.1384</v>
      </c>
      <c r="H4810" s="20">
        <v>32.270000000000003</v>
      </c>
      <c r="I4810" s="20">
        <f>TRUNC(TRUNC(G4810,8)*H4810,2)</f>
        <v>4.46</v>
      </c>
    </row>
    <row r="4811" spans="1:9" ht="15" customHeight="1">
      <c r="A4811" s="17" t="s">
        <v>1775</v>
      </c>
      <c r="B4811" s="18" t="s">
        <v>1776</v>
      </c>
      <c r="C4811" s="93" t="s">
        <v>14</v>
      </c>
      <c r="D4811" s="93"/>
      <c r="E4811" s="93"/>
      <c r="F4811" s="17" t="s">
        <v>1563</v>
      </c>
      <c r="G4811" s="19">
        <v>0.10879999999999999</v>
      </c>
      <c r="H4811" s="20">
        <v>23.23</v>
      </c>
      <c r="I4811" s="20">
        <f>TRUNC(TRUNC(G4811,8)*H4811,2)</f>
        <v>2.52</v>
      </c>
    </row>
    <row r="4812" spans="1:9" ht="18" customHeight="1">
      <c r="A4812" s="2"/>
      <c r="B4812" s="2"/>
      <c r="C4812" s="2"/>
      <c r="D4812" s="2"/>
      <c r="E4812" s="2"/>
      <c r="F4812" s="2"/>
      <c r="G4812" s="87" t="s">
        <v>1564</v>
      </c>
      <c r="H4812" s="87"/>
      <c r="I4812" s="21">
        <f>SUM(I4810:I4811)</f>
        <v>6.98</v>
      </c>
    </row>
    <row r="4813" spans="1:9" ht="15" customHeight="1">
      <c r="A4813" s="91" t="s">
        <v>1487</v>
      </c>
      <c r="B4813" s="91"/>
      <c r="C4813" s="92" t="s">
        <v>4</v>
      </c>
      <c r="D4813" s="92"/>
      <c r="E4813" s="92"/>
      <c r="F4813" s="11" t="s">
        <v>1470</v>
      </c>
      <c r="G4813" s="11" t="s">
        <v>1471</v>
      </c>
      <c r="H4813" s="11" t="s">
        <v>1472</v>
      </c>
      <c r="I4813" s="11" t="s">
        <v>1473</v>
      </c>
    </row>
    <row r="4814" spans="1:9" ht="29.1" customHeight="1">
      <c r="A4814" s="17" t="s">
        <v>3122</v>
      </c>
      <c r="B4814" s="18" t="s">
        <v>3123</v>
      </c>
      <c r="C4814" s="93" t="s">
        <v>14</v>
      </c>
      <c r="D4814" s="93"/>
      <c r="E4814" s="93"/>
      <c r="F4814" s="17" t="s">
        <v>43</v>
      </c>
      <c r="G4814" s="19">
        <v>1.41E-2</v>
      </c>
      <c r="H4814" s="20">
        <v>270.92</v>
      </c>
      <c r="I4814" s="20">
        <f>TRUNC(TRUNC(G4814,8)*H4814,2)</f>
        <v>3.81</v>
      </c>
    </row>
    <row r="4815" spans="1:9" ht="15" customHeight="1">
      <c r="A4815" s="2"/>
      <c r="B4815" s="2"/>
      <c r="C4815" s="2"/>
      <c r="D4815" s="2"/>
      <c r="E4815" s="2"/>
      <c r="F4815" s="2"/>
      <c r="G4815" s="87" t="s">
        <v>1490</v>
      </c>
      <c r="H4815" s="87"/>
      <c r="I4815" s="21">
        <f>SUM(I4814:I4814)</f>
        <v>3.81</v>
      </c>
    </row>
    <row r="4816" spans="1:9" ht="15" customHeight="1">
      <c r="A4816" s="2"/>
      <c r="B4816" s="2"/>
      <c r="C4816" s="2"/>
      <c r="D4816" s="2"/>
      <c r="E4816" s="2"/>
      <c r="F4816" s="2"/>
      <c r="G4816" s="89" t="s">
        <v>1491</v>
      </c>
      <c r="H4816" s="89"/>
      <c r="I4816" s="5">
        <f>SUM(I4808,I4812,I4815)</f>
        <v>44.95</v>
      </c>
    </row>
    <row r="4817" spans="1:9" ht="9.9499999999999993" customHeight="1">
      <c r="A4817" s="2"/>
      <c r="B4817" s="2"/>
      <c r="C4817" s="2"/>
      <c r="D4817" s="2"/>
      <c r="E4817" s="2"/>
      <c r="F4817" s="2"/>
      <c r="G4817" s="90"/>
      <c r="H4817" s="90"/>
      <c r="I4817" s="90"/>
    </row>
    <row r="4818" spans="1:9" ht="20.100000000000001" customHeight="1">
      <c r="A4818" s="81" t="s">
        <v>3124</v>
      </c>
      <c r="B4818" s="81"/>
      <c r="C4818" s="81"/>
      <c r="D4818" s="81"/>
      <c r="E4818" s="81"/>
      <c r="F4818" s="81"/>
      <c r="G4818" s="81"/>
      <c r="H4818" s="81"/>
      <c r="I4818" s="81"/>
    </row>
    <row r="4819" spans="1:9" ht="15" customHeight="1">
      <c r="A4819" s="91" t="s">
        <v>1576</v>
      </c>
      <c r="B4819" s="91"/>
      <c r="C4819" s="92" t="s">
        <v>4</v>
      </c>
      <c r="D4819" s="92"/>
      <c r="E4819" s="92"/>
      <c r="F4819" s="11" t="s">
        <v>1470</v>
      </c>
      <c r="G4819" s="11" t="s">
        <v>1471</v>
      </c>
      <c r="H4819" s="11" t="s">
        <v>1472</v>
      </c>
      <c r="I4819" s="11" t="s">
        <v>1473</v>
      </c>
    </row>
    <row r="4820" spans="1:9" ht="29.1" customHeight="1">
      <c r="A4820" s="17" t="s">
        <v>3125</v>
      </c>
      <c r="B4820" s="18" t="s">
        <v>3126</v>
      </c>
      <c r="C4820" s="93" t="s">
        <v>14</v>
      </c>
      <c r="D4820" s="93"/>
      <c r="E4820" s="93"/>
      <c r="F4820" s="17" t="s">
        <v>33</v>
      </c>
      <c r="G4820" s="19">
        <v>1</v>
      </c>
      <c r="H4820" s="20">
        <v>81.66</v>
      </c>
      <c r="I4820" s="20">
        <f>TRUNC(TRUNC(G4820,8)*H4820,2)</f>
        <v>81.66</v>
      </c>
    </row>
    <row r="4821" spans="1:9" ht="15" customHeight="1">
      <c r="A4821" s="2"/>
      <c r="B4821" s="2"/>
      <c r="C4821" s="2"/>
      <c r="D4821" s="2"/>
      <c r="E4821" s="2"/>
      <c r="F4821" s="2"/>
      <c r="G4821" s="87" t="s">
        <v>1588</v>
      </c>
      <c r="H4821" s="87"/>
      <c r="I4821" s="21">
        <f>SUM(I4820:I4820)</f>
        <v>81.66</v>
      </c>
    </row>
    <row r="4822" spans="1:9" ht="15" customHeight="1">
      <c r="A4822" s="91" t="s">
        <v>1560</v>
      </c>
      <c r="B4822" s="91"/>
      <c r="C4822" s="92" t="s">
        <v>4</v>
      </c>
      <c r="D4822" s="92"/>
      <c r="E4822" s="92"/>
      <c r="F4822" s="11" t="s">
        <v>1470</v>
      </c>
      <c r="G4822" s="11" t="s">
        <v>1471</v>
      </c>
      <c r="H4822" s="11" t="s">
        <v>1472</v>
      </c>
      <c r="I4822" s="11" t="s">
        <v>1473</v>
      </c>
    </row>
    <row r="4823" spans="1:9" ht="21" customHeight="1">
      <c r="A4823" s="17" t="s">
        <v>2158</v>
      </c>
      <c r="B4823" s="18" t="s">
        <v>2159</v>
      </c>
      <c r="C4823" s="93" t="s">
        <v>14</v>
      </c>
      <c r="D4823" s="93"/>
      <c r="E4823" s="93"/>
      <c r="F4823" s="17" t="s">
        <v>1563</v>
      </c>
      <c r="G4823" s="19">
        <v>0.24840000000000001</v>
      </c>
      <c r="H4823" s="20">
        <v>24.39</v>
      </c>
      <c r="I4823" s="20">
        <f>TRUNC(TRUNC(G4823,8)*H4823,2)</f>
        <v>6.05</v>
      </c>
    </row>
    <row r="4824" spans="1:9" ht="15" customHeight="1">
      <c r="A4824" s="17" t="s">
        <v>2160</v>
      </c>
      <c r="B4824" s="18" t="s">
        <v>2161</v>
      </c>
      <c r="C4824" s="93" t="s">
        <v>14</v>
      </c>
      <c r="D4824" s="93"/>
      <c r="E4824" s="93"/>
      <c r="F4824" s="17" t="s">
        <v>1563</v>
      </c>
      <c r="G4824" s="19">
        <v>0.24840000000000001</v>
      </c>
      <c r="H4824" s="20">
        <v>32.69</v>
      </c>
      <c r="I4824" s="20">
        <f>TRUNC(TRUNC(G4824,8)*H4824,2)</f>
        <v>8.1199999999999992</v>
      </c>
    </row>
    <row r="4825" spans="1:9" ht="18" customHeight="1">
      <c r="A4825" s="2"/>
      <c r="B4825" s="2"/>
      <c r="C4825" s="2"/>
      <c r="D4825" s="2"/>
      <c r="E4825" s="2"/>
      <c r="F4825" s="2"/>
      <c r="G4825" s="87" t="s">
        <v>1564</v>
      </c>
      <c r="H4825" s="87"/>
      <c r="I4825" s="21">
        <f>SUM(I4823:I4824)</f>
        <v>14.169999999999998</v>
      </c>
    </row>
    <row r="4826" spans="1:9" ht="15" customHeight="1">
      <c r="A4826" s="2"/>
      <c r="B4826" s="2"/>
      <c r="C4826" s="2"/>
      <c r="D4826" s="2"/>
      <c r="E4826" s="2"/>
      <c r="F4826" s="2"/>
      <c r="G4826" s="89" t="s">
        <v>1491</v>
      </c>
      <c r="H4826" s="89"/>
      <c r="I4826" s="5">
        <f>SUM(I4821,I4825)</f>
        <v>95.83</v>
      </c>
    </row>
    <row r="4827" spans="1:9" ht="9.9499999999999993" customHeight="1">
      <c r="A4827" s="2"/>
      <c r="B4827" s="2"/>
      <c r="C4827" s="2"/>
      <c r="D4827" s="2"/>
      <c r="E4827" s="2"/>
      <c r="F4827" s="2"/>
      <c r="G4827" s="90"/>
      <c r="H4827" s="90"/>
      <c r="I4827" s="90"/>
    </row>
    <row r="4828" spans="1:9" ht="20.100000000000001" customHeight="1">
      <c r="A4828" s="81" t="s">
        <v>3127</v>
      </c>
      <c r="B4828" s="81"/>
      <c r="C4828" s="81"/>
      <c r="D4828" s="81"/>
      <c r="E4828" s="81"/>
      <c r="F4828" s="81"/>
      <c r="G4828" s="81"/>
      <c r="H4828" s="81"/>
      <c r="I4828" s="81"/>
    </row>
    <row r="4829" spans="1:9" ht="15" customHeight="1">
      <c r="A4829" s="91" t="s">
        <v>1576</v>
      </c>
      <c r="B4829" s="91"/>
      <c r="C4829" s="92" t="s">
        <v>4</v>
      </c>
      <c r="D4829" s="92"/>
      <c r="E4829" s="92"/>
      <c r="F4829" s="11" t="s">
        <v>1470</v>
      </c>
      <c r="G4829" s="11" t="s">
        <v>1471</v>
      </c>
      <c r="H4829" s="11" t="s">
        <v>1472</v>
      </c>
      <c r="I4829" s="11" t="s">
        <v>1473</v>
      </c>
    </row>
    <row r="4830" spans="1:9" ht="21" customHeight="1">
      <c r="A4830" s="17" t="s">
        <v>3128</v>
      </c>
      <c r="B4830" s="18" t="s">
        <v>3129</v>
      </c>
      <c r="C4830" s="93" t="s">
        <v>399</v>
      </c>
      <c r="D4830" s="93"/>
      <c r="E4830" s="93"/>
      <c r="F4830" s="17" t="s">
        <v>400</v>
      </c>
      <c r="G4830" s="19">
        <v>1</v>
      </c>
      <c r="H4830" s="20">
        <v>7.13</v>
      </c>
      <c r="I4830" s="20">
        <f>ROUND(ROUND(G4830,8)*H4830,2)</f>
        <v>7.13</v>
      </c>
    </row>
    <row r="4831" spans="1:9" ht="15" customHeight="1">
      <c r="A4831" s="2"/>
      <c r="B4831" s="2"/>
      <c r="C4831" s="2"/>
      <c r="D4831" s="2"/>
      <c r="E4831" s="2"/>
      <c r="F4831" s="2"/>
      <c r="G4831" s="87" t="s">
        <v>1588</v>
      </c>
      <c r="H4831" s="87"/>
      <c r="I4831" s="21">
        <f>SUM(I4830:I4830)</f>
        <v>7.13</v>
      </c>
    </row>
    <row r="4832" spans="1:9" ht="15" customHeight="1">
      <c r="A4832" s="91" t="s">
        <v>1560</v>
      </c>
      <c r="B4832" s="91"/>
      <c r="C4832" s="92" t="s">
        <v>4</v>
      </c>
      <c r="D4832" s="92"/>
      <c r="E4832" s="92"/>
      <c r="F4832" s="11" t="s">
        <v>1470</v>
      </c>
      <c r="G4832" s="11" t="s">
        <v>1471</v>
      </c>
      <c r="H4832" s="11" t="s">
        <v>1472</v>
      </c>
      <c r="I4832" s="11" t="s">
        <v>1473</v>
      </c>
    </row>
    <row r="4833" spans="1:9" ht="15" customHeight="1">
      <c r="A4833" s="17" t="s">
        <v>2160</v>
      </c>
      <c r="B4833" s="18" t="s">
        <v>2161</v>
      </c>
      <c r="C4833" s="93" t="s">
        <v>14</v>
      </c>
      <c r="D4833" s="93"/>
      <c r="E4833" s="93"/>
      <c r="F4833" s="17" t="s">
        <v>1563</v>
      </c>
      <c r="G4833" s="19">
        <v>0.1</v>
      </c>
      <c r="H4833" s="20">
        <v>32.69</v>
      </c>
      <c r="I4833" s="20">
        <f>ROUND(ROUND(G4833,8)*H4833,2)</f>
        <v>3.27</v>
      </c>
    </row>
    <row r="4834" spans="1:9" ht="15" customHeight="1">
      <c r="A4834" s="17" t="s">
        <v>1775</v>
      </c>
      <c r="B4834" s="18" t="s">
        <v>1776</v>
      </c>
      <c r="C4834" s="93" t="s">
        <v>14</v>
      </c>
      <c r="D4834" s="93"/>
      <c r="E4834" s="93"/>
      <c r="F4834" s="17" t="s">
        <v>1563</v>
      </c>
      <c r="G4834" s="19">
        <v>0.2</v>
      </c>
      <c r="H4834" s="20">
        <v>23.23</v>
      </c>
      <c r="I4834" s="20">
        <f>ROUND(ROUND(G4834,8)*H4834,2)</f>
        <v>4.6500000000000004</v>
      </c>
    </row>
    <row r="4835" spans="1:9" ht="18" customHeight="1">
      <c r="A4835" s="2"/>
      <c r="B4835" s="2"/>
      <c r="C4835" s="2"/>
      <c r="D4835" s="2"/>
      <c r="E4835" s="2"/>
      <c r="F4835" s="2"/>
      <c r="G4835" s="87" t="s">
        <v>1564</v>
      </c>
      <c r="H4835" s="87"/>
      <c r="I4835" s="21">
        <f>SUM(I4833:I4834)</f>
        <v>7.92</v>
      </c>
    </row>
    <row r="4836" spans="1:9" ht="15" customHeight="1">
      <c r="A4836" s="2"/>
      <c r="B4836" s="2"/>
      <c r="C4836" s="2"/>
      <c r="D4836" s="2"/>
      <c r="E4836" s="2"/>
      <c r="F4836" s="2"/>
      <c r="G4836" s="89" t="s">
        <v>1491</v>
      </c>
      <c r="H4836" s="89"/>
      <c r="I4836" s="5">
        <f>SUM(I4831,I4835)</f>
        <v>15.05</v>
      </c>
    </row>
    <row r="4837" spans="1:9" ht="9.9499999999999993" customHeight="1">
      <c r="A4837" s="2"/>
      <c r="B4837" s="2"/>
      <c r="C4837" s="2"/>
      <c r="D4837" s="2"/>
      <c r="E4837" s="2"/>
      <c r="F4837" s="2"/>
      <c r="G4837" s="90"/>
      <c r="H4837" s="90"/>
      <c r="I4837" s="90"/>
    </row>
    <row r="4838" spans="1:9" ht="20.100000000000001" customHeight="1">
      <c r="A4838" s="81" t="s">
        <v>3130</v>
      </c>
      <c r="B4838" s="81"/>
      <c r="C4838" s="81"/>
      <c r="D4838" s="81"/>
      <c r="E4838" s="81"/>
      <c r="F4838" s="81"/>
      <c r="G4838" s="81"/>
      <c r="H4838" s="81"/>
      <c r="I4838" s="81"/>
    </row>
    <row r="4839" spans="1:9" ht="15" customHeight="1">
      <c r="A4839" s="91" t="s">
        <v>1576</v>
      </c>
      <c r="B4839" s="91"/>
      <c r="C4839" s="92" t="s">
        <v>4</v>
      </c>
      <c r="D4839" s="92"/>
      <c r="E4839" s="92"/>
      <c r="F4839" s="11" t="s">
        <v>1470</v>
      </c>
      <c r="G4839" s="11" t="s">
        <v>1471</v>
      </c>
      <c r="H4839" s="11" t="s">
        <v>1472</v>
      </c>
      <c r="I4839" s="11" t="s">
        <v>1473</v>
      </c>
    </row>
    <row r="4840" spans="1:9" ht="21" customHeight="1">
      <c r="A4840" s="17" t="s">
        <v>3131</v>
      </c>
      <c r="B4840" s="18" t="s">
        <v>3132</v>
      </c>
      <c r="C4840" s="93" t="s">
        <v>399</v>
      </c>
      <c r="D4840" s="93"/>
      <c r="E4840" s="93"/>
      <c r="F4840" s="17" t="s">
        <v>400</v>
      </c>
      <c r="G4840" s="19">
        <v>1</v>
      </c>
      <c r="H4840" s="20">
        <v>7.31</v>
      </c>
      <c r="I4840" s="20">
        <f>ROUND(ROUND(G4840,8)*H4840,2)</f>
        <v>7.31</v>
      </c>
    </row>
    <row r="4841" spans="1:9" ht="15" customHeight="1">
      <c r="A4841" s="2"/>
      <c r="B4841" s="2"/>
      <c r="C4841" s="2"/>
      <c r="D4841" s="2"/>
      <c r="E4841" s="2"/>
      <c r="F4841" s="2"/>
      <c r="G4841" s="87" t="s">
        <v>1588</v>
      </c>
      <c r="H4841" s="87"/>
      <c r="I4841" s="21">
        <f>SUM(I4840:I4840)</f>
        <v>7.31</v>
      </c>
    </row>
    <row r="4842" spans="1:9" ht="15" customHeight="1">
      <c r="A4842" s="91" t="s">
        <v>1560</v>
      </c>
      <c r="B4842" s="91"/>
      <c r="C4842" s="92" t="s">
        <v>4</v>
      </c>
      <c r="D4842" s="92"/>
      <c r="E4842" s="92"/>
      <c r="F4842" s="11" t="s">
        <v>1470</v>
      </c>
      <c r="G4842" s="11" t="s">
        <v>1471</v>
      </c>
      <c r="H4842" s="11" t="s">
        <v>1472</v>
      </c>
      <c r="I4842" s="11" t="s">
        <v>1473</v>
      </c>
    </row>
    <row r="4843" spans="1:9" ht="15" customHeight="1">
      <c r="A4843" s="17" t="s">
        <v>2160</v>
      </c>
      <c r="B4843" s="18" t="s">
        <v>2161</v>
      </c>
      <c r="C4843" s="93" t="s">
        <v>14</v>
      </c>
      <c r="D4843" s="93"/>
      <c r="E4843" s="93"/>
      <c r="F4843" s="17" t="s">
        <v>1563</v>
      </c>
      <c r="G4843" s="19">
        <v>0.1</v>
      </c>
      <c r="H4843" s="20">
        <v>32.69</v>
      </c>
      <c r="I4843" s="20">
        <f>ROUND(ROUND(G4843,8)*H4843,2)</f>
        <v>3.27</v>
      </c>
    </row>
    <row r="4844" spans="1:9" ht="15" customHeight="1">
      <c r="A4844" s="17" t="s">
        <v>1775</v>
      </c>
      <c r="B4844" s="18" t="s">
        <v>1776</v>
      </c>
      <c r="C4844" s="93" t="s">
        <v>14</v>
      </c>
      <c r="D4844" s="93"/>
      <c r="E4844" s="93"/>
      <c r="F4844" s="17" t="s">
        <v>1563</v>
      </c>
      <c r="G4844" s="19">
        <v>0.2</v>
      </c>
      <c r="H4844" s="20">
        <v>23.23</v>
      </c>
      <c r="I4844" s="20">
        <f>ROUND(ROUND(G4844,8)*H4844,2)</f>
        <v>4.6500000000000004</v>
      </c>
    </row>
    <row r="4845" spans="1:9" ht="18" customHeight="1">
      <c r="A4845" s="2"/>
      <c r="B4845" s="2"/>
      <c r="C4845" s="2"/>
      <c r="D4845" s="2"/>
      <c r="E4845" s="2"/>
      <c r="F4845" s="2"/>
      <c r="G4845" s="87" t="s">
        <v>1564</v>
      </c>
      <c r="H4845" s="87"/>
      <c r="I4845" s="21">
        <f>SUM(I4843:I4844)</f>
        <v>7.92</v>
      </c>
    </row>
    <row r="4846" spans="1:9" ht="15" customHeight="1">
      <c r="A4846" s="2"/>
      <c r="B4846" s="2"/>
      <c r="C4846" s="2"/>
      <c r="D4846" s="2"/>
      <c r="E4846" s="2"/>
      <c r="F4846" s="2"/>
      <c r="G4846" s="89" t="s">
        <v>1491</v>
      </c>
      <c r="H4846" s="89"/>
      <c r="I4846" s="5">
        <f>SUM(I4841,I4845)</f>
        <v>15.23</v>
      </c>
    </row>
    <row r="4847" spans="1:9" ht="9.9499999999999993" customHeight="1">
      <c r="A4847" s="2"/>
      <c r="B4847" s="2"/>
      <c r="C4847" s="2"/>
      <c r="D4847" s="2"/>
      <c r="E4847" s="2"/>
      <c r="F4847" s="2"/>
      <c r="G4847" s="90"/>
      <c r="H4847" s="90"/>
      <c r="I4847" s="90"/>
    </row>
    <row r="4848" spans="1:9" ht="20.100000000000001" customHeight="1">
      <c r="A4848" s="81" t="s">
        <v>3133</v>
      </c>
      <c r="B4848" s="81"/>
      <c r="C4848" s="81"/>
      <c r="D4848" s="81"/>
      <c r="E4848" s="81"/>
      <c r="F4848" s="81"/>
      <c r="G4848" s="81"/>
      <c r="H4848" s="81"/>
      <c r="I4848" s="81"/>
    </row>
    <row r="4849" spans="1:9" ht="15" customHeight="1">
      <c r="A4849" s="91" t="s">
        <v>1576</v>
      </c>
      <c r="B4849" s="91"/>
      <c r="C4849" s="92" t="s">
        <v>4</v>
      </c>
      <c r="D4849" s="92"/>
      <c r="E4849" s="92"/>
      <c r="F4849" s="11" t="s">
        <v>1470</v>
      </c>
      <c r="G4849" s="11" t="s">
        <v>1471</v>
      </c>
      <c r="H4849" s="11" t="s">
        <v>1472</v>
      </c>
      <c r="I4849" s="11" t="s">
        <v>1473</v>
      </c>
    </row>
    <row r="4850" spans="1:9" ht="21" customHeight="1">
      <c r="A4850" s="17" t="s">
        <v>3134</v>
      </c>
      <c r="B4850" s="18" t="s">
        <v>3135</v>
      </c>
      <c r="C4850" s="93" t="s">
        <v>14</v>
      </c>
      <c r="D4850" s="93"/>
      <c r="E4850" s="93"/>
      <c r="F4850" s="17" t="s">
        <v>33</v>
      </c>
      <c r="G4850" s="19">
        <v>1</v>
      </c>
      <c r="H4850" s="20">
        <v>19.59</v>
      </c>
      <c r="I4850" s="20">
        <f>TRUNC(TRUNC(G4850,8)*H4850,2)</f>
        <v>19.59</v>
      </c>
    </row>
    <row r="4851" spans="1:9" ht="15" customHeight="1">
      <c r="A4851" s="2"/>
      <c r="B4851" s="2"/>
      <c r="C4851" s="2"/>
      <c r="D4851" s="2"/>
      <c r="E4851" s="2"/>
      <c r="F4851" s="2"/>
      <c r="G4851" s="87" t="s">
        <v>1588</v>
      </c>
      <c r="H4851" s="87"/>
      <c r="I4851" s="21">
        <f>SUM(I4850:I4850)</f>
        <v>19.59</v>
      </c>
    </row>
    <row r="4852" spans="1:9" ht="15" customHeight="1">
      <c r="A4852" s="91" t="s">
        <v>1560</v>
      </c>
      <c r="B4852" s="91"/>
      <c r="C4852" s="92" t="s">
        <v>4</v>
      </c>
      <c r="D4852" s="92"/>
      <c r="E4852" s="92"/>
      <c r="F4852" s="11" t="s">
        <v>1470</v>
      </c>
      <c r="G4852" s="11" t="s">
        <v>1471</v>
      </c>
      <c r="H4852" s="11" t="s">
        <v>1472</v>
      </c>
      <c r="I4852" s="11" t="s">
        <v>1473</v>
      </c>
    </row>
    <row r="4853" spans="1:9" ht="21" customHeight="1">
      <c r="A4853" s="17" t="s">
        <v>2158</v>
      </c>
      <c r="B4853" s="18" t="s">
        <v>2159</v>
      </c>
      <c r="C4853" s="93" t="s">
        <v>14</v>
      </c>
      <c r="D4853" s="93"/>
      <c r="E4853" s="93"/>
      <c r="F4853" s="17" t="s">
        <v>1563</v>
      </c>
      <c r="G4853" s="19">
        <v>0.18629999999999999</v>
      </c>
      <c r="H4853" s="20">
        <v>24.39</v>
      </c>
      <c r="I4853" s="20">
        <f>TRUNC(TRUNC(G4853,8)*H4853,2)</f>
        <v>4.54</v>
      </c>
    </row>
    <row r="4854" spans="1:9" ht="15" customHeight="1">
      <c r="A4854" s="17" t="s">
        <v>2160</v>
      </c>
      <c r="B4854" s="18" t="s">
        <v>2161</v>
      </c>
      <c r="C4854" s="93" t="s">
        <v>14</v>
      </c>
      <c r="D4854" s="93"/>
      <c r="E4854" s="93"/>
      <c r="F4854" s="17" t="s">
        <v>1563</v>
      </c>
      <c r="G4854" s="19">
        <v>0.18629999999999999</v>
      </c>
      <c r="H4854" s="20">
        <v>32.69</v>
      </c>
      <c r="I4854" s="20">
        <f>TRUNC(TRUNC(G4854,8)*H4854,2)</f>
        <v>6.09</v>
      </c>
    </row>
    <row r="4855" spans="1:9" ht="18" customHeight="1">
      <c r="A4855" s="2"/>
      <c r="B4855" s="2"/>
      <c r="C4855" s="2"/>
      <c r="D4855" s="2"/>
      <c r="E4855" s="2"/>
      <c r="F4855" s="2"/>
      <c r="G4855" s="87" t="s">
        <v>1564</v>
      </c>
      <c r="H4855" s="87"/>
      <c r="I4855" s="21">
        <f>SUM(I4853:I4854)</f>
        <v>10.629999999999999</v>
      </c>
    </row>
    <row r="4856" spans="1:9" ht="15" customHeight="1">
      <c r="A4856" s="2"/>
      <c r="B4856" s="2"/>
      <c r="C4856" s="2"/>
      <c r="D4856" s="2"/>
      <c r="E4856" s="2"/>
      <c r="F4856" s="2"/>
      <c r="G4856" s="89" t="s">
        <v>1491</v>
      </c>
      <c r="H4856" s="89"/>
      <c r="I4856" s="5">
        <f>SUM(I4851,I4855)</f>
        <v>30.22</v>
      </c>
    </row>
    <row r="4857" spans="1:9" ht="9.9499999999999993" customHeight="1">
      <c r="A4857" s="2"/>
      <c r="B4857" s="2"/>
      <c r="C4857" s="2"/>
      <c r="D4857" s="2"/>
      <c r="E4857" s="2"/>
      <c r="F4857" s="2"/>
      <c r="G4857" s="90"/>
      <c r="H4857" s="90"/>
      <c r="I4857" s="90"/>
    </row>
    <row r="4858" spans="1:9" ht="20.100000000000001" customHeight="1">
      <c r="A4858" s="81" t="s">
        <v>3136</v>
      </c>
      <c r="B4858" s="81"/>
      <c r="C4858" s="81"/>
      <c r="D4858" s="81"/>
      <c r="E4858" s="81"/>
      <c r="F4858" s="81"/>
      <c r="G4858" s="81"/>
      <c r="H4858" s="81"/>
      <c r="I4858" s="81"/>
    </row>
    <row r="4859" spans="1:9" ht="15" customHeight="1">
      <c r="A4859" s="91" t="s">
        <v>1576</v>
      </c>
      <c r="B4859" s="91"/>
      <c r="C4859" s="92" t="s">
        <v>4</v>
      </c>
      <c r="D4859" s="92"/>
      <c r="E4859" s="92"/>
      <c r="F4859" s="11" t="s">
        <v>1470</v>
      </c>
      <c r="G4859" s="11" t="s">
        <v>1471</v>
      </c>
      <c r="H4859" s="11" t="s">
        <v>1472</v>
      </c>
      <c r="I4859" s="11" t="s">
        <v>1473</v>
      </c>
    </row>
    <row r="4860" spans="1:9" ht="15" customHeight="1">
      <c r="A4860" s="17" t="s">
        <v>3137</v>
      </c>
      <c r="B4860" s="18" t="s">
        <v>3138</v>
      </c>
      <c r="C4860" s="93" t="s">
        <v>399</v>
      </c>
      <c r="D4860" s="93"/>
      <c r="E4860" s="93"/>
      <c r="F4860" s="17" t="s">
        <v>400</v>
      </c>
      <c r="G4860" s="19">
        <v>1</v>
      </c>
      <c r="H4860" s="20">
        <v>27.78</v>
      </c>
      <c r="I4860" s="20">
        <f>ROUND(ROUND(G4860,8)*H4860,2)</f>
        <v>27.78</v>
      </c>
    </row>
    <row r="4861" spans="1:9" ht="15" customHeight="1">
      <c r="A4861" s="2"/>
      <c r="B4861" s="2"/>
      <c r="C4861" s="2"/>
      <c r="D4861" s="2"/>
      <c r="E4861" s="2"/>
      <c r="F4861" s="2"/>
      <c r="G4861" s="87" t="s">
        <v>1588</v>
      </c>
      <c r="H4861" s="87"/>
      <c r="I4861" s="21">
        <f>SUM(I4860:I4860)</f>
        <v>27.78</v>
      </c>
    </row>
    <row r="4862" spans="1:9" ht="15" customHeight="1">
      <c r="A4862" s="2"/>
      <c r="B4862" s="2"/>
      <c r="C4862" s="2"/>
      <c r="D4862" s="2"/>
      <c r="E4862" s="2"/>
      <c r="F4862" s="2"/>
      <c r="G4862" s="89" t="s">
        <v>1491</v>
      </c>
      <c r="H4862" s="89"/>
      <c r="I4862" s="5">
        <f>SUM(I4861)</f>
        <v>27.78</v>
      </c>
    </row>
    <row r="4863" spans="1:9" ht="9.9499999999999993" customHeight="1">
      <c r="A4863" s="2"/>
      <c r="B4863" s="2"/>
      <c r="C4863" s="2"/>
      <c r="D4863" s="2"/>
      <c r="E4863" s="2"/>
      <c r="F4863" s="2"/>
      <c r="G4863" s="90"/>
      <c r="H4863" s="90"/>
      <c r="I4863" s="90"/>
    </row>
    <row r="4864" spans="1:9" ht="20.100000000000001" customHeight="1">
      <c r="A4864" s="81" t="s">
        <v>3139</v>
      </c>
      <c r="B4864" s="81"/>
      <c r="C4864" s="81"/>
      <c r="D4864" s="81"/>
      <c r="E4864" s="81"/>
      <c r="F4864" s="81"/>
      <c r="G4864" s="81"/>
      <c r="H4864" s="81"/>
      <c r="I4864" s="81"/>
    </row>
    <row r="4865" spans="1:9" ht="15" customHeight="1">
      <c r="A4865" s="91" t="s">
        <v>1576</v>
      </c>
      <c r="B4865" s="91"/>
      <c r="C4865" s="92" t="s">
        <v>4</v>
      </c>
      <c r="D4865" s="92"/>
      <c r="E4865" s="92"/>
      <c r="F4865" s="11" t="s">
        <v>1470</v>
      </c>
      <c r="G4865" s="11" t="s">
        <v>1471</v>
      </c>
      <c r="H4865" s="11" t="s">
        <v>1472</v>
      </c>
      <c r="I4865" s="11" t="s">
        <v>1473</v>
      </c>
    </row>
    <row r="4866" spans="1:9" ht="21" customHeight="1">
      <c r="A4866" s="17" t="s">
        <v>3140</v>
      </c>
      <c r="B4866" s="18" t="s">
        <v>1390</v>
      </c>
      <c r="C4866" s="93" t="s">
        <v>399</v>
      </c>
      <c r="D4866" s="93"/>
      <c r="E4866" s="93"/>
      <c r="F4866" s="17" t="s">
        <v>400</v>
      </c>
      <c r="G4866" s="19">
        <v>1</v>
      </c>
      <c r="H4866" s="20">
        <v>22.4</v>
      </c>
      <c r="I4866" s="20">
        <f>ROUND(ROUND(G4866,8)*H4866,2)</f>
        <v>22.4</v>
      </c>
    </row>
    <row r="4867" spans="1:9" ht="15" customHeight="1">
      <c r="A4867" s="2"/>
      <c r="B4867" s="2"/>
      <c r="C4867" s="2"/>
      <c r="D4867" s="2"/>
      <c r="E4867" s="2"/>
      <c r="F4867" s="2"/>
      <c r="G4867" s="87" t="s">
        <v>1588</v>
      </c>
      <c r="H4867" s="87"/>
      <c r="I4867" s="21">
        <f>SUM(I4866:I4866)</f>
        <v>22.4</v>
      </c>
    </row>
    <row r="4868" spans="1:9" ht="15" customHeight="1">
      <c r="A4868" s="91" t="s">
        <v>1560</v>
      </c>
      <c r="B4868" s="91"/>
      <c r="C4868" s="92" t="s">
        <v>4</v>
      </c>
      <c r="D4868" s="92"/>
      <c r="E4868" s="92"/>
      <c r="F4868" s="11" t="s">
        <v>1470</v>
      </c>
      <c r="G4868" s="11" t="s">
        <v>1471</v>
      </c>
      <c r="H4868" s="11" t="s">
        <v>1472</v>
      </c>
      <c r="I4868" s="11" t="s">
        <v>1473</v>
      </c>
    </row>
    <row r="4869" spans="1:9" ht="15" customHeight="1">
      <c r="A4869" s="17" t="s">
        <v>2160</v>
      </c>
      <c r="B4869" s="18" t="s">
        <v>2161</v>
      </c>
      <c r="C4869" s="93" t="s">
        <v>14</v>
      </c>
      <c r="D4869" s="93"/>
      <c r="E4869" s="93"/>
      <c r="F4869" s="17" t="s">
        <v>1563</v>
      </c>
      <c r="G4869" s="19">
        <v>0.3</v>
      </c>
      <c r="H4869" s="20">
        <v>32.69</v>
      </c>
      <c r="I4869" s="20">
        <f>ROUND(ROUND(G4869,8)*H4869,2)</f>
        <v>9.81</v>
      </c>
    </row>
    <row r="4870" spans="1:9" ht="18" customHeight="1">
      <c r="A4870" s="2"/>
      <c r="B4870" s="2"/>
      <c r="C4870" s="2"/>
      <c r="D4870" s="2"/>
      <c r="E4870" s="2"/>
      <c r="F4870" s="2"/>
      <c r="G4870" s="87" t="s">
        <v>1564</v>
      </c>
      <c r="H4870" s="87"/>
      <c r="I4870" s="21">
        <f>SUM(I4869:I4869)</f>
        <v>9.81</v>
      </c>
    </row>
    <row r="4871" spans="1:9" ht="15" customHeight="1">
      <c r="A4871" s="2"/>
      <c r="B4871" s="2"/>
      <c r="C4871" s="2"/>
      <c r="D4871" s="2"/>
      <c r="E4871" s="2"/>
      <c r="F4871" s="2"/>
      <c r="G4871" s="89" t="s">
        <v>1491</v>
      </c>
      <c r="H4871" s="89"/>
      <c r="I4871" s="5">
        <f>SUM(I4867,I4870)</f>
        <v>32.21</v>
      </c>
    </row>
    <row r="4872" spans="1:9" ht="9.9499999999999993" customHeight="1">
      <c r="A4872" s="2"/>
      <c r="B4872" s="2"/>
      <c r="C4872" s="2"/>
      <c r="D4872" s="2"/>
      <c r="E4872" s="2"/>
      <c r="F4872" s="2"/>
      <c r="G4872" s="90"/>
      <c r="H4872" s="90"/>
      <c r="I4872" s="90"/>
    </row>
    <row r="4873" spans="1:9" ht="20.100000000000001" customHeight="1">
      <c r="A4873" s="81" t="s">
        <v>3141</v>
      </c>
      <c r="B4873" s="81"/>
      <c r="C4873" s="81"/>
      <c r="D4873" s="81"/>
      <c r="E4873" s="81"/>
      <c r="F4873" s="81"/>
      <c r="G4873" s="81"/>
      <c r="H4873" s="81"/>
      <c r="I4873" s="81"/>
    </row>
    <row r="4874" spans="1:9" ht="15" customHeight="1">
      <c r="A4874" s="91" t="s">
        <v>1576</v>
      </c>
      <c r="B4874" s="91"/>
      <c r="C4874" s="92" t="s">
        <v>4</v>
      </c>
      <c r="D4874" s="92"/>
      <c r="E4874" s="92"/>
      <c r="F4874" s="11" t="s">
        <v>1470</v>
      </c>
      <c r="G4874" s="11" t="s">
        <v>1471</v>
      </c>
      <c r="H4874" s="11" t="s">
        <v>1472</v>
      </c>
      <c r="I4874" s="11" t="s">
        <v>1473</v>
      </c>
    </row>
    <row r="4875" spans="1:9" ht="15" customHeight="1">
      <c r="A4875" s="17" t="s">
        <v>3142</v>
      </c>
      <c r="B4875" s="18" t="s">
        <v>3143</v>
      </c>
      <c r="C4875" s="93" t="s">
        <v>399</v>
      </c>
      <c r="D4875" s="93"/>
      <c r="E4875" s="93"/>
      <c r="F4875" s="17" t="s">
        <v>400</v>
      </c>
      <c r="G4875" s="19">
        <v>1</v>
      </c>
      <c r="H4875" s="20">
        <v>0.41</v>
      </c>
      <c r="I4875" s="20">
        <f>ROUND(ROUND(G4875,8)*H4875,2)</f>
        <v>0.41</v>
      </c>
    </row>
    <row r="4876" spans="1:9" ht="15" customHeight="1">
      <c r="A4876" s="2"/>
      <c r="B4876" s="2"/>
      <c r="C4876" s="2"/>
      <c r="D4876" s="2"/>
      <c r="E4876" s="2"/>
      <c r="F4876" s="2"/>
      <c r="G4876" s="87" t="s">
        <v>1588</v>
      </c>
      <c r="H4876" s="87"/>
      <c r="I4876" s="21">
        <f>SUM(I4875:I4875)</f>
        <v>0.41</v>
      </c>
    </row>
    <row r="4877" spans="1:9" ht="15" customHeight="1">
      <c r="A4877" s="91" t="s">
        <v>1560</v>
      </c>
      <c r="B4877" s="91"/>
      <c r="C4877" s="92" t="s">
        <v>4</v>
      </c>
      <c r="D4877" s="92"/>
      <c r="E4877" s="92"/>
      <c r="F4877" s="11" t="s">
        <v>1470</v>
      </c>
      <c r="G4877" s="11" t="s">
        <v>1471</v>
      </c>
      <c r="H4877" s="11" t="s">
        <v>1472</v>
      </c>
      <c r="I4877" s="11" t="s">
        <v>1473</v>
      </c>
    </row>
    <row r="4878" spans="1:9" ht="15" customHeight="1">
      <c r="A4878" s="17" t="s">
        <v>2160</v>
      </c>
      <c r="B4878" s="18" t="s">
        <v>2161</v>
      </c>
      <c r="C4878" s="93" t="s">
        <v>14</v>
      </c>
      <c r="D4878" s="93"/>
      <c r="E4878" s="93"/>
      <c r="F4878" s="17" t="s">
        <v>1563</v>
      </c>
      <c r="G4878" s="19">
        <v>0.01</v>
      </c>
      <c r="H4878" s="20">
        <v>32.69</v>
      </c>
      <c r="I4878" s="20">
        <f>ROUND(ROUND(G4878,8)*H4878,2)</f>
        <v>0.33</v>
      </c>
    </row>
    <row r="4879" spans="1:9" ht="18" customHeight="1">
      <c r="A4879" s="2"/>
      <c r="B4879" s="2"/>
      <c r="C4879" s="2"/>
      <c r="D4879" s="2"/>
      <c r="E4879" s="2"/>
      <c r="F4879" s="2"/>
      <c r="G4879" s="87" t="s">
        <v>1564</v>
      </c>
      <c r="H4879" s="87"/>
      <c r="I4879" s="21">
        <f>SUM(I4878:I4878)</f>
        <v>0.33</v>
      </c>
    </row>
    <row r="4880" spans="1:9" ht="15" customHeight="1">
      <c r="A4880" s="2"/>
      <c r="B4880" s="2"/>
      <c r="C4880" s="2"/>
      <c r="D4880" s="2"/>
      <c r="E4880" s="2"/>
      <c r="F4880" s="2"/>
      <c r="G4880" s="89" t="s">
        <v>1491</v>
      </c>
      <c r="H4880" s="89"/>
      <c r="I4880" s="5">
        <f>SUM(I4876,I4879)</f>
        <v>0.74</v>
      </c>
    </row>
    <row r="4881" spans="1:9" ht="9.9499999999999993" customHeight="1">
      <c r="A4881" s="2"/>
      <c r="B4881" s="2"/>
      <c r="C4881" s="2"/>
      <c r="D4881" s="2"/>
      <c r="E4881" s="2"/>
      <c r="F4881" s="2"/>
      <c r="G4881" s="90"/>
      <c r="H4881" s="90"/>
      <c r="I4881" s="90"/>
    </row>
    <row r="4882" spans="1:9" ht="20.100000000000001" customHeight="1">
      <c r="A4882" s="81" t="s">
        <v>3144</v>
      </c>
      <c r="B4882" s="81"/>
      <c r="C4882" s="81"/>
      <c r="D4882" s="81"/>
      <c r="E4882" s="81"/>
      <c r="F4882" s="81"/>
      <c r="G4882" s="81"/>
      <c r="H4882" s="81"/>
      <c r="I4882" s="81"/>
    </row>
    <row r="4883" spans="1:9" ht="15" customHeight="1">
      <c r="A4883" s="91" t="s">
        <v>1576</v>
      </c>
      <c r="B4883" s="91"/>
      <c r="C4883" s="92" t="s">
        <v>4</v>
      </c>
      <c r="D4883" s="92"/>
      <c r="E4883" s="92"/>
      <c r="F4883" s="11" t="s">
        <v>1470</v>
      </c>
      <c r="G4883" s="11" t="s">
        <v>1471</v>
      </c>
      <c r="H4883" s="11" t="s">
        <v>1472</v>
      </c>
      <c r="I4883" s="11" t="s">
        <v>1473</v>
      </c>
    </row>
    <row r="4884" spans="1:9" ht="29.1" customHeight="1">
      <c r="A4884" s="17" t="s">
        <v>1395</v>
      </c>
      <c r="B4884" s="18" t="s">
        <v>1396</v>
      </c>
      <c r="C4884" s="93" t="s">
        <v>14</v>
      </c>
      <c r="D4884" s="93"/>
      <c r="E4884" s="93"/>
      <c r="F4884" s="17" t="s">
        <v>33</v>
      </c>
      <c r="G4884" s="19">
        <v>1</v>
      </c>
      <c r="H4884" s="20">
        <v>6.17</v>
      </c>
      <c r="I4884" s="20">
        <f>TRUNC(TRUNC(G4884,8)*H4884,2)</f>
        <v>6.17</v>
      </c>
    </row>
    <row r="4885" spans="1:9" ht="15" customHeight="1">
      <c r="A4885" s="2"/>
      <c r="B4885" s="2"/>
      <c r="C4885" s="2"/>
      <c r="D4885" s="2"/>
      <c r="E4885" s="2"/>
      <c r="F4885" s="2"/>
      <c r="G4885" s="87" t="s">
        <v>1588</v>
      </c>
      <c r="H4885" s="87"/>
      <c r="I4885" s="21">
        <f>SUM(I4884:I4884)</f>
        <v>6.17</v>
      </c>
    </row>
    <row r="4886" spans="1:9" ht="15" customHeight="1">
      <c r="A4886" s="2"/>
      <c r="B4886" s="2"/>
      <c r="C4886" s="2"/>
      <c r="D4886" s="2"/>
      <c r="E4886" s="2"/>
      <c r="F4886" s="2"/>
      <c r="G4886" s="89" t="s">
        <v>1491</v>
      </c>
      <c r="H4886" s="89"/>
      <c r="I4886" s="5">
        <f>SUM(I4885)</f>
        <v>6.17</v>
      </c>
    </row>
    <row r="4887" spans="1:9" ht="9.9499999999999993" customHeight="1">
      <c r="A4887" s="2"/>
      <c r="B4887" s="2"/>
      <c r="C4887" s="2"/>
      <c r="D4887" s="2"/>
      <c r="E4887" s="2"/>
      <c r="F4887" s="2"/>
      <c r="G4887" s="90"/>
      <c r="H4887" s="90"/>
      <c r="I4887" s="90"/>
    </row>
    <row r="4888" spans="1:9" ht="20.100000000000001" customHeight="1">
      <c r="A4888" s="81" t="s">
        <v>3145</v>
      </c>
      <c r="B4888" s="81"/>
      <c r="C4888" s="81"/>
      <c r="D4888" s="81"/>
      <c r="E4888" s="81"/>
      <c r="F4888" s="81"/>
      <c r="G4888" s="81"/>
      <c r="H4888" s="81"/>
      <c r="I4888" s="81"/>
    </row>
    <row r="4889" spans="1:9" ht="15" customHeight="1">
      <c r="A4889" s="91" t="s">
        <v>1576</v>
      </c>
      <c r="B4889" s="91"/>
      <c r="C4889" s="92" t="s">
        <v>4</v>
      </c>
      <c r="D4889" s="92"/>
      <c r="E4889" s="92"/>
      <c r="F4889" s="11" t="s">
        <v>1470</v>
      </c>
      <c r="G4889" s="11" t="s">
        <v>1471</v>
      </c>
      <c r="H4889" s="11" t="s">
        <v>1472</v>
      </c>
      <c r="I4889" s="11" t="s">
        <v>1473</v>
      </c>
    </row>
    <row r="4890" spans="1:9" ht="21" customHeight="1">
      <c r="A4890" s="17" t="s">
        <v>1826</v>
      </c>
      <c r="B4890" s="18" t="s">
        <v>1827</v>
      </c>
      <c r="C4890" s="93" t="s">
        <v>14</v>
      </c>
      <c r="D4890" s="93"/>
      <c r="E4890" s="93"/>
      <c r="F4890" s="17" t="s">
        <v>118</v>
      </c>
      <c r="G4890" s="19">
        <v>2.5000000000000001E-2</v>
      </c>
      <c r="H4890" s="20">
        <v>24.95</v>
      </c>
      <c r="I4890" s="20">
        <f>ROUND(ROUND(G4890,8)*H4890,2)</f>
        <v>0.62</v>
      </c>
    </row>
    <row r="4891" spans="1:9" ht="29.1" customHeight="1">
      <c r="A4891" s="17" t="s">
        <v>1828</v>
      </c>
      <c r="B4891" s="18" t="s">
        <v>1829</v>
      </c>
      <c r="C4891" s="93" t="s">
        <v>14</v>
      </c>
      <c r="D4891" s="93"/>
      <c r="E4891" s="93"/>
      <c r="F4891" s="17" t="s">
        <v>33</v>
      </c>
      <c r="G4891" s="19">
        <v>0.74299999999999999</v>
      </c>
      <c r="H4891" s="20">
        <v>0.21</v>
      </c>
      <c r="I4891" s="20">
        <f>ROUND(ROUND(G4891,8)*H4891,2)</f>
        <v>0.16</v>
      </c>
    </row>
    <row r="4892" spans="1:9" ht="15" customHeight="1">
      <c r="A4892" s="2"/>
      <c r="B4892" s="2"/>
      <c r="C4892" s="2"/>
      <c r="D4892" s="2"/>
      <c r="E4892" s="2"/>
      <c r="F4892" s="2"/>
      <c r="G4892" s="87" t="s">
        <v>1588</v>
      </c>
      <c r="H4892" s="87"/>
      <c r="I4892" s="21">
        <f>SUM(I4890:I4891)</f>
        <v>0.78</v>
      </c>
    </row>
    <row r="4893" spans="1:9" ht="15" customHeight="1">
      <c r="A4893" s="91" t="s">
        <v>1560</v>
      </c>
      <c r="B4893" s="91"/>
      <c r="C4893" s="92" t="s">
        <v>4</v>
      </c>
      <c r="D4893" s="92"/>
      <c r="E4893" s="92"/>
      <c r="F4893" s="11" t="s">
        <v>1470</v>
      </c>
      <c r="G4893" s="11" t="s">
        <v>1471</v>
      </c>
      <c r="H4893" s="11" t="s">
        <v>1472</v>
      </c>
      <c r="I4893" s="11" t="s">
        <v>1473</v>
      </c>
    </row>
    <row r="4894" spans="1:9" ht="21" customHeight="1">
      <c r="A4894" s="17" t="s">
        <v>1830</v>
      </c>
      <c r="B4894" s="18" t="s">
        <v>1831</v>
      </c>
      <c r="C4894" s="93" t="s">
        <v>14</v>
      </c>
      <c r="D4894" s="93"/>
      <c r="E4894" s="93"/>
      <c r="F4894" s="17" t="s">
        <v>1563</v>
      </c>
      <c r="G4894" s="19">
        <v>1.15E-2</v>
      </c>
      <c r="H4894" s="20">
        <v>23.95</v>
      </c>
      <c r="I4894" s="20">
        <f>ROUND(ROUND(G4894,8)*H4894,2)</f>
        <v>0.28000000000000003</v>
      </c>
    </row>
    <row r="4895" spans="1:9" ht="15" customHeight="1">
      <c r="A4895" s="17" t="s">
        <v>1832</v>
      </c>
      <c r="B4895" s="18" t="s">
        <v>1833</v>
      </c>
      <c r="C4895" s="93" t="s">
        <v>14</v>
      </c>
      <c r="D4895" s="93"/>
      <c r="E4895" s="93"/>
      <c r="F4895" s="17" t="s">
        <v>1563</v>
      </c>
      <c r="G4895" s="19">
        <v>7.0699999999999999E-2</v>
      </c>
      <c r="H4895" s="20">
        <v>32.020000000000003</v>
      </c>
      <c r="I4895" s="20">
        <f>ROUND(ROUND(G4895,8)*H4895,2)</f>
        <v>2.2599999999999998</v>
      </c>
    </row>
    <row r="4896" spans="1:9" ht="18" customHeight="1">
      <c r="A4896" s="2"/>
      <c r="B4896" s="2"/>
      <c r="C4896" s="2"/>
      <c r="D4896" s="2"/>
      <c r="E4896" s="2"/>
      <c r="F4896" s="2"/>
      <c r="G4896" s="87" t="s">
        <v>1564</v>
      </c>
      <c r="H4896" s="87"/>
      <c r="I4896" s="21">
        <f>SUM(I4894:I4895)</f>
        <v>2.54</v>
      </c>
    </row>
    <row r="4897" spans="1:9" ht="15" customHeight="1">
      <c r="A4897" s="91" t="s">
        <v>1487</v>
      </c>
      <c r="B4897" s="91"/>
      <c r="C4897" s="92" t="s">
        <v>4</v>
      </c>
      <c r="D4897" s="92"/>
      <c r="E4897" s="92"/>
      <c r="F4897" s="11" t="s">
        <v>1470</v>
      </c>
      <c r="G4897" s="11" t="s">
        <v>1471</v>
      </c>
      <c r="H4897" s="11" t="s">
        <v>1472</v>
      </c>
      <c r="I4897" s="11" t="s">
        <v>1473</v>
      </c>
    </row>
    <row r="4898" spans="1:9" ht="21" customHeight="1">
      <c r="A4898" s="17" t="s">
        <v>3146</v>
      </c>
      <c r="B4898" s="18" t="s">
        <v>3147</v>
      </c>
      <c r="C4898" s="93" t="s">
        <v>14</v>
      </c>
      <c r="D4898" s="93"/>
      <c r="E4898" s="93"/>
      <c r="F4898" s="17" t="s">
        <v>118</v>
      </c>
      <c r="G4898" s="19">
        <v>0.39500000000000002</v>
      </c>
      <c r="H4898" s="20">
        <v>9.8000000000000007</v>
      </c>
      <c r="I4898" s="20">
        <f>ROUND(ROUND(G4898,8)*H4898,2)</f>
        <v>3.87</v>
      </c>
    </row>
    <row r="4899" spans="1:9" ht="15" customHeight="1">
      <c r="A4899" s="2"/>
      <c r="B4899" s="2"/>
      <c r="C4899" s="2"/>
      <c r="D4899" s="2"/>
      <c r="E4899" s="2"/>
      <c r="F4899" s="2"/>
      <c r="G4899" s="87" t="s">
        <v>1490</v>
      </c>
      <c r="H4899" s="87"/>
      <c r="I4899" s="21">
        <f>SUM(I4898:I4898)</f>
        <v>3.87</v>
      </c>
    </row>
    <row r="4900" spans="1:9" ht="15" customHeight="1">
      <c r="A4900" s="88" t="s">
        <v>3148</v>
      </c>
      <c r="B4900" s="88"/>
      <c r="C4900" s="88"/>
      <c r="D4900" s="2"/>
      <c r="E4900" s="2"/>
      <c r="F4900" s="2"/>
      <c r="G4900" s="89" t="s">
        <v>1491</v>
      </c>
      <c r="H4900" s="89"/>
      <c r="I4900" s="5">
        <v>7.19</v>
      </c>
    </row>
    <row r="4901" spans="1:9" ht="9.9499999999999993" customHeight="1">
      <c r="A4901" s="2"/>
      <c r="B4901" s="2"/>
      <c r="C4901" s="2"/>
      <c r="D4901" s="2"/>
      <c r="E4901" s="2"/>
      <c r="F4901" s="2"/>
      <c r="G4901" s="90"/>
      <c r="H4901" s="90"/>
      <c r="I4901" s="90"/>
    </row>
    <row r="4902" spans="1:9" ht="20.100000000000001" customHeight="1">
      <c r="A4902" s="81" t="s">
        <v>3149</v>
      </c>
      <c r="B4902" s="81"/>
      <c r="C4902" s="81"/>
      <c r="D4902" s="81"/>
      <c r="E4902" s="81"/>
      <c r="F4902" s="81"/>
      <c r="G4902" s="81"/>
      <c r="H4902" s="81"/>
      <c r="I4902" s="81"/>
    </row>
    <row r="4903" spans="1:9" ht="15" customHeight="1">
      <c r="A4903" s="91" t="s">
        <v>1576</v>
      </c>
      <c r="B4903" s="91"/>
      <c r="C4903" s="92" t="s">
        <v>4</v>
      </c>
      <c r="D4903" s="92"/>
      <c r="E4903" s="92"/>
      <c r="F4903" s="11" t="s">
        <v>1470</v>
      </c>
      <c r="G4903" s="11" t="s">
        <v>1471</v>
      </c>
      <c r="H4903" s="11" t="s">
        <v>1472</v>
      </c>
      <c r="I4903" s="11" t="s">
        <v>1473</v>
      </c>
    </row>
    <row r="4904" spans="1:9" ht="15" customHeight="1">
      <c r="A4904" s="17" t="s">
        <v>3150</v>
      </c>
      <c r="B4904" s="18" t="s">
        <v>3151</v>
      </c>
      <c r="C4904" s="93" t="s">
        <v>399</v>
      </c>
      <c r="D4904" s="93"/>
      <c r="E4904" s="93"/>
      <c r="F4904" s="17" t="s">
        <v>400</v>
      </c>
      <c r="G4904" s="19">
        <v>1</v>
      </c>
      <c r="H4904" s="20">
        <v>13.92</v>
      </c>
      <c r="I4904" s="20">
        <f>ROUND(ROUND(G4904,8)*H4904,2)</f>
        <v>13.92</v>
      </c>
    </row>
    <row r="4905" spans="1:9" ht="15" customHeight="1">
      <c r="A4905" s="2"/>
      <c r="B4905" s="2"/>
      <c r="C4905" s="2"/>
      <c r="D4905" s="2"/>
      <c r="E4905" s="2"/>
      <c r="F4905" s="2"/>
      <c r="G4905" s="87" t="s">
        <v>1588</v>
      </c>
      <c r="H4905" s="87"/>
      <c r="I4905" s="21">
        <f>SUM(I4904:I4904)</f>
        <v>13.92</v>
      </c>
    </row>
    <row r="4906" spans="1:9" ht="15" customHeight="1">
      <c r="A4906" s="2"/>
      <c r="B4906" s="2"/>
      <c r="C4906" s="2"/>
      <c r="D4906" s="2"/>
      <c r="E4906" s="2"/>
      <c r="F4906" s="2"/>
      <c r="G4906" s="89" t="s">
        <v>1491</v>
      </c>
      <c r="H4906" s="89"/>
      <c r="I4906" s="5">
        <f>SUM(I4905)</f>
        <v>13.92</v>
      </c>
    </row>
    <row r="4907" spans="1:9" ht="9.9499999999999993" customHeight="1">
      <c r="A4907" s="2"/>
      <c r="B4907" s="2"/>
      <c r="C4907" s="2"/>
      <c r="D4907" s="2"/>
      <c r="E4907" s="2"/>
      <c r="F4907" s="2"/>
      <c r="G4907" s="90"/>
      <c r="H4907" s="90"/>
      <c r="I4907" s="90"/>
    </row>
    <row r="4908" spans="1:9" ht="20.100000000000001" customHeight="1">
      <c r="A4908" s="81" t="s">
        <v>3152</v>
      </c>
      <c r="B4908" s="81"/>
      <c r="C4908" s="81"/>
      <c r="D4908" s="81"/>
      <c r="E4908" s="81"/>
      <c r="F4908" s="81"/>
      <c r="G4908" s="81"/>
      <c r="H4908" s="81"/>
      <c r="I4908" s="81"/>
    </row>
    <row r="4909" spans="1:9" ht="15" customHeight="1">
      <c r="A4909" s="91" t="s">
        <v>1576</v>
      </c>
      <c r="B4909" s="91"/>
      <c r="C4909" s="92" t="s">
        <v>4</v>
      </c>
      <c r="D4909" s="92"/>
      <c r="E4909" s="92"/>
      <c r="F4909" s="11" t="s">
        <v>1470</v>
      </c>
      <c r="G4909" s="11" t="s">
        <v>1471</v>
      </c>
      <c r="H4909" s="11" t="s">
        <v>1472</v>
      </c>
      <c r="I4909" s="11" t="s">
        <v>1473</v>
      </c>
    </row>
    <row r="4910" spans="1:9" ht="21" customHeight="1">
      <c r="A4910" s="17" t="s">
        <v>3153</v>
      </c>
      <c r="B4910" s="18" t="s">
        <v>3154</v>
      </c>
      <c r="C4910" s="93" t="s">
        <v>399</v>
      </c>
      <c r="D4910" s="93"/>
      <c r="E4910" s="93"/>
      <c r="F4910" s="17" t="s">
        <v>400</v>
      </c>
      <c r="G4910" s="19">
        <v>1</v>
      </c>
      <c r="H4910" s="20">
        <v>214.09</v>
      </c>
      <c r="I4910" s="20">
        <f>ROUND(ROUND(G4910,8)*H4910,2)</f>
        <v>214.09</v>
      </c>
    </row>
    <row r="4911" spans="1:9" ht="15" customHeight="1">
      <c r="A4911" s="2"/>
      <c r="B4911" s="2"/>
      <c r="C4911" s="2"/>
      <c r="D4911" s="2"/>
      <c r="E4911" s="2"/>
      <c r="F4911" s="2"/>
      <c r="G4911" s="87" t="s">
        <v>1588</v>
      </c>
      <c r="H4911" s="87"/>
      <c r="I4911" s="21">
        <f>SUM(I4910:I4910)</f>
        <v>214.09</v>
      </c>
    </row>
    <row r="4912" spans="1:9" ht="15" customHeight="1">
      <c r="A4912" s="2"/>
      <c r="B4912" s="2"/>
      <c r="C4912" s="2"/>
      <c r="D4912" s="2"/>
      <c r="E4912" s="2"/>
      <c r="F4912" s="2"/>
      <c r="G4912" s="89" t="s">
        <v>1491</v>
      </c>
      <c r="H4912" s="89"/>
      <c r="I4912" s="5">
        <f>SUM(I4911)</f>
        <v>214.09</v>
      </c>
    </row>
    <row r="4913" spans="1:9" ht="9.9499999999999993" customHeight="1">
      <c r="A4913" s="2"/>
      <c r="B4913" s="2"/>
      <c r="C4913" s="2"/>
      <c r="D4913" s="2"/>
      <c r="E4913" s="2"/>
      <c r="F4913" s="2"/>
      <c r="G4913" s="90"/>
      <c r="H4913" s="90"/>
      <c r="I4913" s="90"/>
    </row>
    <row r="4914" spans="1:9" ht="20.100000000000001" customHeight="1">
      <c r="A4914" s="81" t="s">
        <v>3155</v>
      </c>
      <c r="B4914" s="81"/>
      <c r="C4914" s="81"/>
      <c r="D4914" s="81"/>
      <c r="E4914" s="81"/>
      <c r="F4914" s="81"/>
      <c r="G4914" s="81"/>
      <c r="H4914" s="81"/>
      <c r="I4914" s="81"/>
    </row>
    <row r="4915" spans="1:9" ht="15" customHeight="1">
      <c r="A4915" s="91" t="s">
        <v>1576</v>
      </c>
      <c r="B4915" s="91"/>
      <c r="C4915" s="92" t="s">
        <v>4</v>
      </c>
      <c r="D4915" s="92"/>
      <c r="E4915" s="92"/>
      <c r="F4915" s="11" t="s">
        <v>1470</v>
      </c>
      <c r="G4915" s="11" t="s">
        <v>1471</v>
      </c>
      <c r="H4915" s="11" t="s">
        <v>1472</v>
      </c>
      <c r="I4915" s="11" t="s">
        <v>1473</v>
      </c>
    </row>
    <row r="4916" spans="1:9" ht="29.1" customHeight="1">
      <c r="A4916" s="17" t="s">
        <v>3156</v>
      </c>
      <c r="B4916" s="18" t="s">
        <v>1408</v>
      </c>
      <c r="C4916" s="93" t="s">
        <v>1910</v>
      </c>
      <c r="D4916" s="93"/>
      <c r="E4916" s="93"/>
      <c r="F4916" s="17" t="s">
        <v>33</v>
      </c>
      <c r="G4916" s="19">
        <v>1</v>
      </c>
      <c r="H4916" s="20">
        <v>113.78</v>
      </c>
      <c r="I4916" s="20">
        <f>ROUND(ROUND(G4916,8)*H4916,2)</f>
        <v>113.78</v>
      </c>
    </row>
    <row r="4917" spans="1:9" ht="15" customHeight="1">
      <c r="A4917" s="2"/>
      <c r="B4917" s="2"/>
      <c r="C4917" s="2"/>
      <c r="D4917" s="2"/>
      <c r="E4917" s="2"/>
      <c r="F4917" s="2"/>
      <c r="G4917" s="87" t="s">
        <v>1588</v>
      </c>
      <c r="H4917" s="87"/>
      <c r="I4917" s="21">
        <f>SUM(I4916:I4916)</f>
        <v>113.78</v>
      </c>
    </row>
    <row r="4918" spans="1:9" ht="15" customHeight="1">
      <c r="A4918" s="91" t="s">
        <v>1560</v>
      </c>
      <c r="B4918" s="91"/>
      <c r="C4918" s="92" t="s">
        <v>4</v>
      </c>
      <c r="D4918" s="92"/>
      <c r="E4918" s="92"/>
      <c r="F4918" s="11" t="s">
        <v>1470</v>
      </c>
      <c r="G4918" s="11" t="s">
        <v>1471</v>
      </c>
      <c r="H4918" s="11" t="s">
        <v>1472</v>
      </c>
      <c r="I4918" s="11" t="s">
        <v>1473</v>
      </c>
    </row>
    <row r="4919" spans="1:9" ht="21" customHeight="1">
      <c r="A4919" s="17" t="s">
        <v>2158</v>
      </c>
      <c r="B4919" s="18" t="s">
        <v>2159</v>
      </c>
      <c r="C4919" s="93" t="s">
        <v>14</v>
      </c>
      <c r="D4919" s="93"/>
      <c r="E4919" s="93"/>
      <c r="F4919" s="17" t="s">
        <v>1563</v>
      </c>
      <c r="G4919" s="19">
        <v>0.24840000000000001</v>
      </c>
      <c r="H4919" s="20">
        <v>24.39</v>
      </c>
      <c r="I4919" s="20">
        <f>ROUND(ROUND(G4919,8)*H4919,2)</f>
        <v>6.06</v>
      </c>
    </row>
    <row r="4920" spans="1:9" ht="15" customHeight="1">
      <c r="A4920" s="17" t="s">
        <v>2160</v>
      </c>
      <c r="B4920" s="18" t="s">
        <v>2161</v>
      </c>
      <c r="C4920" s="93" t="s">
        <v>14</v>
      </c>
      <c r="D4920" s="93"/>
      <c r="E4920" s="93"/>
      <c r="F4920" s="17" t="s">
        <v>1563</v>
      </c>
      <c r="G4920" s="19">
        <v>0.24840000000000001</v>
      </c>
      <c r="H4920" s="20">
        <v>32.69</v>
      </c>
      <c r="I4920" s="20">
        <f>ROUND(ROUND(G4920,8)*H4920,2)</f>
        <v>8.1199999999999992</v>
      </c>
    </row>
    <row r="4921" spans="1:9" ht="18" customHeight="1">
      <c r="A4921" s="2"/>
      <c r="B4921" s="2"/>
      <c r="C4921" s="2"/>
      <c r="D4921" s="2"/>
      <c r="E4921" s="2"/>
      <c r="F4921" s="2"/>
      <c r="G4921" s="87" t="s">
        <v>1564</v>
      </c>
      <c r="H4921" s="87"/>
      <c r="I4921" s="21">
        <f>SUM(I4919:I4920)</f>
        <v>14.18</v>
      </c>
    </row>
    <row r="4922" spans="1:9" ht="15" customHeight="1">
      <c r="A4922" s="88" t="s">
        <v>2430</v>
      </c>
      <c r="B4922" s="88"/>
      <c r="C4922" s="88"/>
      <c r="D4922" s="2"/>
      <c r="E4922" s="2"/>
      <c r="F4922" s="2"/>
      <c r="G4922" s="89" t="s">
        <v>1491</v>
      </c>
      <c r="H4922" s="89"/>
      <c r="I4922" s="5">
        <v>127.96</v>
      </c>
    </row>
    <row r="4923" spans="1:9" ht="9.9499999999999993" customHeight="1">
      <c r="A4923" s="2"/>
      <c r="B4923" s="2"/>
      <c r="C4923" s="2"/>
      <c r="D4923" s="2"/>
      <c r="E4923" s="2"/>
      <c r="F4923" s="2"/>
      <c r="G4923" s="90"/>
      <c r="H4923" s="90"/>
      <c r="I4923" s="90"/>
    </row>
    <row r="4924" spans="1:9" ht="20.100000000000001" customHeight="1">
      <c r="A4924" s="81" t="s">
        <v>3157</v>
      </c>
      <c r="B4924" s="81"/>
      <c r="C4924" s="81"/>
      <c r="D4924" s="81"/>
      <c r="E4924" s="81"/>
      <c r="F4924" s="81"/>
      <c r="G4924" s="81"/>
      <c r="H4924" s="81"/>
      <c r="I4924" s="81"/>
    </row>
    <row r="4925" spans="1:9" ht="15" customHeight="1">
      <c r="A4925" s="91" t="s">
        <v>1576</v>
      </c>
      <c r="B4925" s="91"/>
      <c r="C4925" s="92" t="s">
        <v>4</v>
      </c>
      <c r="D4925" s="92"/>
      <c r="E4925" s="92"/>
      <c r="F4925" s="11" t="s">
        <v>1470</v>
      </c>
      <c r="G4925" s="11" t="s">
        <v>1471</v>
      </c>
      <c r="H4925" s="11" t="s">
        <v>1472</v>
      </c>
      <c r="I4925" s="11" t="s">
        <v>1473</v>
      </c>
    </row>
    <row r="4926" spans="1:9" ht="21" customHeight="1">
      <c r="A4926" s="17" t="s">
        <v>1826</v>
      </c>
      <c r="B4926" s="18" t="s">
        <v>1827</v>
      </c>
      <c r="C4926" s="93" t="s">
        <v>14</v>
      </c>
      <c r="D4926" s="93"/>
      <c r="E4926" s="93"/>
      <c r="F4926" s="17" t="s">
        <v>118</v>
      </c>
      <c r="G4926" s="19">
        <v>2.5000000000000001E-2</v>
      </c>
      <c r="H4926" s="20">
        <v>24.95</v>
      </c>
      <c r="I4926" s="20">
        <f>ROUND(ROUND(G4926,8)*H4926,2)</f>
        <v>0.62</v>
      </c>
    </row>
    <row r="4927" spans="1:9" ht="21" customHeight="1">
      <c r="A4927" s="17" t="s">
        <v>3158</v>
      </c>
      <c r="B4927" s="18" t="s">
        <v>3159</v>
      </c>
      <c r="C4927" s="93" t="s">
        <v>1910</v>
      </c>
      <c r="D4927" s="93"/>
      <c r="E4927" s="93"/>
      <c r="F4927" s="17" t="s">
        <v>33</v>
      </c>
      <c r="G4927" s="19">
        <v>1</v>
      </c>
      <c r="H4927" s="20">
        <v>28.91</v>
      </c>
      <c r="I4927" s="20">
        <f>ROUND(ROUND(G4927,8)*H4927,2)</f>
        <v>28.91</v>
      </c>
    </row>
    <row r="4928" spans="1:9" ht="29.1" customHeight="1">
      <c r="A4928" s="17" t="s">
        <v>1828</v>
      </c>
      <c r="B4928" s="18" t="s">
        <v>1829</v>
      </c>
      <c r="C4928" s="93" t="s">
        <v>14</v>
      </c>
      <c r="D4928" s="93"/>
      <c r="E4928" s="93"/>
      <c r="F4928" s="17" t="s">
        <v>33</v>
      </c>
      <c r="G4928" s="19">
        <v>0.74299999999999999</v>
      </c>
      <c r="H4928" s="20">
        <v>0.21</v>
      </c>
      <c r="I4928" s="20">
        <f>ROUND(ROUND(G4928,8)*H4928,2)</f>
        <v>0.16</v>
      </c>
    </row>
    <row r="4929" spans="1:9" ht="15" customHeight="1">
      <c r="A4929" s="2"/>
      <c r="B4929" s="2"/>
      <c r="C4929" s="2"/>
      <c r="D4929" s="2"/>
      <c r="E4929" s="2"/>
      <c r="F4929" s="2"/>
      <c r="G4929" s="87" t="s">
        <v>1588</v>
      </c>
      <c r="H4929" s="87"/>
      <c r="I4929" s="21">
        <f>SUM(I4926:I4928)</f>
        <v>29.69</v>
      </c>
    </row>
    <row r="4930" spans="1:9" ht="15" customHeight="1">
      <c r="A4930" s="91" t="s">
        <v>1560</v>
      </c>
      <c r="B4930" s="91"/>
      <c r="C4930" s="92" t="s">
        <v>4</v>
      </c>
      <c r="D4930" s="92"/>
      <c r="E4930" s="92"/>
      <c r="F4930" s="11" t="s">
        <v>1470</v>
      </c>
      <c r="G4930" s="11" t="s">
        <v>1471</v>
      </c>
      <c r="H4930" s="11" t="s">
        <v>1472</v>
      </c>
      <c r="I4930" s="11" t="s">
        <v>1473</v>
      </c>
    </row>
    <row r="4931" spans="1:9" ht="21" customHeight="1">
      <c r="A4931" s="17" t="s">
        <v>1830</v>
      </c>
      <c r="B4931" s="18" t="s">
        <v>1831</v>
      </c>
      <c r="C4931" s="93" t="s">
        <v>14</v>
      </c>
      <c r="D4931" s="93"/>
      <c r="E4931" s="93"/>
      <c r="F4931" s="17" t="s">
        <v>1563</v>
      </c>
      <c r="G4931" s="19">
        <v>1.15E-2</v>
      </c>
      <c r="H4931" s="20">
        <v>23.95</v>
      </c>
      <c r="I4931" s="20">
        <f>ROUND(ROUND(G4931,8)*H4931,2)</f>
        <v>0.28000000000000003</v>
      </c>
    </row>
    <row r="4932" spans="1:9" ht="15" customHeight="1">
      <c r="A4932" s="17" t="s">
        <v>1832</v>
      </c>
      <c r="B4932" s="18" t="s">
        <v>1833</v>
      </c>
      <c r="C4932" s="93" t="s">
        <v>14</v>
      </c>
      <c r="D4932" s="93"/>
      <c r="E4932" s="93"/>
      <c r="F4932" s="17" t="s">
        <v>1563</v>
      </c>
      <c r="G4932" s="19">
        <v>7.0699999999999999E-2</v>
      </c>
      <c r="H4932" s="20">
        <v>32.020000000000003</v>
      </c>
      <c r="I4932" s="20">
        <f>ROUND(ROUND(G4932,8)*H4932,2)</f>
        <v>2.2599999999999998</v>
      </c>
    </row>
    <row r="4933" spans="1:9" ht="18" customHeight="1">
      <c r="A4933" s="2"/>
      <c r="B4933" s="2"/>
      <c r="C4933" s="2"/>
      <c r="D4933" s="2"/>
      <c r="E4933" s="2"/>
      <c r="F4933" s="2"/>
      <c r="G4933" s="87" t="s">
        <v>1564</v>
      </c>
      <c r="H4933" s="87"/>
      <c r="I4933" s="21">
        <f>SUM(I4931:I4932)</f>
        <v>2.54</v>
      </c>
    </row>
    <row r="4934" spans="1:9" ht="15" customHeight="1">
      <c r="A4934" s="88" t="s">
        <v>3160</v>
      </c>
      <c r="B4934" s="88"/>
      <c r="C4934" s="88"/>
      <c r="D4934" s="2"/>
      <c r="E4934" s="2"/>
      <c r="F4934" s="2"/>
      <c r="G4934" s="89" t="s">
        <v>1491</v>
      </c>
      <c r="H4934" s="89"/>
      <c r="I4934" s="5">
        <v>32.229999999999997</v>
      </c>
    </row>
    <row r="4935" spans="1:9" ht="2.1" customHeight="1">
      <c r="A4935" s="88"/>
      <c r="B4935" s="88"/>
      <c r="C4935" s="88"/>
      <c r="D4935" s="2"/>
      <c r="E4935" s="2"/>
      <c r="F4935" s="2"/>
      <c r="G4935" s="2"/>
      <c r="H4935" s="2"/>
      <c r="I4935" s="2"/>
    </row>
    <row r="4936" spans="1:9" ht="9.9499999999999993" customHeight="1">
      <c r="A4936" s="2"/>
      <c r="B4936" s="2"/>
      <c r="C4936" s="2"/>
      <c r="D4936" s="2"/>
      <c r="E4936" s="2"/>
      <c r="F4936" s="2"/>
      <c r="G4936" s="90"/>
      <c r="H4936" s="90"/>
      <c r="I4936" s="90"/>
    </row>
    <row r="4937" spans="1:9" ht="20.100000000000001" customHeight="1">
      <c r="A4937" s="81" t="s">
        <v>3161</v>
      </c>
      <c r="B4937" s="81"/>
      <c r="C4937" s="81"/>
      <c r="D4937" s="81"/>
      <c r="E4937" s="81"/>
      <c r="F4937" s="81"/>
      <c r="G4937" s="81"/>
      <c r="H4937" s="81"/>
      <c r="I4937" s="81"/>
    </row>
    <row r="4938" spans="1:9" ht="15" customHeight="1">
      <c r="A4938" s="91" t="s">
        <v>1576</v>
      </c>
      <c r="B4938" s="91"/>
      <c r="C4938" s="92" t="s">
        <v>4</v>
      </c>
      <c r="D4938" s="92"/>
      <c r="E4938" s="92"/>
      <c r="F4938" s="11" t="s">
        <v>1470</v>
      </c>
      <c r="G4938" s="11" t="s">
        <v>1471</v>
      </c>
      <c r="H4938" s="11" t="s">
        <v>1472</v>
      </c>
      <c r="I4938" s="11" t="s">
        <v>1473</v>
      </c>
    </row>
    <row r="4939" spans="1:9" ht="21" customHeight="1">
      <c r="A4939" s="17" t="s">
        <v>1826</v>
      </c>
      <c r="B4939" s="18" t="s">
        <v>1827</v>
      </c>
      <c r="C4939" s="93" t="s">
        <v>14</v>
      </c>
      <c r="D4939" s="93"/>
      <c r="E4939" s="93"/>
      <c r="F4939" s="17" t="s">
        <v>118</v>
      </c>
      <c r="G4939" s="19">
        <v>2.5000000000000001E-2</v>
      </c>
      <c r="H4939" s="20">
        <v>24.95</v>
      </c>
      <c r="I4939" s="20">
        <f>ROUND(ROUND(G4939,8)*H4939,2)</f>
        <v>0.62</v>
      </c>
    </row>
    <row r="4940" spans="1:9" ht="21" customHeight="1">
      <c r="A4940" s="17" t="s">
        <v>3162</v>
      </c>
      <c r="B4940" s="18" t="s">
        <v>3163</v>
      </c>
      <c r="C4940" s="93" t="s">
        <v>1910</v>
      </c>
      <c r="D4940" s="93"/>
      <c r="E4940" s="93"/>
      <c r="F4940" s="17" t="s">
        <v>33</v>
      </c>
      <c r="G4940" s="19">
        <v>1</v>
      </c>
      <c r="H4940" s="20">
        <v>41.05</v>
      </c>
      <c r="I4940" s="20">
        <f>ROUND(ROUND(G4940,8)*H4940,2)</f>
        <v>41.05</v>
      </c>
    </row>
    <row r="4941" spans="1:9" ht="29.1" customHeight="1">
      <c r="A4941" s="17" t="s">
        <v>1828</v>
      </c>
      <c r="B4941" s="18" t="s">
        <v>1829</v>
      </c>
      <c r="C4941" s="93" t="s">
        <v>14</v>
      </c>
      <c r="D4941" s="93"/>
      <c r="E4941" s="93"/>
      <c r="F4941" s="17" t="s">
        <v>33</v>
      </c>
      <c r="G4941" s="19">
        <v>0.74299999999999999</v>
      </c>
      <c r="H4941" s="20">
        <v>0.21</v>
      </c>
      <c r="I4941" s="20">
        <f>ROUND(ROUND(G4941,8)*H4941,2)</f>
        <v>0.16</v>
      </c>
    </row>
    <row r="4942" spans="1:9" ht="15" customHeight="1">
      <c r="A4942" s="2"/>
      <c r="B4942" s="2"/>
      <c r="C4942" s="2"/>
      <c r="D4942" s="2"/>
      <c r="E4942" s="2"/>
      <c r="F4942" s="2"/>
      <c r="G4942" s="87" t="s">
        <v>1588</v>
      </c>
      <c r="H4942" s="87"/>
      <c r="I4942" s="21">
        <f>SUM(I4939:I4941)</f>
        <v>41.829999999999991</v>
      </c>
    </row>
    <row r="4943" spans="1:9" ht="15" customHeight="1">
      <c r="A4943" s="91" t="s">
        <v>1560</v>
      </c>
      <c r="B4943" s="91"/>
      <c r="C4943" s="92" t="s">
        <v>4</v>
      </c>
      <c r="D4943" s="92"/>
      <c r="E4943" s="92"/>
      <c r="F4943" s="11" t="s">
        <v>1470</v>
      </c>
      <c r="G4943" s="11" t="s">
        <v>1471</v>
      </c>
      <c r="H4943" s="11" t="s">
        <v>1472</v>
      </c>
      <c r="I4943" s="11" t="s">
        <v>1473</v>
      </c>
    </row>
    <row r="4944" spans="1:9" ht="21" customHeight="1">
      <c r="A4944" s="17" t="s">
        <v>1830</v>
      </c>
      <c r="B4944" s="18" t="s">
        <v>1831</v>
      </c>
      <c r="C4944" s="93" t="s">
        <v>14</v>
      </c>
      <c r="D4944" s="93"/>
      <c r="E4944" s="93"/>
      <c r="F4944" s="17" t="s">
        <v>1563</v>
      </c>
      <c r="G4944" s="19">
        <v>1.15E-2</v>
      </c>
      <c r="H4944" s="20">
        <v>23.95</v>
      </c>
      <c r="I4944" s="20">
        <f>ROUND(ROUND(G4944,8)*H4944,2)</f>
        <v>0.28000000000000003</v>
      </c>
    </row>
    <row r="4945" spans="1:9" ht="15" customHeight="1">
      <c r="A4945" s="17" t="s">
        <v>1832</v>
      </c>
      <c r="B4945" s="18" t="s">
        <v>1833</v>
      </c>
      <c r="C4945" s="93" t="s">
        <v>14</v>
      </c>
      <c r="D4945" s="93"/>
      <c r="E4945" s="93"/>
      <c r="F4945" s="17" t="s">
        <v>1563</v>
      </c>
      <c r="G4945" s="19">
        <v>7.0699999999999999E-2</v>
      </c>
      <c r="H4945" s="20">
        <v>32.020000000000003</v>
      </c>
      <c r="I4945" s="20">
        <f>ROUND(ROUND(G4945,8)*H4945,2)</f>
        <v>2.2599999999999998</v>
      </c>
    </row>
    <row r="4946" spans="1:9" ht="18" customHeight="1">
      <c r="A4946" s="2"/>
      <c r="B4946" s="2"/>
      <c r="C4946" s="2"/>
      <c r="D4946" s="2"/>
      <c r="E4946" s="2"/>
      <c r="F4946" s="2"/>
      <c r="G4946" s="87" t="s">
        <v>1564</v>
      </c>
      <c r="H4946" s="87"/>
      <c r="I4946" s="21">
        <f>SUM(I4944:I4945)</f>
        <v>2.54</v>
      </c>
    </row>
    <row r="4947" spans="1:9" ht="15" customHeight="1">
      <c r="A4947" s="88" t="s">
        <v>3164</v>
      </c>
      <c r="B4947" s="88"/>
      <c r="C4947" s="88"/>
      <c r="D4947" s="2"/>
      <c r="E4947" s="2"/>
      <c r="F4947" s="2"/>
      <c r="G4947" s="89" t="s">
        <v>1491</v>
      </c>
      <c r="H4947" s="89"/>
      <c r="I4947" s="5">
        <v>44.37</v>
      </c>
    </row>
    <row r="4948" spans="1:9" ht="9.9499999999999993" customHeight="1">
      <c r="A4948" s="2"/>
      <c r="B4948" s="2"/>
      <c r="C4948" s="2"/>
      <c r="D4948" s="2"/>
      <c r="E4948" s="2"/>
      <c r="F4948" s="2"/>
      <c r="G4948" s="90"/>
      <c r="H4948" s="90"/>
      <c r="I4948" s="90"/>
    </row>
    <row r="4949" spans="1:9" ht="20.100000000000001" customHeight="1">
      <c r="A4949" s="81" t="s">
        <v>3165</v>
      </c>
      <c r="B4949" s="81"/>
      <c r="C4949" s="81"/>
      <c r="D4949" s="81"/>
      <c r="E4949" s="81"/>
      <c r="F4949" s="81"/>
      <c r="G4949" s="81"/>
      <c r="H4949" s="81"/>
      <c r="I4949" s="81"/>
    </row>
    <row r="4950" spans="1:9" ht="15" customHeight="1">
      <c r="A4950" s="91" t="s">
        <v>1576</v>
      </c>
      <c r="B4950" s="91"/>
      <c r="C4950" s="92" t="s">
        <v>4</v>
      </c>
      <c r="D4950" s="92"/>
      <c r="E4950" s="92"/>
      <c r="F4950" s="11" t="s">
        <v>1470</v>
      </c>
      <c r="G4950" s="11" t="s">
        <v>1471</v>
      </c>
      <c r="H4950" s="11" t="s">
        <v>1472</v>
      </c>
      <c r="I4950" s="11" t="s">
        <v>1473</v>
      </c>
    </row>
    <row r="4951" spans="1:9" ht="29.1" customHeight="1">
      <c r="A4951" s="17" t="s">
        <v>3166</v>
      </c>
      <c r="B4951" s="18" t="s">
        <v>1417</v>
      </c>
      <c r="C4951" s="93" t="s">
        <v>1910</v>
      </c>
      <c r="D4951" s="93"/>
      <c r="E4951" s="93"/>
      <c r="F4951" s="17" t="s">
        <v>33</v>
      </c>
      <c r="G4951" s="19">
        <v>1</v>
      </c>
      <c r="H4951" s="20">
        <v>34.19</v>
      </c>
      <c r="I4951" s="20">
        <f>ROUND(ROUND(G4951,8)*H4951,2)</f>
        <v>34.19</v>
      </c>
    </row>
    <row r="4952" spans="1:9" ht="15" customHeight="1">
      <c r="A4952" s="2"/>
      <c r="B4952" s="2"/>
      <c r="C4952" s="2"/>
      <c r="D4952" s="2"/>
      <c r="E4952" s="2"/>
      <c r="F4952" s="2"/>
      <c r="G4952" s="87" t="s">
        <v>1588</v>
      </c>
      <c r="H4952" s="87"/>
      <c r="I4952" s="21">
        <f>SUM(I4951:I4951)</f>
        <v>34.19</v>
      </c>
    </row>
    <row r="4953" spans="1:9" ht="15" customHeight="1">
      <c r="A4953" s="91" t="s">
        <v>1560</v>
      </c>
      <c r="B4953" s="91"/>
      <c r="C4953" s="92" t="s">
        <v>4</v>
      </c>
      <c r="D4953" s="92"/>
      <c r="E4953" s="92"/>
      <c r="F4953" s="11" t="s">
        <v>1470</v>
      </c>
      <c r="G4953" s="11" t="s">
        <v>1471</v>
      </c>
      <c r="H4953" s="11" t="s">
        <v>1472</v>
      </c>
      <c r="I4953" s="11" t="s">
        <v>1473</v>
      </c>
    </row>
    <row r="4954" spans="1:9" ht="21" customHeight="1">
      <c r="A4954" s="17" t="s">
        <v>2158</v>
      </c>
      <c r="B4954" s="18" t="s">
        <v>2159</v>
      </c>
      <c r="C4954" s="93" t="s">
        <v>14</v>
      </c>
      <c r="D4954" s="93"/>
      <c r="E4954" s="93"/>
      <c r="F4954" s="17" t="s">
        <v>1563</v>
      </c>
      <c r="G4954" s="19">
        <v>0.24840000000000001</v>
      </c>
      <c r="H4954" s="20">
        <v>24.39</v>
      </c>
      <c r="I4954" s="20">
        <f>ROUND(ROUND(G4954,8)*H4954,2)</f>
        <v>6.06</v>
      </c>
    </row>
    <row r="4955" spans="1:9" ht="15" customHeight="1">
      <c r="A4955" s="17" t="s">
        <v>2160</v>
      </c>
      <c r="B4955" s="18" t="s">
        <v>2161</v>
      </c>
      <c r="C4955" s="93" t="s">
        <v>14</v>
      </c>
      <c r="D4955" s="93"/>
      <c r="E4955" s="93"/>
      <c r="F4955" s="17" t="s">
        <v>1563</v>
      </c>
      <c r="G4955" s="19">
        <v>0.24840000000000001</v>
      </c>
      <c r="H4955" s="20">
        <v>32.69</v>
      </c>
      <c r="I4955" s="20">
        <f>ROUND(ROUND(G4955,8)*H4955,2)</f>
        <v>8.1199999999999992</v>
      </c>
    </row>
    <row r="4956" spans="1:9" ht="18" customHeight="1">
      <c r="A4956" s="2"/>
      <c r="B4956" s="2"/>
      <c r="C4956" s="2"/>
      <c r="D4956" s="2"/>
      <c r="E4956" s="2"/>
      <c r="F4956" s="2"/>
      <c r="G4956" s="87" t="s">
        <v>1564</v>
      </c>
      <c r="H4956" s="87"/>
      <c r="I4956" s="21">
        <f>SUM(I4954:I4955)</f>
        <v>14.18</v>
      </c>
    </row>
    <row r="4957" spans="1:9" ht="15" customHeight="1">
      <c r="A4957" s="88" t="s">
        <v>2430</v>
      </c>
      <c r="B4957" s="88"/>
      <c r="C4957" s="88"/>
      <c r="D4957" s="2"/>
      <c r="E4957" s="2"/>
      <c r="F4957" s="2"/>
      <c r="G4957" s="89" t="s">
        <v>1491</v>
      </c>
      <c r="H4957" s="89"/>
      <c r="I4957" s="5">
        <v>48.37</v>
      </c>
    </row>
    <row r="4958" spans="1:9" ht="9.9499999999999993" customHeight="1">
      <c r="A4958" s="2"/>
      <c r="B4958" s="2"/>
      <c r="C4958" s="2"/>
      <c r="D4958" s="2"/>
      <c r="E4958" s="2"/>
      <c r="F4958" s="2"/>
      <c r="G4958" s="90"/>
      <c r="H4958" s="90"/>
      <c r="I4958" s="90"/>
    </row>
    <row r="4959" spans="1:9" ht="20.100000000000001" customHeight="1">
      <c r="A4959" s="81" t="s">
        <v>3167</v>
      </c>
      <c r="B4959" s="81"/>
      <c r="C4959" s="81"/>
      <c r="D4959" s="81"/>
      <c r="E4959" s="81"/>
      <c r="F4959" s="81"/>
      <c r="G4959" s="81"/>
      <c r="H4959" s="81"/>
      <c r="I4959" s="81"/>
    </row>
    <row r="4960" spans="1:9" ht="15" customHeight="1">
      <c r="A4960" s="91" t="s">
        <v>1576</v>
      </c>
      <c r="B4960" s="91"/>
      <c r="C4960" s="92" t="s">
        <v>4</v>
      </c>
      <c r="D4960" s="92"/>
      <c r="E4960" s="92"/>
      <c r="F4960" s="11" t="s">
        <v>1470</v>
      </c>
      <c r="G4960" s="11" t="s">
        <v>1471</v>
      </c>
      <c r="H4960" s="11" t="s">
        <v>1472</v>
      </c>
      <c r="I4960" s="11" t="s">
        <v>1473</v>
      </c>
    </row>
    <row r="4961" spans="1:9" ht="21" customHeight="1">
      <c r="A4961" s="17" t="s">
        <v>3168</v>
      </c>
      <c r="B4961" s="18" t="s">
        <v>1420</v>
      </c>
      <c r="C4961" s="93" t="s">
        <v>1910</v>
      </c>
      <c r="D4961" s="93"/>
      <c r="E4961" s="93"/>
      <c r="F4961" s="17" t="s">
        <v>33</v>
      </c>
      <c r="G4961" s="19">
        <v>1</v>
      </c>
      <c r="H4961" s="20">
        <v>416.95</v>
      </c>
      <c r="I4961" s="20">
        <f>ROUND(ROUND(G4961,8)*H4961,2)</f>
        <v>416.95</v>
      </c>
    </row>
    <row r="4962" spans="1:9" ht="15" customHeight="1">
      <c r="A4962" s="2"/>
      <c r="B4962" s="2"/>
      <c r="C4962" s="2"/>
      <c r="D4962" s="2"/>
      <c r="E4962" s="2"/>
      <c r="F4962" s="2"/>
      <c r="G4962" s="87" t="s">
        <v>1588</v>
      </c>
      <c r="H4962" s="87"/>
      <c r="I4962" s="21">
        <f>SUM(I4961:I4961)</f>
        <v>416.95</v>
      </c>
    </row>
    <row r="4963" spans="1:9" ht="15" customHeight="1">
      <c r="A4963" s="91" t="s">
        <v>1560</v>
      </c>
      <c r="B4963" s="91"/>
      <c r="C4963" s="92" t="s">
        <v>4</v>
      </c>
      <c r="D4963" s="92"/>
      <c r="E4963" s="92"/>
      <c r="F4963" s="11" t="s">
        <v>1470</v>
      </c>
      <c r="G4963" s="11" t="s">
        <v>1471</v>
      </c>
      <c r="H4963" s="11" t="s">
        <v>1472</v>
      </c>
      <c r="I4963" s="11" t="s">
        <v>1473</v>
      </c>
    </row>
    <row r="4964" spans="1:9" ht="21" customHeight="1">
      <c r="A4964" s="17" t="s">
        <v>2158</v>
      </c>
      <c r="B4964" s="18" t="s">
        <v>2159</v>
      </c>
      <c r="C4964" s="93" t="s">
        <v>14</v>
      </c>
      <c r="D4964" s="93"/>
      <c r="E4964" s="93"/>
      <c r="F4964" s="17" t="s">
        <v>1563</v>
      </c>
      <c r="G4964" s="19">
        <v>0.24840000000000001</v>
      </c>
      <c r="H4964" s="20">
        <v>24.39</v>
      </c>
      <c r="I4964" s="20">
        <f>ROUND(ROUND(G4964,8)*H4964,2)</f>
        <v>6.06</v>
      </c>
    </row>
    <row r="4965" spans="1:9" ht="15" customHeight="1">
      <c r="A4965" s="17" t="s">
        <v>2160</v>
      </c>
      <c r="B4965" s="18" t="s">
        <v>2161</v>
      </c>
      <c r="C4965" s="93" t="s">
        <v>14</v>
      </c>
      <c r="D4965" s="93"/>
      <c r="E4965" s="93"/>
      <c r="F4965" s="17" t="s">
        <v>1563</v>
      </c>
      <c r="G4965" s="19">
        <v>0.24840000000000001</v>
      </c>
      <c r="H4965" s="20">
        <v>32.69</v>
      </c>
      <c r="I4965" s="20">
        <f>ROUND(ROUND(G4965,8)*H4965,2)</f>
        <v>8.1199999999999992</v>
      </c>
    </row>
    <row r="4966" spans="1:9" ht="18" customHeight="1">
      <c r="A4966" s="2"/>
      <c r="B4966" s="2"/>
      <c r="C4966" s="2"/>
      <c r="D4966" s="2"/>
      <c r="E4966" s="2"/>
      <c r="F4966" s="2"/>
      <c r="G4966" s="87" t="s">
        <v>1564</v>
      </c>
      <c r="H4966" s="87"/>
      <c r="I4966" s="21">
        <f>SUM(I4964:I4965)</f>
        <v>14.18</v>
      </c>
    </row>
    <row r="4967" spans="1:9" ht="15" customHeight="1">
      <c r="A4967" s="88" t="s">
        <v>2430</v>
      </c>
      <c r="B4967" s="88"/>
      <c r="C4967" s="88"/>
      <c r="D4967" s="2"/>
      <c r="E4967" s="2"/>
      <c r="F4967" s="2"/>
      <c r="G4967" s="89" t="s">
        <v>1491</v>
      </c>
      <c r="H4967" s="89"/>
      <c r="I4967" s="5">
        <v>431.13</v>
      </c>
    </row>
    <row r="4968" spans="1:9" ht="9.9499999999999993" customHeight="1">
      <c r="A4968" s="2"/>
      <c r="B4968" s="2"/>
      <c r="C4968" s="2"/>
      <c r="D4968" s="2"/>
      <c r="E4968" s="2"/>
      <c r="F4968" s="2"/>
      <c r="G4968" s="90"/>
      <c r="H4968" s="90"/>
      <c r="I4968" s="90"/>
    </row>
    <row r="4969" spans="1:9" ht="20.100000000000001" customHeight="1">
      <c r="A4969" s="81" t="s">
        <v>3169</v>
      </c>
      <c r="B4969" s="81"/>
      <c r="C4969" s="81"/>
      <c r="D4969" s="81"/>
      <c r="E4969" s="81"/>
      <c r="F4969" s="81"/>
      <c r="G4969" s="81"/>
      <c r="H4969" s="81"/>
      <c r="I4969" s="81"/>
    </row>
    <row r="4970" spans="1:9" ht="15" customHeight="1">
      <c r="A4970" s="91" t="s">
        <v>1560</v>
      </c>
      <c r="B4970" s="91"/>
      <c r="C4970" s="92" t="s">
        <v>4</v>
      </c>
      <c r="D4970" s="92"/>
      <c r="E4970" s="92"/>
      <c r="F4970" s="11" t="s">
        <v>1470</v>
      </c>
      <c r="G4970" s="11" t="s">
        <v>1471</v>
      </c>
      <c r="H4970" s="11" t="s">
        <v>1472</v>
      </c>
      <c r="I4970" s="11" t="s">
        <v>1473</v>
      </c>
    </row>
    <row r="4971" spans="1:9" ht="15" customHeight="1">
      <c r="A4971" s="17" t="s">
        <v>1775</v>
      </c>
      <c r="B4971" s="18" t="s">
        <v>1776</v>
      </c>
      <c r="C4971" s="93" t="s">
        <v>14</v>
      </c>
      <c r="D4971" s="93"/>
      <c r="E4971" s="93"/>
      <c r="F4971" s="17" t="s">
        <v>1563</v>
      </c>
      <c r="G4971" s="19">
        <v>3.9557666999999999</v>
      </c>
      <c r="H4971" s="20">
        <v>23.23</v>
      </c>
      <c r="I4971" s="20">
        <f>TRUNC(TRUNC(G4971,8)*H4971,2)</f>
        <v>91.89</v>
      </c>
    </row>
    <row r="4972" spans="1:9" ht="18" customHeight="1">
      <c r="A4972" s="2"/>
      <c r="B4972" s="2"/>
      <c r="C4972" s="2"/>
      <c r="D4972" s="2"/>
      <c r="E4972" s="2"/>
      <c r="F4972" s="2"/>
      <c r="G4972" s="87" t="s">
        <v>1564</v>
      </c>
      <c r="H4972" s="87"/>
      <c r="I4972" s="21">
        <f>SUM(I4971:I4971)</f>
        <v>91.89</v>
      </c>
    </row>
    <row r="4973" spans="1:9" ht="15" customHeight="1">
      <c r="A4973" s="2"/>
      <c r="B4973" s="2"/>
      <c r="C4973" s="2"/>
      <c r="D4973" s="2"/>
      <c r="E4973" s="2"/>
      <c r="F4973" s="2"/>
      <c r="G4973" s="89" t="s">
        <v>1491</v>
      </c>
      <c r="H4973" s="89"/>
      <c r="I4973" s="5">
        <f>SUM(I4972)</f>
        <v>91.89</v>
      </c>
    </row>
    <row r="4974" spans="1:9" ht="9.9499999999999993" customHeight="1">
      <c r="A4974" s="2"/>
      <c r="B4974" s="2"/>
      <c r="C4974" s="2"/>
      <c r="D4974" s="2"/>
      <c r="E4974" s="2"/>
      <c r="F4974" s="2"/>
      <c r="G4974" s="90"/>
      <c r="H4974" s="90"/>
      <c r="I4974" s="90"/>
    </row>
    <row r="4975" spans="1:9" ht="20.100000000000001" customHeight="1">
      <c r="A4975" s="81" t="s">
        <v>3170</v>
      </c>
      <c r="B4975" s="81"/>
      <c r="C4975" s="81"/>
      <c r="D4975" s="81"/>
      <c r="E4975" s="81"/>
      <c r="F4975" s="81"/>
      <c r="G4975" s="81"/>
      <c r="H4975" s="81"/>
      <c r="I4975" s="81"/>
    </row>
    <row r="4976" spans="1:9" ht="15" customHeight="1">
      <c r="A4976" s="91" t="s">
        <v>1552</v>
      </c>
      <c r="B4976" s="91"/>
      <c r="C4976" s="92" t="s">
        <v>4</v>
      </c>
      <c r="D4976" s="92"/>
      <c r="E4976" s="92"/>
      <c r="F4976" s="11" t="s">
        <v>1470</v>
      </c>
      <c r="G4976" s="11" t="s">
        <v>1471</v>
      </c>
      <c r="H4976" s="11" t="s">
        <v>1472</v>
      </c>
      <c r="I4976" s="11" t="s">
        <v>1473</v>
      </c>
    </row>
    <row r="4977" spans="1:9" ht="45.95" customHeight="1">
      <c r="A4977" s="17" t="s">
        <v>1796</v>
      </c>
      <c r="B4977" s="18" t="s">
        <v>1797</v>
      </c>
      <c r="C4977" s="93" t="s">
        <v>14</v>
      </c>
      <c r="D4977" s="93"/>
      <c r="E4977" s="93"/>
      <c r="F4977" s="17" t="s">
        <v>1555</v>
      </c>
      <c r="G4977" s="19">
        <v>5.9999999999999995E-4</v>
      </c>
      <c r="H4977" s="20">
        <v>78.11</v>
      </c>
      <c r="I4977" s="20">
        <f>TRUNC(TRUNC(G4977,8)*H4977,2)</f>
        <v>0.04</v>
      </c>
    </row>
    <row r="4978" spans="1:9" ht="45.95" customHeight="1">
      <c r="A4978" s="17" t="s">
        <v>1798</v>
      </c>
      <c r="B4978" s="18" t="s">
        <v>1799</v>
      </c>
      <c r="C4978" s="93" t="s">
        <v>14</v>
      </c>
      <c r="D4978" s="93"/>
      <c r="E4978" s="93"/>
      <c r="F4978" s="17" t="s">
        <v>1558</v>
      </c>
      <c r="G4978" s="19">
        <v>5.4000000000000003E-3</v>
      </c>
      <c r="H4978" s="20">
        <v>318.24</v>
      </c>
      <c r="I4978" s="20">
        <f>TRUNC(TRUNC(G4978,8)*H4978,2)</f>
        <v>1.71</v>
      </c>
    </row>
    <row r="4979" spans="1:9" ht="29.1" customHeight="1">
      <c r="A4979" s="17" t="s">
        <v>1987</v>
      </c>
      <c r="B4979" s="18" t="s">
        <v>1988</v>
      </c>
      <c r="C4979" s="93" t="s">
        <v>14</v>
      </c>
      <c r="D4979" s="93"/>
      <c r="E4979" s="93"/>
      <c r="F4979" s="17" t="s">
        <v>1558</v>
      </c>
      <c r="G4979" s="19">
        <v>9.4200000000000006E-2</v>
      </c>
      <c r="H4979" s="20">
        <v>10.35</v>
      </c>
      <c r="I4979" s="20">
        <f>TRUNC(TRUNC(G4979,8)*H4979,2)</f>
        <v>0.97</v>
      </c>
    </row>
    <row r="4980" spans="1:9" ht="18" customHeight="1">
      <c r="A4980" s="2"/>
      <c r="B4980" s="2"/>
      <c r="C4980" s="2"/>
      <c r="D4980" s="2"/>
      <c r="E4980" s="2"/>
      <c r="F4980" s="2"/>
      <c r="G4980" s="87" t="s">
        <v>1559</v>
      </c>
      <c r="H4980" s="87"/>
      <c r="I4980" s="21">
        <f>SUM(I4977:I4979)</f>
        <v>2.7199999999999998</v>
      </c>
    </row>
    <row r="4981" spans="1:9" ht="15" customHeight="1">
      <c r="A4981" s="91" t="s">
        <v>1560</v>
      </c>
      <c r="B4981" s="91"/>
      <c r="C4981" s="92" t="s">
        <v>4</v>
      </c>
      <c r="D4981" s="92"/>
      <c r="E4981" s="92"/>
      <c r="F4981" s="11" t="s">
        <v>1470</v>
      </c>
      <c r="G4981" s="11" t="s">
        <v>1471</v>
      </c>
      <c r="H4981" s="11" t="s">
        <v>1472</v>
      </c>
      <c r="I4981" s="11" t="s">
        <v>1473</v>
      </c>
    </row>
    <row r="4982" spans="1:9" ht="15" customHeight="1">
      <c r="A4982" s="17" t="s">
        <v>1775</v>
      </c>
      <c r="B4982" s="18" t="s">
        <v>1776</v>
      </c>
      <c r="C4982" s="93" t="s">
        <v>14</v>
      </c>
      <c r="D4982" s="93"/>
      <c r="E4982" s="93"/>
      <c r="F4982" s="17" t="s">
        <v>1563</v>
      </c>
      <c r="G4982" s="19">
        <v>0.88090000000000002</v>
      </c>
      <c r="H4982" s="20">
        <v>23.23</v>
      </c>
      <c r="I4982" s="20">
        <f>TRUNC(TRUNC(G4982,8)*H4982,2)</f>
        <v>20.46</v>
      </c>
    </row>
    <row r="4983" spans="1:9" ht="18" customHeight="1">
      <c r="A4983" s="2"/>
      <c r="B4983" s="2"/>
      <c r="C4983" s="2"/>
      <c r="D4983" s="2"/>
      <c r="E4983" s="2"/>
      <c r="F4983" s="2"/>
      <c r="G4983" s="87" t="s">
        <v>1564</v>
      </c>
      <c r="H4983" s="87"/>
      <c r="I4983" s="21">
        <f>SUM(I4982:I4982)</f>
        <v>20.46</v>
      </c>
    </row>
    <row r="4984" spans="1:9" ht="15" customHeight="1">
      <c r="A4984" s="2"/>
      <c r="B4984" s="2"/>
      <c r="C4984" s="2"/>
      <c r="D4984" s="2"/>
      <c r="E4984" s="2"/>
      <c r="F4984" s="2"/>
      <c r="G4984" s="89" t="s">
        <v>1491</v>
      </c>
      <c r="H4984" s="89"/>
      <c r="I4984" s="5">
        <f>SUM(I4980,I4983)</f>
        <v>23.18</v>
      </c>
    </row>
    <row r="4985" spans="1:9" ht="9.9499999999999993" customHeight="1">
      <c r="A4985" s="2"/>
      <c r="B4985" s="2"/>
      <c r="C4985" s="2"/>
      <c r="D4985" s="2"/>
      <c r="E4985" s="2"/>
      <c r="F4985" s="2"/>
      <c r="G4985" s="90"/>
      <c r="H4985" s="90"/>
      <c r="I4985" s="90"/>
    </row>
    <row r="4986" spans="1:9" ht="20.100000000000001" customHeight="1">
      <c r="A4986" s="81" t="s">
        <v>3171</v>
      </c>
      <c r="B4986" s="81"/>
      <c r="C4986" s="81"/>
      <c r="D4986" s="81"/>
      <c r="E4986" s="81"/>
      <c r="F4986" s="81"/>
      <c r="G4986" s="81"/>
      <c r="H4986" s="81"/>
      <c r="I4986" s="81"/>
    </row>
    <row r="4987" spans="1:9" ht="15" customHeight="1">
      <c r="A4987" s="91" t="s">
        <v>1576</v>
      </c>
      <c r="B4987" s="91"/>
      <c r="C4987" s="92" t="s">
        <v>4</v>
      </c>
      <c r="D4987" s="92"/>
      <c r="E4987" s="92"/>
      <c r="F4987" s="11" t="s">
        <v>1470</v>
      </c>
      <c r="G4987" s="11" t="s">
        <v>1471</v>
      </c>
      <c r="H4987" s="11" t="s">
        <v>1472</v>
      </c>
      <c r="I4987" s="11" t="s">
        <v>1473</v>
      </c>
    </row>
    <row r="4988" spans="1:9" ht="21" customHeight="1">
      <c r="A4988" s="17" t="s">
        <v>3172</v>
      </c>
      <c r="B4988" s="18" t="s">
        <v>3173</v>
      </c>
      <c r="C4988" s="93" t="s">
        <v>1910</v>
      </c>
      <c r="D4988" s="93"/>
      <c r="E4988" s="93"/>
      <c r="F4988" s="17" t="s">
        <v>33</v>
      </c>
      <c r="G4988" s="19">
        <v>1</v>
      </c>
      <c r="H4988" s="20">
        <v>13617.1</v>
      </c>
      <c r="I4988" s="20">
        <f>ROUND(ROUND(G4988,8)*H4988,2)</f>
        <v>13617.1</v>
      </c>
    </row>
    <row r="4989" spans="1:9" ht="15" customHeight="1">
      <c r="A4989" s="2"/>
      <c r="B4989" s="2"/>
      <c r="C4989" s="2"/>
      <c r="D4989" s="2"/>
      <c r="E4989" s="2"/>
      <c r="F4989" s="2"/>
      <c r="G4989" s="87" t="s">
        <v>1588</v>
      </c>
      <c r="H4989" s="87"/>
      <c r="I4989" s="21">
        <f>SUM(I4988:I4988)</f>
        <v>13617.1</v>
      </c>
    </row>
    <row r="4990" spans="1:9" ht="15" customHeight="1">
      <c r="A4990" s="88" t="s">
        <v>3174</v>
      </c>
      <c r="B4990" s="88"/>
      <c r="C4990" s="88"/>
      <c r="D4990" s="2"/>
      <c r="E4990" s="2"/>
      <c r="F4990" s="2"/>
      <c r="G4990" s="89" t="s">
        <v>1491</v>
      </c>
      <c r="H4990" s="89"/>
      <c r="I4990" s="5">
        <v>13617.1</v>
      </c>
    </row>
    <row r="4991" spans="1:9" ht="15.95" customHeight="1">
      <c r="A4991" s="88"/>
      <c r="B4991" s="88"/>
      <c r="C4991" s="88"/>
      <c r="D4991" s="2"/>
      <c r="E4991" s="2"/>
      <c r="F4991" s="2"/>
      <c r="G4991" s="2"/>
      <c r="H4991" s="2"/>
      <c r="I4991" s="2"/>
    </row>
    <row r="4992" spans="1:9" ht="9.9499999999999993" customHeight="1">
      <c r="A4992" s="2"/>
      <c r="B4992" s="2"/>
      <c r="C4992" s="2"/>
      <c r="D4992" s="2"/>
      <c r="E4992" s="2"/>
      <c r="F4992" s="2"/>
      <c r="G4992" s="90"/>
      <c r="H4992" s="90"/>
      <c r="I4992" s="90"/>
    </row>
    <row r="4993" spans="1:9" ht="20.100000000000001" customHeight="1">
      <c r="A4993" s="81" t="s">
        <v>3175</v>
      </c>
      <c r="B4993" s="81"/>
      <c r="C4993" s="81"/>
      <c r="D4993" s="81"/>
      <c r="E4993" s="81"/>
      <c r="F4993" s="81"/>
      <c r="G4993" s="81"/>
      <c r="H4993" s="81"/>
      <c r="I4993" s="81"/>
    </row>
    <row r="4994" spans="1:9" ht="15" customHeight="1">
      <c r="A4994" s="91" t="s">
        <v>1576</v>
      </c>
      <c r="B4994" s="91"/>
      <c r="C4994" s="92" t="s">
        <v>4</v>
      </c>
      <c r="D4994" s="92"/>
      <c r="E4994" s="92"/>
      <c r="F4994" s="11" t="s">
        <v>1470</v>
      </c>
      <c r="G4994" s="11" t="s">
        <v>1471</v>
      </c>
      <c r="H4994" s="11" t="s">
        <v>1472</v>
      </c>
      <c r="I4994" s="11" t="s">
        <v>1473</v>
      </c>
    </row>
    <row r="4995" spans="1:9" ht="21" customHeight="1">
      <c r="A4995" s="17" t="s">
        <v>3176</v>
      </c>
      <c r="B4995" s="18" t="s">
        <v>3177</v>
      </c>
      <c r="C4995" s="93" t="s">
        <v>1910</v>
      </c>
      <c r="D4995" s="93"/>
      <c r="E4995" s="93"/>
      <c r="F4995" s="17" t="s">
        <v>33</v>
      </c>
      <c r="G4995" s="19">
        <v>1</v>
      </c>
      <c r="H4995" s="20">
        <v>750</v>
      </c>
      <c r="I4995" s="20">
        <f>ROUND(ROUND(G4995,8)*H4995,2)</f>
        <v>750</v>
      </c>
    </row>
    <row r="4996" spans="1:9" ht="15" customHeight="1">
      <c r="A4996" s="2"/>
      <c r="B4996" s="2"/>
      <c r="C4996" s="2"/>
      <c r="D4996" s="2"/>
      <c r="E4996" s="2"/>
      <c r="F4996" s="2"/>
      <c r="G4996" s="87" t="s">
        <v>1588</v>
      </c>
      <c r="H4996" s="87"/>
      <c r="I4996" s="21">
        <f>SUM(I4995:I4995)</f>
        <v>750</v>
      </c>
    </row>
    <row r="4997" spans="1:9" ht="15" customHeight="1">
      <c r="A4997" s="88" t="s">
        <v>3178</v>
      </c>
      <c r="B4997" s="88"/>
      <c r="C4997" s="88"/>
      <c r="D4997" s="2"/>
      <c r="E4997" s="2"/>
      <c r="F4997" s="2"/>
      <c r="G4997" s="89" t="s">
        <v>1491</v>
      </c>
      <c r="H4997" s="89"/>
      <c r="I4997" s="5">
        <v>750</v>
      </c>
    </row>
    <row r="4998" spans="1:9" ht="9.9499999999999993" customHeight="1">
      <c r="A4998" s="2"/>
      <c r="B4998" s="2"/>
      <c r="C4998" s="2"/>
      <c r="D4998" s="2"/>
      <c r="E4998" s="2"/>
      <c r="F4998" s="2"/>
      <c r="G4998" s="90"/>
      <c r="H4998" s="90"/>
      <c r="I4998" s="90"/>
    </row>
    <row r="4999" spans="1:9" ht="20.100000000000001" customHeight="1">
      <c r="A4999" s="81" t="s">
        <v>3179</v>
      </c>
      <c r="B4999" s="81"/>
      <c r="C4999" s="81"/>
      <c r="D4999" s="81"/>
      <c r="E4999" s="81"/>
      <c r="F4999" s="81"/>
      <c r="G4999" s="81"/>
      <c r="H4999" s="81"/>
      <c r="I4999" s="81"/>
    </row>
    <row r="5000" spans="1:9" ht="15" customHeight="1">
      <c r="A5000" s="91" t="s">
        <v>1576</v>
      </c>
      <c r="B5000" s="91"/>
      <c r="C5000" s="92" t="s">
        <v>4</v>
      </c>
      <c r="D5000" s="92"/>
      <c r="E5000" s="92"/>
      <c r="F5000" s="11" t="s">
        <v>1470</v>
      </c>
      <c r="G5000" s="11" t="s">
        <v>1471</v>
      </c>
      <c r="H5000" s="11" t="s">
        <v>1472</v>
      </c>
      <c r="I5000" s="11" t="s">
        <v>1473</v>
      </c>
    </row>
    <row r="5001" spans="1:9" ht="21" customHeight="1">
      <c r="A5001" s="17" t="s">
        <v>3180</v>
      </c>
      <c r="B5001" s="18" t="s">
        <v>3181</v>
      </c>
      <c r="C5001" s="93" t="s">
        <v>1910</v>
      </c>
      <c r="D5001" s="93"/>
      <c r="E5001" s="93"/>
      <c r="F5001" s="17" t="s">
        <v>33</v>
      </c>
      <c r="G5001" s="19">
        <v>1</v>
      </c>
      <c r="H5001" s="20">
        <v>265</v>
      </c>
      <c r="I5001" s="20">
        <f>ROUND(ROUND(G5001,8)*H5001,2)</f>
        <v>265</v>
      </c>
    </row>
    <row r="5002" spans="1:9" ht="15" customHeight="1">
      <c r="A5002" s="2"/>
      <c r="B5002" s="2"/>
      <c r="C5002" s="2"/>
      <c r="D5002" s="2"/>
      <c r="E5002" s="2"/>
      <c r="F5002" s="2"/>
      <c r="G5002" s="87" t="s">
        <v>1588</v>
      </c>
      <c r="H5002" s="87"/>
      <c r="I5002" s="21">
        <f>SUM(I5001:I5001)</f>
        <v>265</v>
      </c>
    </row>
    <row r="5003" spans="1:9" ht="15" customHeight="1">
      <c r="A5003" s="88" t="s">
        <v>3178</v>
      </c>
      <c r="B5003" s="88"/>
      <c r="C5003" s="88"/>
      <c r="D5003" s="2"/>
      <c r="E5003" s="2"/>
      <c r="F5003" s="2"/>
      <c r="G5003" s="89" t="s">
        <v>1491</v>
      </c>
      <c r="H5003" s="89"/>
      <c r="I5003" s="5">
        <v>265</v>
      </c>
    </row>
    <row r="5004" spans="1:9" ht="9.9499999999999993" customHeight="1">
      <c r="A5004" s="2"/>
      <c r="B5004" s="2"/>
      <c r="C5004" s="2"/>
      <c r="D5004" s="2"/>
      <c r="E5004" s="2"/>
      <c r="F5004" s="2"/>
      <c r="G5004" s="90"/>
      <c r="H5004" s="90"/>
      <c r="I5004" s="90"/>
    </row>
    <row r="5005" spans="1:9" ht="20.100000000000001" customHeight="1">
      <c r="A5005" s="81" t="s">
        <v>3182</v>
      </c>
      <c r="B5005" s="81"/>
      <c r="C5005" s="81"/>
      <c r="D5005" s="81"/>
      <c r="E5005" s="81"/>
      <c r="F5005" s="81"/>
      <c r="G5005" s="81"/>
      <c r="H5005" s="81"/>
      <c r="I5005" s="81"/>
    </row>
    <row r="5006" spans="1:9" ht="15" customHeight="1">
      <c r="A5006" s="91" t="s">
        <v>1576</v>
      </c>
      <c r="B5006" s="91"/>
      <c r="C5006" s="92" t="s">
        <v>4</v>
      </c>
      <c r="D5006" s="92"/>
      <c r="E5006" s="92"/>
      <c r="F5006" s="11" t="s">
        <v>1470</v>
      </c>
      <c r="G5006" s="11" t="s">
        <v>1471</v>
      </c>
      <c r="H5006" s="11" t="s">
        <v>1472</v>
      </c>
      <c r="I5006" s="11" t="s">
        <v>1473</v>
      </c>
    </row>
    <row r="5007" spans="1:9" ht="21" customHeight="1">
      <c r="A5007" s="17" t="s">
        <v>3183</v>
      </c>
      <c r="B5007" s="18" t="s">
        <v>3184</v>
      </c>
      <c r="C5007" s="93" t="s">
        <v>1910</v>
      </c>
      <c r="D5007" s="93"/>
      <c r="E5007" s="93"/>
      <c r="F5007" s="17" t="s">
        <v>33</v>
      </c>
      <c r="G5007" s="19">
        <v>1</v>
      </c>
      <c r="H5007" s="20">
        <v>152.9</v>
      </c>
      <c r="I5007" s="20">
        <f>ROUND(ROUND(G5007,8)*H5007,2)</f>
        <v>152.9</v>
      </c>
    </row>
    <row r="5008" spans="1:9" ht="15" customHeight="1">
      <c r="A5008" s="2"/>
      <c r="B5008" s="2"/>
      <c r="C5008" s="2"/>
      <c r="D5008" s="2"/>
      <c r="E5008" s="2"/>
      <c r="F5008" s="2"/>
      <c r="G5008" s="87" t="s">
        <v>1588</v>
      </c>
      <c r="H5008" s="87"/>
      <c r="I5008" s="21">
        <f>SUM(I5007:I5007)</f>
        <v>152.9</v>
      </c>
    </row>
    <row r="5009" spans="1:9" ht="15" customHeight="1">
      <c r="A5009" s="88" t="s">
        <v>3178</v>
      </c>
      <c r="B5009" s="88"/>
      <c r="C5009" s="88"/>
      <c r="D5009" s="2"/>
      <c r="E5009" s="2"/>
      <c r="F5009" s="2"/>
      <c r="G5009" s="89" t="s">
        <v>1491</v>
      </c>
      <c r="H5009" s="89"/>
      <c r="I5009" s="5">
        <v>152.9</v>
      </c>
    </row>
    <row r="5010" spans="1:9" ht="9.9499999999999993" customHeight="1">
      <c r="A5010" s="2"/>
      <c r="B5010" s="2"/>
      <c r="C5010" s="2"/>
      <c r="D5010" s="2"/>
      <c r="E5010" s="2"/>
      <c r="F5010" s="2"/>
      <c r="G5010" s="90"/>
      <c r="H5010" s="90"/>
      <c r="I5010" s="90"/>
    </row>
    <row r="5011" spans="1:9" ht="20.100000000000001" customHeight="1">
      <c r="A5011" s="81" t="s">
        <v>3185</v>
      </c>
      <c r="B5011" s="81"/>
      <c r="C5011" s="81"/>
      <c r="D5011" s="81"/>
      <c r="E5011" s="81"/>
      <c r="F5011" s="81"/>
      <c r="G5011" s="81"/>
      <c r="H5011" s="81"/>
      <c r="I5011" s="81"/>
    </row>
    <row r="5012" spans="1:9" ht="15" customHeight="1">
      <c r="A5012" s="91" t="s">
        <v>1576</v>
      </c>
      <c r="B5012" s="91"/>
      <c r="C5012" s="92" t="s">
        <v>4</v>
      </c>
      <c r="D5012" s="92"/>
      <c r="E5012" s="92"/>
      <c r="F5012" s="11" t="s">
        <v>1470</v>
      </c>
      <c r="G5012" s="11" t="s">
        <v>1471</v>
      </c>
      <c r="H5012" s="11" t="s">
        <v>1472</v>
      </c>
      <c r="I5012" s="11" t="s">
        <v>1473</v>
      </c>
    </row>
    <row r="5013" spans="1:9" ht="21" customHeight="1">
      <c r="A5013" s="17" t="s">
        <v>3186</v>
      </c>
      <c r="B5013" s="18" t="s">
        <v>3187</v>
      </c>
      <c r="C5013" s="93" t="s">
        <v>1910</v>
      </c>
      <c r="D5013" s="93"/>
      <c r="E5013" s="93"/>
      <c r="F5013" s="17" t="s">
        <v>33</v>
      </c>
      <c r="G5013" s="19">
        <v>1</v>
      </c>
      <c r="H5013" s="20">
        <v>338.53</v>
      </c>
      <c r="I5013" s="20">
        <f>ROUND(ROUND(G5013,8)*H5013,2)</f>
        <v>338.53</v>
      </c>
    </row>
    <row r="5014" spans="1:9" ht="15" customHeight="1">
      <c r="A5014" s="2"/>
      <c r="B5014" s="2"/>
      <c r="C5014" s="2"/>
      <c r="D5014" s="2"/>
      <c r="E5014" s="2"/>
      <c r="F5014" s="2"/>
      <c r="G5014" s="87" t="s">
        <v>1588</v>
      </c>
      <c r="H5014" s="87"/>
      <c r="I5014" s="21">
        <f>SUM(I5013:I5013)</f>
        <v>338.53</v>
      </c>
    </row>
    <row r="5015" spans="1:9" ht="15" customHeight="1">
      <c r="A5015" s="88" t="s">
        <v>3178</v>
      </c>
      <c r="B5015" s="88"/>
      <c r="C5015" s="88"/>
      <c r="D5015" s="2"/>
      <c r="E5015" s="2"/>
      <c r="F5015" s="2"/>
      <c r="G5015" s="89" t="s">
        <v>1491</v>
      </c>
      <c r="H5015" s="89"/>
      <c r="I5015" s="5">
        <v>338.53</v>
      </c>
    </row>
    <row r="5016" spans="1:9" ht="9.9499999999999993" customHeight="1">
      <c r="A5016" s="2"/>
      <c r="B5016" s="2"/>
      <c r="C5016" s="2"/>
      <c r="D5016" s="2"/>
      <c r="E5016" s="2"/>
      <c r="F5016" s="2"/>
      <c r="G5016" s="90"/>
      <c r="H5016" s="90"/>
      <c r="I5016" s="90"/>
    </row>
    <row r="5017" spans="1:9" ht="20.100000000000001" customHeight="1">
      <c r="A5017" s="81" t="s">
        <v>3188</v>
      </c>
      <c r="B5017" s="81"/>
      <c r="C5017" s="81"/>
      <c r="D5017" s="81"/>
      <c r="E5017" s="81"/>
      <c r="F5017" s="81"/>
      <c r="G5017" s="81"/>
      <c r="H5017" s="81"/>
      <c r="I5017" s="81"/>
    </row>
    <row r="5018" spans="1:9" ht="15" customHeight="1">
      <c r="A5018" s="91" t="s">
        <v>1560</v>
      </c>
      <c r="B5018" s="91"/>
      <c r="C5018" s="92" t="s">
        <v>4</v>
      </c>
      <c r="D5018" s="92"/>
      <c r="E5018" s="92"/>
      <c r="F5018" s="11" t="s">
        <v>1470</v>
      </c>
      <c r="G5018" s="11" t="s">
        <v>1471</v>
      </c>
      <c r="H5018" s="11" t="s">
        <v>1472</v>
      </c>
      <c r="I5018" s="11" t="s">
        <v>1473</v>
      </c>
    </row>
    <row r="5019" spans="1:9" ht="15" customHeight="1">
      <c r="A5019" s="17" t="s">
        <v>1775</v>
      </c>
      <c r="B5019" s="18" t="s">
        <v>1776</v>
      </c>
      <c r="C5019" s="93" t="s">
        <v>14</v>
      </c>
      <c r="D5019" s="93"/>
      <c r="E5019" s="93"/>
      <c r="F5019" s="17" t="s">
        <v>1563</v>
      </c>
      <c r="G5019" s="19">
        <v>0.7</v>
      </c>
      <c r="H5019" s="20">
        <v>23.23</v>
      </c>
      <c r="I5019" s="20">
        <f>ROUND(ROUND(G5019,8)*H5019,2)</f>
        <v>16.260000000000002</v>
      </c>
    </row>
    <row r="5020" spans="1:9" ht="18" customHeight="1">
      <c r="A5020" s="2"/>
      <c r="B5020" s="2"/>
      <c r="C5020" s="2"/>
      <c r="D5020" s="2"/>
      <c r="E5020" s="2"/>
      <c r="F5020" s="2"/>
      <c r="G5020" s="87" t="s">
        <v>1564</v>
      </c>
      <c r="H5020" s="87"/>
      <c r="I5020" s="21">
        <f>SUM(I5019:I5019)</f>
        <v>16.260000000000002</v>
      </c>
    </row>
    <row r="5021" spans="1:9" ht="15" customHeight="1">
      <c r="A5021" s="88" t="s">
        <v>3189</v>
      </c>
      <c r="B5021" s="88"/>
      <c r="C5021" s="88"/>
      <c r="D5021" s="2"/>
      <c r="E5021" s="2"/>
      <c r="F5021" s="2"/>
      <c r="G5021" s="89" t="s">
        <v>1491</v>
      </c>
      <c r="H5021" s="89"/>
      <c r="I5021" s="5">
        <v>16.260000000000002</v>
      </c>
    </row>
  </sheetData>
  <mergeCells count="5936">
    <mergeCell ref="A10:B10"/>
    <mergeCell ref="C10:E10"/>
    <mergeCell ref="C11:E11"/>
    <mergeCell ref="G12:H12"/>
    <mergeCell ref="A13:B13"/>
    <mergeCell ref="C13:E13"/>
    <mergeCell ref="C5:E5"/>
    <mergeCell ref="C6:E6"/>
    <mergeCell ref="C7:E7"/>
    <mergeCell ref="C8:E8"/>
    <mergeCell ref="G9:H9"/>
    <mergeCell ref="A1:I1"/>
    <mergeCell ref="G2:I2"/>
    <mergeCell ref="A3:I3"/>
    <mergeCell ref="A4:B4"/>
    <mergeCell ref="C4:E4"/>
    <mergeCell ref="G27:H27"/>
    <mergeCell ref="A28:B28"/>
    <mergeCell ref="C28:E28"/>
    <mergeCell ref="C29:E29"/>
    <mergeCell ref="G30:H30"/>
    <mergeCell ref="C23:E23"/>
    <mergeCell ref="G24:H24"/>
    <mergeCell ref="A25:B25"/>
    <mergeCell ref="C25:E25"/>
    <mergeCell ref="C26:E26"/>
    <mergeCell ref="A19:B19"/>
    <mergeCell ref="C19:E19"/>
    <mergeCell ref="C20:E20"/>
    <mergeCell ref="C21:E21"/>
    <mergeCell ref="C22:E22"/>
    <mergeCell ref="C14:E14"/>
    <mergeCell ref="G15:H15"/>
    <mergeCell ref="G16:H16"/>
    <mergeCell ref="G17:I17"/>
    <mergeCell ref="A18:I18"/>
    <mergeCell ref="C44:E44"/>
    <mergeCell ref="G45:H45"/>
    <mergeCell ref="G46:H46"/>
    <mergeCell ref="G47:I47"/>
    <mergeCell ref="A48:I48"/>
    <mergeCell ref="A40:B40"/>
    <mergeCell ref="C40:E40"/>
    <mergeCell ref="C41:E41"/>
    <mergeCell ref="G42:H42"/>
    <mergeCell ref="A43:B43"/>
    <mergeCell ref="C43:E43"/>
    <mergeCell ref="C35:E35"/>
    <mergeCell ref="C36:E36"/>
    <mergeCell ref="C37:E37"/>
    <mergeCell ref="C38:E38"/>
    <mergeCell ref="G39:H39"/>
    <mergeCell ref="G31:H31"/>
    <mergeCell ref="G32:I32"/>
    <mergeCell ref="A33:I33"/>
    <mergeCell ref="A34:B34"/>
    <mergeCell ref="C34:E34"/>
    <mergeCell ref="G62:H62"/>
    <mergeCell ref="A63:C64"/>
    <mergeCell ref="G63:H63"/>
    <mergeCell ref="G65:I65"/>
    <mergeCell ref="A66:I66"/>
    <mergeCell ref="C58:E58"/>
    <mergeCell ref="G59:H59"/>
    <mergeCell ref="A60:B60"/>
    <mergeCell ref="C60:E60"/>
    <mergeCell ref="C61:E61"/>
    <mergeCell ref="C53:E53"/>
    <mergeCell ref="C54:E54"/>
    <mergeCell ref="C55:E55"/>
    <mergeCell ref="G56:H56"/>
    <mergeCell ref="A57:B57"/>
    <mergeCell ref="C57:E57"/>
    <mergeCell ref="A49:B49"/>
    <mergeCell ref="C49:E49"/>
    <mergeCell ref="C50:E50"/>
    <mergeCell ref="C51:E51"/>
    <mergeCell ref="C52:E52"/>
    <mergeCell ref="G79:H79"/>
    <mergeCell ref="G80:H80"/>
    <mergeCell ref="A81:C82"/>
    <mergeCell ref="G81:H81"/>
    <mergeCell ref="G83:I83"/>
    <mergeCell ref="C74:D74"/>
    <mergeCell ref="C75:D75"/>
    <mergeCell ref="G76:H76"/>
    <mergeCell ref="G77:H77"/>
    <mergeCell ref="G78:H78"/>
    <mergeCell ref="C69:D69"/>
    <mergeCell ref="C70:D70"/>
    <mergeCell ref="C71:D71"/>
    <mergeCell ref="C72:D72"/>
    <mergeCell ref="C73:D73"/>
    <mergeCell ref="A67:B68"/>
    <mergeCell ref="C67:D68"/>
    <mergeCell ref="E67:F67"/>
    <mergeCell ref="G67:H67"/>
    <mergeCell ref="I67:I68"/>
    <mergeCell ref="C96:E96"/>
    <mergeCell ref="C97:E97"/>
    <mergeCell ref="C98:E98"/>
    <mergeCell ref="C99:E99"/>
    <mergeCell ref="G100:H100"/>
    <mergeCell ref="G92:H92"/>
    <mergeCell ref="G93:I93"/>
    <mergeCell ref="A94:I94"/>
    <mergeCell ref="A95:B95"/>
    <mergeCell ref="C95:E95"/>
    <mergeCell ref="G88:H88"/>
    <mergeCell ref="A89:B89"/>
    <mergeCell ref="C89:E89"/>
    <mergeCell ref="C90:E90"/>
    <mergeCell ref="G91:H91"/>
    <mergeCell ref="A84:I84"/>
    <mergeCell ref="A85:B85"/>
    <mergeCell ref="C85:E85"/>
    <mergeCell ref="C86:E86"/>
    <mergeCell ref="C87:E87"/>
    <mergeCell ref="C114:E114"/>
    <mergeCell ref="C115:E115"/>
    <mergeCell ref="C116:E116"/>
    <mergeCell ref="G117:H117"/>
    <mergeCell ref="A118:B118"/>
    <mergeCell ref="C118:E118"/>
    <mergeCell ref="A110:I110"/>
    <mergeCell ref="A111:B111"/>
    <mergeCell ref="C111:E111"/>
    <mergeCell ref="C112:E112"/>
    <mergeCell ref="C113:E113"/>
    <mergeCell ref="C105:E105"/>
    <mergeCell ref="C106:E106"/>
    <mergeCell ref="G107:H107"/>
    <mergeCell ref="G108:H108"/>
    <mergeCell ref="G109:I109"/>
    <mergeCell ref="G101:H101"/>
    <mergeCell ref="G102:I102"/>
    <mergeCell ref="A103:I103"/>
    <mergeCell ref="A104:B104"/>
    <mergeCell ref="C104:E104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92:E192"/>
    <mergeCell ref="G193:H193"/>
    <mergeCell ref="A194:B194"/>
    <mergeCell ref="C194:E194"/>
    <mergeCell ref="C195:E195"/>
    <mergeCell ref="C187:E187"/>
    <mergeCell ref="C188:E188"/>
    <mergeCell ref="C189:E189"/>
    <mergeCell ref="G190:H190"/>
    <mergeCell ref="A191:B191"/>
    <mergeCell ref="C191:E191"/>
    <mergeCell ref="A183:B183"/>
    <mergeCell ref="C183:E183"/>
    <mergeCell ref="C184:E184"/>
    <mergeCell ref="C185:E185"/>
    <mergeCell ref="C186:E186"/>
    <mergeCell ref="G179:H179"/>
    <mergeCell ref="A180:C180"/>
    <mergeCell ref="G180:H180"/>
    <mergeCell ref="G181:I181"/>
    <mergeCell ref="A182:I182"/>
    <mergeCell ref="C211:E211"/>
    <mergeCell ref="C212:E212"/>
    <mergeCell ref="C213:E213"/>
    <mergeCell ref="C214:E214"/>
    <mergeCell ref="C215:E215"/>
    <mergeCell ref="C206:E206"/>
    <mergeCell ref="C207:E207"/>
    <mergeCell ref="C208:E208"/>
    <mergeCell ref="C209:E209"/>
    <mergeCell ref="C210:E210"/>
    <mergeCell ref="C201:E201"/>
    <mergeCell ref="C202:E202"/>
    <mergeCell ref="C203:E203"/>
    <mergeCell ref="C204:E204"/>
    <mergeCell ref="C205:E205"/>
    <mergeCell ref="C196:E196"/>
    <mergeCell ref="C197:E197"/>
    <mergeCell ref="C198:E198"/>
    <mergeCell ref="C199:E199"/>
    <mergeCell ref="C200:E200"/>
    <mergeCell ref="C230:E230"/>
    <mergeCell ref="C231:E231"/>
    <mergeCell ref="C232:E232"/>
    <mergeCell ref="C233:E233"/>
    <mergeCell ref="C234:E234"/>
    <mergeCell ref="A226:C226"/>
    <mergeCell ref="G226:H226"/>
    <mergeCell ref="G227:I227"/>
    <mergeCell ref="A228:I228"/>
    <mergeCell ref="A229:B229"/>
    <mergeCell ref="C229:E229"/>
    <mergeCell ref="C221:E221"/>
    <mergeCell ref="C222:E222"/>
    <mergeCell ref="C223:E223"/>
    <mergeCell ref="C224:E224"/>
    <mergeCell ref="G225:H225"/>
    <mergeCell ref="C216:E216"/>
    <mergeCell ref="C217:E217"/>
    <mergeCell ref="C218:E218"/>
    <mergeCell ref="C219:E219"/>
    <mergeCell ref="C220:E220"/>
    <mergeCell ref="C248:E248"/>
    <mergeCell ref="C249:E249"/>
    <mergeCell ref="C250:E250"/>
    <mergeCell ref="C251:E251"/>
    <mergeCell ref="C252:E252"/>
    <mergeCell ref="C243:E243"/>
    <mergeCell ref="C244:E244"/>
    <mergeCell ref="C245:E245"/>
    <mergeCell ref="C246:E246"/>
    <mergeCell ref="C247:E247"/>
    <mergeCell ref="A239:B239"/>
    <mergeCell ref="C239:E239"/>
    <mergeCell ref="C240:E240"/>
    <mergeCell ref="C241:E241"/>
    <mergeCell ref="C242:E242"/>
    <mergeCell ref="G235:H235"/>
    <mergeCell ref="A236:B236"/>
    <mergeCell ref="C236:E236"/>
    <mergeCell ref="C237:E237"/>
    <mergeCell ref="G238:H238"/>
    <mergeCell ref="C268:E268"/>
    <mergeCell ref="C269:E269"/>
    <mergeCell ref="C270:E270"/>
    <mergeCell ref="C271:E271"/>
    <mergeCell ref="C272:E272"/>
    <mergeCell ref="C263:E263"/>
    <mergeCell ref="C264:E264"/>
    <mergeCell ref="C265:E265"/>
    <mergeCell ref="C266:E266"/>
    <mergeCell ref="C267:E267"/>
    <mergeCell ref="C258:E258"/>
    <mergeCell ref="C259:E259"/>
    <mergeCell ref="C260:E260"/>
    <mergeCell ref="C261:E261"/>
    <mergeCell ref="C262:E262"/>
    <mergeCell ref="C253:E253"/>
    <mergeCell ref="C254:E254"/>
    <mergeCell ref="C255:E255"/>
    <mergeCell ref="C256:E256"/>
    <mergeCell ref="C257:E257"/>
    <mergeCell ref="C286:E286"/>
    <mergeCell ref="G287:H287"/>
    <mergeCell ref="A288:B288"/>
    <mergeCell ref="C288:E288"/>
    <mergeCell ref="C289:E289"/>
    <mergeCell ref="C281:E281"/>
    <mergeCell ref="C282:E282"/>
    <mergeCell ref="C283:E283"/>
    <mergeCell ref="C284:E284"/>
    <mergeCell ref="C285:E285"/>
    <mergeCell ref="A277:I277"/>
    <mergeCell ref="A278:B278"/>
    <mergeCell ref="C278:E278"/>
    <mergeCell ref="C279:E279"/>
    <mergeCell ref="C280:E280"/>
    <mergeCell ref="C273:E273"/>
    <mergeCell ref="G274:H274"/>
    <mergeCell ref="A275:C275"/>
    <mergeCell ref="G275:H275"/>
    <mergeCell ref="G276:I276"/>
    <mergeCell ref="C305:E305"/>
    <mergeCell ref="C306:E306"/>
    <mergeCell ref="C307:E307"/>
    <mergeCell ref="C308:E308"/>
    <mergeCell ref="C309:E309"/>
    <mergeCell ref="C300:E300"/>
    <mergeCell ref="C301:E301"/>
    <mergeCell ref="C302:E302"/>
    <mergeCell ref="C303:E303"/>
    <mergeCell ref="C304:E304"/>
    <mergeCell ref="C295:E295"/>
    <mergeCell ref="C296:E296"/>
    <mergeCell ref="C297:E297"/>
    <mergeCell ref="C298:E298"/>
    <mergeCell ref="C299:E299"/>
    <mergeCell ref="C290:E290"/>
    <mergeCell ref="C291:E291"/>
    <mergeCell ref="C292:E292"/>
    <mergeCell ref="C293:E293"/>
    <mergeCell ref="C294:E294"/>
    <mergeCell ref="C325:E325"/>
    <mergeCell ref="C326:E326"/>
    <mergeCell ref="C327:E327"/>
    <mergeCell ref="C328:E328"/>
    <mergeCell ref="C329:E329"/>
    <mergeCell ref="C320:E320"/>
    <mergeCell ref="C321:E321"/>
    <mergeCell ref="C322:E322"/>
    <mergeCell ref="C323:E323"/>
    <mergeCell ref="C324:E324"/>
    <mergeCell ref="C315:E315"/>
    <mergeCell ref="C316:E316"/>
    <mergeCell ref="C317:E317"/>
    <mergeCell ref="C318:E318"/>
    <mergeCell ref="C319:E319"/>
    <mergeCell ref="C310:E310"/>
    <mergeCell ref="C311:E311"/>
    <mergeCell ref="C312:E312"/>
    <mergeCell ref="C313:E313"/>
    <mergeCell ref="C314:E314"/>
    <mergeCell ref="C345:E345"/>
    <mergeCell ref="C346:E346"/>
    <mergeCell ref="C347:E347"/>
    <mergeCell ref="C348:E348"/>
    <mergeCell ref="C349:E349"/>
    <mergeCell ref="C340:E340"/>
    <mergeCell ref="C341:E341"/>
    <mergeCell ref="C342:E342"/>
    <mergeCell ref="C343:E343"/>
    <mergeCell ref="C344:E344"/>
    <mergeCell ref="C335:E335"/>
    <mergeCell ref="C336:E336"/>
    <mergeCell ref="C337:E337"/>
    <mergeCell ref="C338:E338"/>
    <mergeCell ref="C339:E339"/>
    <mergeCell ref="C330:E330"/>
    <mergeCell ref="C331:E331"/>
    <mergeCell ref="C332:E332"/>
    <mergeCell ref="C333:E333"/>
    <mergeCell ref="C334:E334"/>
    <mergeCell ref="C363:E363"/>
    <mergeCell ref="C364:E364"/>
    <mergeCell ref="C365:E365"/>
    <mergeCell ref="C366:E366"/>
    <mergeCell ref="C367:E367"/>
    <mergeCell ref="C359:E359"/>
    <mergeCell ref="C360:E360"/>
    <mergeCell ref="G361:H361"/>
    <mergeCell ref="A362:B362"/>
    <mergeCell ref="C362:E362"/>
    <mergeCell ref="A355:C355"/>
    <mergeCell ref="G355:H355"/>
    <mergeCell ref="G356:I356"/>
    <mergeCell ref="A357:I357"/>
    <mergeCell ref="A358:B358"/>
    <mergeCell ref="C358:E358"/>
    <mergeCell ref="C350:E350"/>
    <mergeCell ref="C351:E351"/>
    <mergeCell ref="C352:E352"/>
    <mergeCell ref="C353:E353"/>
    <mergeCell ref="G354:H354"/>
    <mergeCell ref="C383:E383"/>
    <mergeCell ref="C384:E384"/>
    <mergeCell ref="G385:H385"/>
    <mergeCell ref="A386:C387"/>
    <mergeCell ref="G386:H386"/>
    <mergeCell ref="C378:E378"/>
    <mergeCell ref="C379:E379"/>
    <mergeCell ref="C380:E380"/>
    <mergeCell ref="C381:E381"/>
    <mergeCell ref="C382:E382"/>
    <mergeCell ref="C373:E373"/>
    <mergeCell ref="C374:E374"/>
    <mergeCell ref="C375:E375"/>
    <mergeCell ref="C376:E376"/>
    <mergeCell ref="C377:E377"/>
    <mergeCell ref="C368:E368"/>
    <mergeCell ref="C369:E369"/>
    <mergeCell ref="C370:E370"/>
    <mergeCell ref="C371:E371"/>
    <mergeCell ref="C372:E372"/>
    <mergeCell ref="C401:E401"/>
    <mergeCell ref="C402:E402"/>
    <mergeCell ref="C403:E403"/>
    <mergeCell ref="C404:E404"/>
    <mergeCell ref="C405:E405"/>
    <mergeCell ref="C396:E396"/>
    <mergeCell ref="C397:E397"/>
    <mergeCell ref="C398:E398"/>
    <mergeCell ref="C399:E399"/>
    <mergeCell ref="C400:E400"/>
    <mergeCell ref="C392:E392"/>
    <mergeCell ref="G393:H393"/>
    <mergeCell ref="A394:B394"/>
    <mergeCell ref="C394:E394"/>
    <mergeCell ref="C395:E395"/>
    <mergeCell ref="G388:I388"/>
    <mergeCell ref="A389:I389"/>
    <mergeCell ref="A390:B390"/>
    <mergeCell ref="C390:E390"/>
    <mergeCell ref="C391:E391"/>
    <mergeCell ref="A421:I421"/>
    <mergeCell ref="A422:B422"/>
    <mergeCell ref="C422:E422"/>
    <mergeCell ref="C423:E423"/>
    <mergeCell ref="C424:E424"/>
    <mergeCell ref="C416:E416"/>
    <mergeCell ref="G417:H417"/>
    <mergeCell ref="A418:C419"/>
    <mergeCell ref="G418:H418"/>
    <mergeCell ref="G420:I420"/>
    <mergeCell ref="C411:E411"/>
    <mergeCell ref="C412:E412"/>
    <mergeCell ref="C413:E413"/>
    <mergeCell ref="C414:E414"/>
    <mergeCell ref="C415:E415"/>
    <mergeCell ref="C406:E406"/>
    <mergeCell ref="C407:E407"/>
    <mergeCell ref="C408:E408"/>
    <mergeCell ref="C409:E409"/>
    <mergeCell ref="C410:E410"/>
    <mergeCell ref="A439:I439"/>
    <mergeCell ref="A440:B440"/>
    <mergeCell ref="C440:E440"/>
    <mergeCell ref="C441:E441"/>
    <mergeCell ref="C442:E442"/>
    <mergeCell ref="C434:E434"/>
    <mergeCell ref="G435:H435"/>
    <mergeCell ref="A436:C437"/>
    <mergeCell ref="G436:H436"/>
    <mergeCell ref="G438:I438"/>
    <mergeCell ref="A430:I430"/>
    <mergeCell ref="A431:B431"/>
    <mergeCell ref="C431:E431"/>
    <mergeCell ref="C432:E432"/>
    <mergeCell ref="C433:E433"/>
    <mergeCell ref="C425:E425"/>
    <mergeCell ref="G426:H426"/>
    <mergeCell ref="A427:C428"/>
    <mergeCell ref="G427:H427"/>
    <mergeCell ref="G429:I429"/>
    <mergeCell ref="C456:E456"/>
    <mergeCell ref="C457:E457"/>
    <mergeCell ref="C458:E458"/>
    <mergeCell ref="C459:E459"/>
    <mergeCell ref="G460:H460"/>
    <mergeCell ref="C452:E452"/>
    <mergeCell ref="C453:E453"/>
    <mergeCell ref="G454:H454"/>
    <mergeCell ref="A455:B455"/>
    <mergeCell ref="C455:E455"/>
    <mergeCell ref="G448:H448"/>
    <mergeCell ref="G449:I449"/>
    <mergeCell ref="A450:I450"/>
    <mergeCell ref="A451:B451"/>
    <mergeCell ref="C451:E451"/>
    <mergeCell ref="C443:E443"/>
    <mergeCell ref="C444:E444"/>
    <mergeCell ref="C445:E445"/>
    <mergeCell ref="C446:E446"/>
    <mergeCell ref="G447:H447"/>
    <mergeCell ref="C473:E473"/>
    <mergeCell ref="C474:E474"/>
    <mergeCell ref="C475:E475"/>
    <mergeCell ref="G476:H476"/>
    <mergeCell ref="A477:B477"/>
    <mergeCell ref="C477:E477"/>
    <mergeCell ref="G469:I469"/>
    <mergeCell ref="A470:I470"/>
    <mergeCell ref="A471:B471"/>
    <mergeCell ref="C471:E471"/>
    <mergeCell ref="C472:E472"/>
    <mergeCell ref="A465:B465"/>
    <mergeCell ref="C465:E465"/>
    <mergeCell ref="C466:E466"/>
    <mergeCell ref="G467:H467"/>
    <mergeCell ref="G468:H468"/>
    <mergeCell ref="A461:B461"/>
    <mergeCell ref="C461:E461"/>
    <mergeCell ref="C462:E462"/>
    <mergeCell ref="C463:E463"/>
    <mergeCell ref="G464:H464"/>
    <mergeCell ref="A491:B491"/>
    <mergeCell ref="C491:E491"/>
    <mergeCell ref="C492:E492"/>
    <mergeCell ref="C493:E493"/>
    <mergeCell ref="C494:E494"/>
    <mergeCell ref="A487:B487"/>
    <mergeCell ref="C487:E487"/>
    <mergeCell ref="C488:E488"/>
    <mergeCell ref="C489:E489"/>
    <mergeCell ref="G490:H490"/>
    <mergeCell ref="C482:E482"/>
    <mergeCell ref="G483:H483"/>
    <mergeCell ref="G484:H484"/>
    <mergeCell ref="G485:I485"/>
    <mergeCell ref="A486:I486"/>
    <mergeCell ref="C478:E478"/>
    <mergeCell ref="C479:E479"/>
    <mergeCell ref="G480:H480"/>
    <mergeCell ref="A481:B481"/>
    <mergeCell ref="C481:E481"/>
    <mergeCell ref="A508:B508"/>
    <mergeCell ref="C508:E508"/>
    <mergeCell ref="C509:E509"/>
    <mergeCell ref="C510:E510"/>
    <mergeCell ref="G511:H511"/>
    <mergeCell ref="C503:E503"/>
    <mergeCell ref="G504:H504"/>
    <mergeCell ref="G505:H505"/>
    <mergeCell ref="G506:I506"/>
    <mergeCell ref="A507:I507"/>
    <mergeCell ref="C499:E499"/>
    <mergeCell ref="C500:E500"/>
    <mergeCell ref="G501:H501"/>
    <mergeCell ref="A502:B502"/>
    <mergeCell ref="C502:E502"/>
    <mergeCell ref="C495:E495"/>
    <mergeCell ref="C496:E496"/>
    <mergeCell ref="G497:H497"/>
    <mergeCell ref="A498:B498"/>
    <mergeCell ref="C498:E498"/>
    <mergeCell ref="C525:E525"/>
    <mergeCell ref="G526:H526"/>
    <mergeCell ref="A527:B527"/>
    <mergeCell ref="C527:E527"/>
    <mergeCell ref="C528:E528"/>
    <mergeCell ref="A521:I521"/>
    <mergeCell ref="A522:B522"/>
    <mergeCell ref="C522:E522"/>
    <mergeCell ref="C523:E523"/>
    <mergeCell ref="C524:E524"/>
    <mergeCell ref="C516:E516"/>
    <mergeCell ref="C517:E517"/>
    <mergeCell ref="G518:H518"/>
    <mergeCell ref="G519:H519"/>
    <mergeCell ref="G520:I520"/>
    <mergeCell ref="G512:H512"/>
    <mergeCell ref="G513:I513"/>
    <mergeCell ref="A514:I514"/>
    <mergeCell ref="A515:B515"/>
    <mergeCell ref="C515:E515"/>
    <mergeCell ref="C543:E543"/>
    <mergeCell ref="G544:H544"/>
    <mergeCell ref="A545:B545"/>
    <mergeCell ref="C545:E545"/>
    <mergeCell ref="C546:E546"/>
    <mergeCell ref="C538:E538"/>
    <mergeCell ref="C539:E539"/>
    <mergeCell ref="C540:E540"/>
    <mergeCell ref="C541:E541"/>
    <mergeCell ref="C542:E542"/>
    <mergeCell ref="C534:E534"/>
    <mergeCell ref="C535:E535"/>
    <mergeCell ref="G536:H536"/>
    <mergeCell ref="A537:B537"/>
    <mergeCell ref="C537:E537"/>
    <mergeCell ref="G529:H529"/>
    <mergeCell ref="G530:H530"/>
    <mergeCell ref="G531:I531"/>
    <mergeCell ref="A532:I532"/>
    <mergeCell ref="A533:B533"/>
    <mergeCell ref="C533:E533"/>
    <mergeCell ref="G560:I560"/>
    <mergeCell ref="A561:I561"/>
    <mergeCell ref="A562:B562"/>
    <mergeCell ref="C562:E562"/>
    <mergeCell ref="C563:E563"/>
    <mergeCell ref="A556:B556"/>
    <mergeCell ref="C556:E556"/>
    <mergeCell ref="C557:E557"/>
    <mergeCell ref="G558:H558"/>
    <mergeCell ref="G559:H559"/>
    <mergeCell ref="A552:B552"/>
    <mergeCell ref="C552:E552"/>
    <mergeCell ref="C553:E553"/>
    <mergeCell ref="C554:E554"/>
    <mergeCell ref="G555:H555"/>
    <mergeCell ref="C547:E547"/>
    <mergeCell ref="G548:H548"/>
    <mergeCell ref="G549:H549"/>
    <mergeCell ref="G550:I550"/>
    <mergeCell ref="A551:I551"/>
    <mergeCell ref="C577:E577"/>
    <mergeCell ref="C578:E578"/>
    <mergeCell ref="G579:H579"/>
    <mergeCell ref="A580:B580"/>
    <mergeCell ref="C580:E580"/>
    <mergeCell ref="G572:H572"/>
    <mergeCell ref="G573:H573"/>
    <mergeCell ref="G574:I574"/>
    <mergeCell ref="A575:I575"/>
    <mergeCell ref="A576:B576"/>
    <mergeCell ref="C576:E576"/>
    <mergeCell ref="G568:H568"/>
    <mergeCell ref="A569:B569"/>
    <mergeCell ref="C569:E569"/>
    <mergeCell ref="C570:E570"/>
    <mergeCell ref="C571:E571"/>
    <mergeCell ref="C564:E564"/>
    <mergeCell ref="G565:H565"/>
    <mergeCell ref="A566:B566"/>
    <mergeCell ref="C566:E566"/>
    <mergeCell ref="C567:E567"/>
    <mergeCell ref="A594:B594"/>
    <mergeCell ref="C594:E594"/>
    <mergeCell ref="C595:E595"/>
    <mergeCell ref="C596:E596"/>
    <mergeCell ref="G597:H597"/>
    <mergeCell ref="A590:B590"/>
    <mergeCell ref="C590:E590"/>
    <mergeCell ref="C591:E591"/>
    <mergeCell ref="C592:E592"/>
    <mergeCell ref="G593:H593"/>
    <mergeCell ref="C585:E585"/>
    <mergeCell ref="G586:H586"/>
    <mergeCell ref="G587:H587"/>
    <mergeCell ref="G588:I588"/>
    <mergeCell ref="A589:I589"/>
    <mergeCell ref="C581:E581"/>
    <mergeCell ref="C582:E582"/>
    <mergeCell ref="G583:H583"/>
    <mergeCell ref="A584:B584"/>
    <mergeCell ref="C584:E584"/>
    <mergeCell ref="C610:E610"/>
    <mergeCell ref="G611:H611"/>
    <mergeCell ref="A612:B612"/>
    <mergeCell ref="C612:E612"/>
    <mergeCell ref="C613:E613"/>
    <mergeCell ref="C606:E606"/>
    <mergeCell ref="G607:H607"/>
    <mergeCell ref="A608:B608"/>
    <mergeCell ref="C608:E608"/>
    <mergeCell ref="C609:E609"/>
    <mergeCell ref="G602:I602"/>
    <mergeCell ref="A603:I603"/>
    <mergeCell ref="A604:B604"/>
    <mergeCell ref="C604:E604"/>
    <mergeCell ref="C605:E605"/>
    <mergeCell ref="A598:B598"/>
    <mergeCell ref="C598:E598"/>
    <mergeCell ref="C599:E599"/>
    <mergeCell ref="G600:H600"/>
    <mergeCell ref="G601:H601"/>
    <mergeCell ref="C628:E628"/>
    <mergeCell ref="G629:H629"/>
    <mergeCell ref="A630:B630"/>
    <mergeCell ref="C630:E630"/>
    <mergeCell ref="C631:E631"/>
    <mergeCell ref="C623:E623"/>
    <mergeCell ref="C624:E624"/>
    <mergeCell ref="C625:E625"/>
    <mergeCell ref="C626:E626"/>
    <mergeCell ref="C627:E627"/>
    <mergeCell ref="C619:E619"/>
    <mergeCell ref="C620:E620"/>
    <mergeCell ref="G621:H621"/>
    <mergeCell ref="A622:B622"/>
    <mergeCell ref="C622:E622"/>
    <mergeCell ref="G614:H614"/>
    <mergeCell ref="G615:H615"/>
    <mergeCell ref="G616:I616"/>
    <mergeCell ref="A617:I617"/>
    <mergeCell ref="A618:B618"/>
    <mergeCell ref="C618:E618"/>
    <mergeCell ref="C645:E645"/>
    <mergeCell ref="C646:E646"/>
    <mergeCell ref="G647:H647"/>
    <mergeCell ref="G648:H648"/>
    <mergeCell ref="G649:I649"/>
    <mergeCell ref="A641:B641"/>
    <mergeCell ref="C641:E641"/>
    <mergeCell ref="C642:E642"/>
    <mergeCell ref="G643:H643"/>
    <mergeCell ref="A644:B644"/>
    <mergeCell ref="C644:E644"/>
    <mergeCell ref="A637:B637"/>
    <mergeCell ref="C637:E637"/>
    <mergeCell ref="C638:E638"/>
    <mergeCell ref="C639:E639"/>
    <mergeCell ref="G640:H640"/>
    <mergeCell ref="C632:E632"/>
    <mergeCell ref="G633:H633"/>
    <mergeCell ref="G634:H634"/>
    <mergeCell ref="G635:I635"/>
    <mergeCell ref="A636:I636"/>
    <mergeCell ref="G662:H662"/>
    <mergeCell ref="G663:I663"/>
    <mergeCell ref="A664:I664"/>
    <mergeCell ref="A665:B665"/>
    <mergeCell ref="C665:E665"/>
    <mergeCell ref="G658:H658"/>
    <mergeCell ref="A659:B659"/>
    <mergeCell ref="C659:E659"/>
    <mergeCell ref="C660:E660"/>
    <mergeCell ref="G661:H661"/>
    <mergeCell ref="G654:H654"/>
    <mergeCell ref="A655:B655"/>
    <mergeCell ref="C655:E655"/>
    <mergeCell ref="C656:E656"/>
    <mergeCell ref="C657:E657"/>
    <mergeCell ref="A650:I650"/>
    <mergeCell ref="A651:B651"/>
    <mergeCell ref="C651:E651"/>
    <mergeCell ref="C652:E652"/>
    <mergeCell ref="C653:E653"/>
    <mergeCell ref="A679:B679"/>
    <mergeCell ref="C679:E679"/>
    <mergeCell ref="C680:E680"/>
    <mergeCell ref="C681:E681"/>
    <mergeCell ref="G682:H682"/>
    <mergeCell ref="C674:E674"/>
    <mergeCell ref="G675:H675"/>
    <mergeCell ref="G676:H676"/>
    <mergeCell ref="G677:I677"/>
    <mergeCell ref="A678:I678"/>
    <mergeCell ref="C670:E670"/>
    <mergeCell ref="C671:E671"/>
    <mergeCell ref="G672:H672"/>
    <mergeCell ref="A673:B673"/>
    <mergeCell ref="C673:E673"/>
    <mergeCell ref="C666:E666"/>
    <mergeCell ref="C667:E667"/>
    <mergeCell ref="G668:H668"/>
    <mergeCell ref="A669:B669"/>
    <mergeCell ref="C669:E669"/>
    <mergeCell ref="A697:I697"/>
    <mergeCell ref="A698:B698"/>
    <mergeCell ref="C698:E698"/>
    <mergeCell ref="C699:E699"/>
    <mergeCell ref="C700:E700"/>
    <mergeCell ref="C692:E692"/>
    <mergeCell ref="C693:E693"/>
    <mergeCell ref="G694:H694"/>
    <mergeCell ref="G695:H695"/>
    <mergeCell ref="G696:I696"/>
    <mergeCell ref="C687:E687"/>
    <mergeCell ref="C688:E688"/>
    <mergeCell ref="C689:E689"/>
    <mergeCell ref="G690:H690"/>
    <mergeCell ref="A691:B691"/>
    <mergeCell ref="C691:E691"/>
    <mergeCell ref="A683:B683"/>
    <mergeCell ref="C683:E683"/>
    <mergeCell ref="C684:E684"/>
    <mergeCell ref="C685:E685"/>
    <mergeCell ref="C686:E686"/>
    <mergeCell ref="G713:H713"/>
    <mergeCell ref="G714:H714"/>
    <mergeCell ref="G715:I715"/>
    <mergeCell ref="A716:I716"/>
    <mergeCell ref="A717:B717"/>
    <mergeCell ref="C717:E717"/>
    <mergeCell ref="C709:E709"/>
    <mergeCell ref="G710:H710"/>
    <mergeCell ref="A711:B711"/>
    <mergeCell ref="C711:E711"/>
    <mergeCell ref="C712:E712"/>
    <mergeCell ref="C705:E705"/>
    <mergeCell ref="G706:H706"/>
    <mergeCell ref="A707:B707"/>
    <mergeCell ref="C707:E707"/>
    <mergeCell ref="C708:E708"/>
    <mergeCell ref="C701:E701"/>
    <mergeCell ref="G702:H702"/>
    <mergeCell ref="A703:B703"/>
    <mergeCell ref="C703:E703"/>
    <mergeCell ref="C704:E704"/>
    <mergeCell ref="A731:I731"/>
    <mergeCell ref="A732:B732"/>
    <mergeCell ref="C732:E732"/>
    <mergeCell ref="C733:E733"/>
    <mergeCell ref="C734:E734"/>
    <mergeCell ref="C726:E726"/>
    <mergeCell ref="C727:E727"/>
    <mergeCell ref="G728:H728"/>
    <mergeCell ref="G729:H729"/>
    <mergeCell ref="G730:I730"/>
    <mergeCell ref="C722:E722"/>
    <mergeCell ref="G723:H723"/>
    <mergeCell ref="A724:B724"/>
    <mergeCell ref="C724:E724"/>
    <mergeCell ref="C725:E725"/>
    <mergeCell ref="C718:E718"/>
    <mergeCell ref="C719:E719"/>
    <mergeCell ref="G720:H720"/>
    <mergeCell ref="A721:B721"/>
    <mergeCell ref="C721:E721"/>
    <mergeCell ref="C747:E747"/>
    <mergeCell ref="C748:E748"/>
    <mergeCell ref="G749:H749"/>
    <mergeCell ref="A750:B750"/>
    <mergeCell ref="C750:E750"/>
    <mergeCell ref="G743:H743"/>
    <mergeCell ref="G744:I744"/>
    <mergeCell ref="A745:I745"/>
    <mergeCell ref="A746:B746"/>
    <mergeCell ref="C746:E746"/>
    <mergeCell ref="G739:H739"/>
    <mergeCell ref="A740:B740"/>
    <mergeCell ref="C740:E740"/>
    <mergeCell ref="C741:E741"/>
    <mergeCell ref="G742:H742"/>
    <mergeCell ref="G735:H735"/>
    <mergeCell ref="A736:B736"/>
    <mergeCell ref="C736:E736"/>
    <mergeCell ref="C737:E737"/>
    <mergeCell ref="C738:E738"/>
    <mergeCell ref="A764:B764"/>
    <mergeCell ref="C764:E764"/>
    <mergeCell ref="C765:E765"/>
    <mergeCell ref="C766:E766"/>
    <mergeCell ref="G767:H767"/>
    <mergeCell ref="A760:B760"/>
    <mergeCell ref="C760:E760"/>
    <mergeCell ref="C761:E761"/>
    <mergeCell ref="C762:E762"/>
    <mergeCell ref="G763:H763"/>
    <mergeCell ref="C755:E755"/>
    <mergeCell ref="G756:H756"/>
    <mergeCell ref="G757:H757"/>
    <mergeCell ref="G758:I758"/>
    <mergeCell ref="A759:I759"/>
    <mergeCell ref="C751:E751"/>
    <mergeCell ref="C752:E752"/>
    <mergeCell ref="G753:H753"/>
    <mergeCell ref="A754:B754"/>
    <mergeCell ref="C754:E754"/>
    <mergeCell ref="C780:E780"/>
    <mergeCell ref="G781:H781"/>
    <mergeCell ref="A782:B782"/>
    <mergeCell ref="C782:E782"/>
    <mergeCell ref="C783:E783"/>
    <mergeCell ref="C776:E776"/>
    <mergeCell ref="G777:H777"/>
    <mergeCell ref="A778:B778"/>
    <mergeCell ref="C778:E778"/>
    <mergeCell ref="C779:E779"/>
    <mergeCell ref="G772:I772"/>
    <mergeCell ref="A773:I773"/>
    <mergeCell ref="A774:B774"/>
    <mergeCell ref="C774:E774"/>
    <mergeCell ref="C775:E775"/>
    <mergeCell ref="A768:B768"/>
    <mergeCell ref="C768:E768"/>
    <mergeCell ref="C769:E769"/>
    <mergeCell ref="G770:H770"/>
    <mergeCell ref="G771:H771"/>
    <mergeCell ref="G798:H798"/>
    <mergeCell ref="A799:B799"/>
    <mergeCell ref="C799:E799"/>
    <mergeCell ref="C800:E800"/>
    <mergeCell ref="C801:E801"/>
    <mergeCell ref="A794:B794"/>
    <mergeCell ref="C794:E794"/>
    <mergeCell ref="C795:E795"/>
    <mergeCell ref="C796:E796"/>
    <mergeCell ref="C797:E797"/>
    <mergeCell ref="C789:E789"/>
    <mergeCell ref="C790:E790"/>
    <mergeCell ref="C791:E791"/>
    <mergeCell ref="C792:E792"/>
    <mergeCell ref="G793:H793"/>
    <mergeCell ref="G784:H784"/>
    <mergeCell ref="G785:H785"/>
    <mergeCell ref="G786:I786"/>
    <mergeCell ref="A787:I787"/>
    <mergeCell ref="A788:B788"/>
    <mergeCell ref="C788:E788"/>
    <mergeCell ref="C814:E814"/>
    <mergeCell ref="G815:H815"/>
    <mergeCell ref="A816:B816"/>
    <mergeCell ref="C816:E816"/>
    <mergeCell ref="C817:E817"/>
    <mergeCell ref="C810:E810"/>
    <mergeCell ref="C811:E811"/>
    <mergeCell ref="G812:H812"/>
    <mergeCell ref="A813:B813"/>
    <mergeCell ref="C813:E813"/>
    <mergeCell ref="G806:H806"/>
    <mergeCell ref="G807:I807"/>
    <mergeCell ref="A808:I808"/>
    <mergeCell ref="A809:B809"/>
    <mergeCell ref="C809:E809"/>
    <mergeCell ref="G802:H802"/>
    <mergeCell ref="A803:B803"/>
    <mergeCell ref="C803:E803"/>
    <mergeCell ref="C804:E804"/>
    <mergeCell ref="G805:H805"/>
    <mergeCell ref="G831:H831"/>
    <mergeCell ref="A832:B832"/>
    <mergeCell ref="C832:E832"/>
    <mergeCell ref="C833:E833"/>
    <mergeCell ref="G834:H834"/>
    <mergeCell ref="G827:H827"/>
    <mergeCell ref="A828:B828"/>
    <mergeCell ref="C828:E828"/>
    <mergeCell ref="C829:E829"/>
    <mergeCell ref="C830:E830"/>
    <mergeCell ref="A823:I823"/>
    <mergeCell ref="A824:B824"/>
    <mergeCell ref="C824:E824"/>
    <mergeCell ref="C825:E825"/>
    <mergeCell ref="C826:E826"/>
    <mergeCell ref="C818:E818"/>
    <mergeCell ref="C819:E819"/>
    <mergeCell ref="G820:H820"/>
    <mergeCell ref="G821:H821"/>
    <mergeCell ref="G822:I822"/>
    <mergeCell ref="C847:E847"/>
    <mergeCell ref="G848:H848"/>
    <mergeCell ref="G849:H849"/>
    <mergeCell ref="G850:I850"/>
    <mergeCell ref="A851:I851"/>
    <mergeCell ref="C843:E843"/>
    <mergeCell ref="C844:E844"/>
    <mergeCell ref="G845:H845"/>
    <mergeCell ref="A846:B846"/>
    <mergeCell ref="C846:E846"/>
    <mergeCell ref="C839:E839"/>
    <mergeCell ref="C840:E840"/>
    <mergeCell ref="G841:H841"/>
    <mergeCell ref="A842:B842"/>
    <mergeCell ref="C842:E842"/>
    <mergeCell ref="G835:H835"/>
    <mergeCell ref="G836:I836"/>
    <mergeCell ref="A837:I837"/>
    <mergeCell ref="A838:B838"/>
    <mergeCell ref="C838:E838"/>
    <mergeCell ref="C864:E864"/>
    <mergeCell ref="G865:H865"/>
    <mergeCell ref="G866:H866"/>
    <mergeCell ref="G867:I867"/>
    <mergeCell ref="A868:I868"/>
    <mergeCell ref="C860:E860"/>
    <mergeCell ref="G861:H861"/>
    <mergeCell ref="A862:B862"/>
    <mergeCell ref="C862:E862"/>
    <mergeCell ref="C863:E863"/>
    <mergeCell ref="C856:E856"/>
    <mergeCell ref="G857:H857"/>
    <mergeCell ref="A858:B858"/>
    <mergeCell ref="C858:E858"/>
    <mergeCell ref="C859:E859"/>
    <mergeCell ref="A852:B852"/>
    <mergeCell ref="C852:E852"/>
    <mergeCell ref="C853:E853"/>
    <mergeCell ref="C854:E854"/>
    <mergeCell ref="C855:E855"/>
    <mergeCell ref="G881:I881"/>
    <mergeCell ref="A882:I882"/>
    <mergeCell ref="A883:B883"/>
    <mergeCell ref="C883:E883"/>
    <mergeCell ref="C884:E884"/>
    <mergeCell ref="A877:B877"/>
    <mergeCell ref="C877:E877"/>
    <mergeCell ref="C878:E878"/>
    <mergeCell ref="G879:H879"/>
    <mergeCell ref="G880:H880"/>
    <mergeCell ref="A873:B873"/>
    <mergeCell ref="C873:E873"/>
    <mergeCell ref="C874:E874"/>
    <mergeCell ref="C875:E875"/>
    <mergeCell ref="G876:H876"/>
    <mergeCell ref="A869:B869"/>
    <mergeCell ref="C869:E869"/>
    <mergeCell ref="C870:E870"/>
    <mergeCell ref="C871:E871"/>
    <mergeCell ref="G872:H872"/>
    <mergeCell ref="C898:E898"/>
    <mergeCell ref="C899:E899"/>
    <mergeCell ref="G900:H900"/>
    <mergeCell ref="A901:B901"/>
    <mergeCell ref="C901:E901"/>
    <mergeCell ref="G893:H893"/>
    <mergeCell ref="G894:H894"/>
    <mergeCell ref="G895:I895"/>
    <mergeCell ref="A896:I896"/>
    <mergeCell ref="A897:B897"/>
    <mergeCell ref="C897:E897"/>
    <mergeCell ref="C889:E889"/>
    <mergeCell ref="G890:H890"/>
    <mergeCell ref="A891:B891"/>
    <mergeCell ref="C891:E891"/>
    <mergeCell ref="C892:E892"/>
    <mergeCell ref="C885:E885"/>
    <mergeCell ref="G886:H886"/>
    <mergeCell ref="A887:B887"/>
    <mergeCell ref="C887:E887"/>
    <mergeCell ref="C888:E888"/>
    <mergeCell ref="A915:B915"/>
    <mergeCell ref="C915:E915"/>
    <mergeCell ref="C916:E916"/>
    <mergeCell ref="C917:E917"/>
    <mergeCell ref="G918:H918"/>
    <mergeCell ref="A911:B911"/>
    <mergeCell ref="C911:E911"/>
    <mergeCell ref="C912:E912"/>
    <mergeCell ref="C913:E913"/>
    <mergeCell ref="G914:H914"/>
    <mergeCell ref="C906:E906"/>
    <mergeCell ref="G907:H907"/>
    <mergeCell ref="G908:H908"/>
    <mergeCell ref="G909:I909"/>
    <mergeCell ref="A910:I910"/>
    <mergeCell ref="C902:E902"/>
    <mergeCell ref="C903:E903"/>
    <mergeCell ref="G904:H904"/>
    <mergeCell ref="A905:B905"/>
    <mergeCell ref="C905:E905"/>
    <mergeCell ref="C931:E931"/>
    <mergeCell ref="C932:E932"/>
    <mergeCell ref="G933:H933"/>
    <mergeCell ref="A934:B934"/>
    <mergeCell ref="C934:E934"/>
    <mergeCell ref="C927:E927"/>
    <mergeCell ref="G928:H928"/>
    <mergeCell ref="A929:B929"/>
    <mergeCell ref="C929:E929"/>
    <mergeCell ref="C930:E930"/>
    <mergeCell ref="G923:I923"/>
    <mergeCell ref="A924:I924"/>
    <mergeCell ref="A925:B925"/>
    <mergeCell ref="C925:E925"/>
    <mergeCell ref="C926:E926"/>
    <mergeCell ref="A919:B919"/>
    <mergeCell ref="C919:E919"/>
    <mergeCell ref="C920:E920"/>
    <mergeCell ref="G921:H921"/>
    <mergeCell ref="G922:H922"/>
    <mergeCell ref="C950:E950"/>
    <mergeCell ref="C951:E951"/>
    <mergeCell ref="C952:E952"/>
    <mergeCell ref="C953:E953"/>
    <mergeCell ref="G954:H954"/>
    <mergeCell ref="G946:I946"/>
    <mergeCell ref="A947:I947"/>
    <mergeCell ref="A948:B948"/>
    <mergeCell ref="C948:E948"/>
    <mergeCell ref="C949:E949"/>
    <mergeCell ref="C940:E940"/>
    <mergeCell ref="C941:E941"/>
    <mergeCell ref="C942:E942"/>
    <mergeCell ref="G943:H943"/>
    <mergeCell ref="A944:C945"/>
    <mergeCell ref="G944:H944"/>
    <mergeCell ref="C935:E935"/>
    <mergeCell ref="C936:E936"/>
    <mergeCell ref="C937:E937"/>
    <mergeCell ref="G938:H938"/>
    <mergeCell ref="A939:B939"/>
    <mergeCell ref="C939:E939"/>
    <mergeCell ref="G967:I967"/>
    <mergeCell ref="A968:I968"/>
    <mergeCell ref="A969:B969"/>
    <mergeCell ref="C969:E969"/>
    <mergeCell ref="C970:E970"/>
    <mergeCell ref="C963:E963"/>
    <mergeCell ref="C964:E964"/>
    <mergeCell ref="G965:H965"/>
    <mergeCell ref="A966:C966"/>
    <mergeCell ref="G966:H966"/>
    <mergeCell ref="G959:H959"/>
    <mergeCell ref="A960:B960"/>
    <mergeCell ref="C960:E960"/>
    <mergeCell ref="C961:E961"/>
    <mergeCell ref="C962:E962"/>
    <mergeCell ref="A955:B955"/>
    <mergeCell ref="C955:E955"/>
    <mergeCell ref="C956:E956"/>
    <mergeCell ref="C957:E957"/>
    <mergeCell ref="C958:E958"/>
    <mergeCell ref="C984:E984"/>
    <mergeCell ref="C985:E985"/>
    <mergeCell ref="G986:H986"/>
    <mergeCell ref="A987:C987"/>
    <mergeCell ref="G987:H987"/>
    <mergeCell ref="G980:H980"/>
    <mergeCell ref="A981:B981"/>
    <mergeCell ref="C981:E981"/>
    <mergeCell ref="C982:E982"/>
    <mergeCell ref="C983:E983"/>
    <mergeCell ref="A976:B976"/>
    <mergeCell ref="C976:E976"/>
    <mergeCell ref="C977:E977"/>
    <mergeCell ref="C978:E978"/>
    <mergeCell ref="C979:E979"/>
    <mergeCell ref="C971:E971"/>
    <mergeCell ref="C972:E972"/>
    <mergeCell ref="C973:E973"/>
    <mergeCell ref="C974:E974"/>
    <mergeCell ref="G975:H975"/>
    <mergeCell ref="G1001:H1001"/>
    <mergeCell ref="A1002:B1002"/>
    <mergeCell ref="C1002:E1002"/>
    <mergeCell ref="C1003:E1003"/>
    <mergeCell ref="C1004:E1004"/>
    <mergeCell ref="A997:B997"/>
    <mergeCell ref="C997:E997"/>
    <mergeCell ref="C998:E998"/>
    <mergeCell ref="C999:E999"/>
    <mergeCell ref="C1000:E1000"/>
    <mergeCell ref="C992:E992"/>
    <mergeCell ref="C993:E993"/>
    <mergeCell ref="C994:E994"/>
    <mergeCell ref="C995:E995"/>
    <mergeCell ref="G996:H996"/>
    <mergeCell ref="G988:I988"/>
    <mergeCell ref="A989:I989"/>
    <mergeCell ref="A990:B990"/>
    <mergeCell ref="C990:E990"/>
    <mergeCell ref="C991:E991"/>
    <mergeCell ref="A1018:B1018"/>
    <mergeCell ref="C1018:E1018"/>
    <mergeCell ref="C1019:E1019"/>
    <mergeCell ref="C1020:E1020"/>
    <mergeCell ref="C1021:E1021"/>
    <mergeCell ref="C1013:E1013"/>
    <mergeCell ref="C1014:E1014"/>
    <mergeCell ref="C1015:E1015"/>
    <mergeCell ref="C1016:E1016"/>
    <mergeCell ref="G1017:H1017"/>
    <mergeCell ref="G1009:I1009"/>
    <mergeCell ref="A1010:I1010"/>
    <mergeCell ref="A1011:B1011"/>
    <mergeCell ref="C1011:E1011"/>
    <mergeCell ref="C1012:E1012"/>
    <mergeCell ref="C1005:E1005"/>
    <mergeCell ref="C1006:E1006"/>
    <mergeCell ref="G1007:H1007"/>
    <mergeCell ref="A1008:C1008"/>
    <mergeCell ref="G1008:H1008"/>
    <mergeCell ref="C1034:E1034"/>
    <mergeCell ref="G1035:H1035"/>
    <mergeCell ref="A1036:B1036"/>
    <mergeCell ref="C1036:E1036"/>
    <mergeCell ref="C1037:E1037"/>
    <mergeCell ref="G1030:I1030"/>
    <mergeCell ref="A1031:I1031"/>
    <mergeCell ref="A1032:B1032"/>
    <mergeCell ref="C1032:E1032"/>
    <mergeCell ref="C1033:E1033"/>
    <mergeCell ref="C1026:E1026"/>
    <mergeCell ref="C1027:E1027"/>
    <mergeCell ref="G1028:H1028"/>
    <mergeCell ref="A1029:C1029"/>
    <mergeCell ref="G1029:H1029"/>
    <mergeCell ref="G1022:H1022"/>
    <mergeCell ref="A1023:B1023"/>
    <mergeCell ref="C1023:E1023"/>
    <mergeCell ref="C1024:E1024"/>
    <mergeCell ref="C1025:E1025"/>
    <mergeCell ref="A1051:I1051"/>
    <mergeCell ref="A1052:B1052"/>
    <mergeCell ref="C1052:E1052"/>
    <mergeCell ref="C1053:E1053"/>
    <mergeCell ref="C1054:E1054"/>
    <mergeCell ref="C1046:E1046"/>
    <mergeCell ref="G1047:H1047"/>
    <mergeCell ref="A1048:C1049"/>
    <mergeCell ref="G1048:H1048"/>
    <mergeCell ref="G1050:I1050"/>
    <mergeCell ref="C1042:E1042"/>
    <mergeCell ref="G1043:H1043"/>
    <mergeCell ref="A1044:B1044"/>
    <mergeCell ref="C1044:E1044"/>
    <mergeCell ref="C1045:E1045"/>
    <mergeCell ref="C1038:E1038"/>
    <mergeCell ref="G1039:H1039"/>
    <mergeCell ref="A1040:B1040"/>
    <mergeCell ref="C1040:E1040"/>
    <mergeCell ref="C1041:E1041"/>
    <mergeCell ref="C1068:E1068"/>
    <mergeCell ref="G1069:H1069"/>
    <mergeCell ref="A1070:C1070"/>
    <mergeCell ref="G1070:H1070"/>
    <mergeCell ref="G1071:I1071"/>
    <mergeCell ref="G1064:H1064"/>
    <mergeCell ref="A1065:B1065"/>
    <mergeCell ref="C1065:E1065"/>
    <mergeCell ref="C1066:E1066"/>
    <mergeCell ref="C1067:E1067"/>
    <mergeCell ref="G1060:H1060"/>
    <mergeCell ref="A1061:B1061"/>
    <mergeCell ref="C1061:E1061"/>
    <mergeCell ref="C1062:E1062"/>
    <mergeCell ref="C1063:E1063"/>
    <mergeCell ref="C1055:E1055"/>
    <mergeCell ref="C1056:E1056"/>
    <mergeCell ref="C1057:E1057"/>
    <mergeCell ref="C1058:E1058"/>
    <mergeCell ref="C1059:E1059"/>
    <mergeCell ref="A1085:C1086"/>
    <mergeCell ref="G1085:H1085"/>
    <mergeCell ref="G1087:I1087"/>
    <mergeCell ref="A1088:I1088"/>
    <mergeCell ref="A1089:B1089"/>
    <mergeCell ref="C1089:E1089"/>
    <mergeCell ref="A1081:B1081"/>
    <mergeCell ref="C1081:E1081"/>
    <mergeCell ref="C1082:E1082"/>
    <mergeCell ref="C1083:E1083"/>
    <mergeCell ref="G1084:H1084"/>
    <mergeCell ref="G1076:H1076"/>
    <mergeCell ref="A1077:C1078"/>
    <mergeCell ref="G1077:H1077"/>
    <mergeCell ref="G1079:I1079"/>
    <mergeCell ref="A1080:I1080"/>
    <mergeCell ref="A1072:I1072"/>
    <mergeCell ref="A1073:B1073"/>
    <mergeCell ref="C1073:E1073"/>
    <mergeCell ref="C1074:E1074"/>
    <mergeCell ref="C1075:E1075"/>
    <mergeCell ref="A1103:B1103"/>
    <mergeCell ref="C1103:E1103"/>
    <mergeCell ref="C1104:E1104"/>
    <mergeCell ref="C1105:E1105"/>
    <mergeCell ref="G1106:H1106"/>
    <mergeCell ref="C1098:E1098"/>
    <mergeCell ref="G1099:H1099"/>
    <mergeCell ref="G1100:H1100"/>
    <mergeCell ref="G1101:I1101"/>
    <mergeCell ref="A1102:I1102"/>
    <mergeCell ref="C1094:E1094"/>
    <mergeCell ref="C1095:E1095"/>
    <mergeCell ref="G1096:H1096"/>
    <mergeCell ref="A1097:B1097"/>
    <mergeCell ref="C1097:E1097"/>
    <mergeCell ref="C1090:E1090"/>
    <mergeCell ref="C1091:E1091"/>
    <mergeCell ref="G1092:H1092"/>
    <mergeCell ref="A1093:B1093"/>
    <mergeCell ref="C1093:E1093"/>
    <mergeCell ref="C1120:E1120"/>
    <mergeCell ref="G1121:H1121"/>
    <mergeCell ref="A1122:B1122"/>
    <mergeCell ref="C1122:E1122"/>
    <mergeCell ref="C1123:E1123"/>
    <mergeCell ref="G1116:I1116"/>
    <mergeCell ref="A1117:I1117"/>
    <mergeCell ref="A1118:B1118"/>
    <mergeCell ref="C1118:E1118"/>
    <mergeCell ref="C1119:E1119"/>
    <mergeCell ref="C1111:E1111"/>
    <mergeCell ref="C1112:E1112"/>
    <mergeCell ref="C1113:E1113"/>
    <mergeCell ref="G1114:H1114"/>
    <mergeCell ref="G1115:H1115"/>
    <mergeCell ref="A1107:B1107"/>
    <mergeCell ref="C1107:E1107"/>
    <mergeCell ref="C1108:E1108"/>
    <mergeCell ref="G1109:H1109"/>
    <mergeCell ref="A1110:B1110"/>
    <mergeCell ref="C1110:E1110"/>
    <mergeCell ref="C1137:E1137"/>
    <mergeCell ref="C1138:E1138"/>
    <mergeCell ref="G1139:H1139"/>
    <mergeCell ref="A1140:B1140"/>
    <mergeCell ref="C1140:E1140"/>
    <mergeCell ref="C1133:E1133"/>
    <mergeCell ref="C1134:E1134"/>
    <mergeCell ref="G1135:H1135"/>
    <mergeCell ref="A1136:B1136"/>
    <mergeCell ref="C1136:E1136"/>
    <mergeCell ref="G1128:H1128"/>
    <mergeCell ref="G1129:H1129"/>
    <mergeCell ref="G1130:I1130"/>
    <mergeCell ref="A1131:I1131"/>
    <mergeCell ref="A1132:B1132"/>
    <mergeCell ref="C1132:E1132"/>
    <mergeCell ref="C1124:E1124"/>
    <mergeCell ref="G1125:H1125"/>
    <mergeCell ref="A1126:B1126"/>
    <mergeCell ref="C1126:E1126"/>
    <mergeCell ref="C1127:E1127"/>
    <mergeCell ref="A1154:B1154"/>
    <mergeCell ref="C1154:E1154"/>
    <mergeCell ref="C1155:E1155"/>
    <mergeCell ref="G1156:H1156"/>
    <mergeCell ref="G1157:H1157"/>
    <mergeCell ref="A1150:B1150"/>
    <mergeCell ref="C1150:E1150"/>
    <mergeCell ref="C1151:E1151"/>
    <mergeCell ref="C1152:E1152"/>
    <mergeCell ref="G1153:H1153"/>
    <mergeCell ref="A1146:B1146"/>
    <mergeCell ref="C1146:E1146"/>
    <mergeCell ref="C1147:E1147"/>
    <mergeCell ref="C1148:E1148"/>
    <mergeCell ref="G1149:H1149"/>
    <mergeCell ref="C1141:E1141"/>
    <mergeCell ref="G1142:H1142"/>
    <mergeCell ref="G1143:H1143"/>
    <mergeCell ref="G1144:I1144"/>
    <mergeCell ref="A1145:I1145"/>
    <mergeCell ref="G1170:H1170"/>
    <mergeCell ref="G1171:H1171"/>
    <mergeCell ref="G1172:I1172"/>
    <mergeCell ref="A1173:I1173"/>
    <mergeCell ref="A1174:B1174"/>
    <mergeCell ref="C1174:E1174"/>
    <mergeCell ref="C1166:E1166"/>
    <mergeCell ref="G1167:H1167"/>
    <mergeCell ref="A1168:B1168"/>
    <mergeCell ref="C1168:E1168"/>
    <mergeCell ref="C1169:E1169"/>
    <mergeCell ref="C1162:E1162"/>
    <mergeCell ref="G1163:H1163"/>
    <mergeCell ref="A1164:B1164"/>
    <mergeCell ref="C1164:E1164"/>
    <mergeCell ref="C1165:E1165"/>
    <mergeCell ref="G1158:I1158"/>
    <mergeCell ref="A1159:I1159"/>
    <mergeCell ref="A1160:B1160"/>
    <mergeCell ref="C1160:E1160"/>
    <mergeCell ref="C1161:E1161"/>
    <mergeCell ref="C1188:E1188"/>
    <mergeCell ref="C1189:E1189"/>
    <mergeCell ref="G1190:H1190"/>
    <mergeCell ref="G1191:H1191"/>
    <mergeCell ref="G1192:I1192"/>
    <mergeCell ref="A1184:B1184"/>
    <mergeCell ref="C1184:E1184"/>
    <mergeCell ref="C1185:E1185"/>
    <mergeCell ref="G1186:H1186"/>
    <mergeCell ref="A1187:B1187"/>
    <mergeCell ref="C1187:E1187"/>
    <mergeCell ref="C1179:E1179"/>
    <mergeCell ref="G1180:H1180"/>
    <mergeCell ref="G1181:H1181"/>
    <mergeCell ref="G1182:I1182"/>
    <mergeCell ref="A1183:I1183"/>
    <mergeCell ref="C1175:E1175"/>
    <mergeCell ref="G1176:H1176"/>
    <mergeCell ref="A1177:B1177"/>
    <mergeCell ref="C1177:E1177"/>
    <mergeCell ref="C1178:E1178"/>
    <mergeCell ref="A1207:I1207"/>
    <mergeCell ref="A1208:B1208"/>
    <mergeCell ref="C1208:E1208"/>
    <mergeCell ref="C1209:E1209"/>
    <mergeCell ref="C1210:E1210"/>
    <mergeCell ref="C1202:E1202"/>
    <mergeCell ref="C1203:E1203"/>
    <mergeCell ref="G1204:H1204"/>
    <mergeCell ref="G1205:H1205"/>
    <mergeCell ref="G1206:I1206"/>
    <mergeCell ref="C1197:E1197"/>
    <mergeCell ref="C1198:E1198"/>
    <mergeCell ref="C1199:E1199"/>
    <mergeCell ref="G1200:H1200"/>
    <mergeCell ref="A1201:B1201"/>
    <mergeCell ref="C1201:E1201"/>
    <mergeCell ref="A1193:I1193"/>
    <mergeCell ref="A1194:B1194"/>
    <mergeCell ref="C1194:E1194"/>
    <mergeCell ref="C1195:E1195"/>
    <mergeCell ref="C1196:E1196"/>
    <mergeCell ref="C1223:E1223"/>
    <mergeCell ref="C1224:E1224"/>
    <mergeCell ref="G1225:H1225"/>
    <mergeCell ref="A1226:B1226"/>
    <mergeCell ref="C1226:E1226"/>
    <mergeCell ref="G1219:H1219"/>
    <mergeCell ref="G1220:I1220"/>
    <mergeCell ref="A1221:I1221"/>
    <mergeCell ref="A1222:B1222"/>
    <mergeCell ref="C1222:E1222"/>
    <mergeCell ref="A1215:B1215"/>
    <mergeCell ref="C1215:E1215"/>
    <mergeCell ref="C1216:E1216"/>
    <mergeCell ref="C1217:E1217"/>
    <mergeCell ref="G1218:H1218"/>
    <mergeCell ref="G1211:H1211"/>
    <mergeCell ref="A1212:B1212"/>
    <mergeCell ref="C1212:E1212"/>
    <mergeCell ref="C1213:E1213"/>
    <mergeCell ref="G1214:H1214"/>
    <mergeCell ref="G1240:H1240"/>
    <mergeCell ref="A1241:B1241"/>
    <mergeCell ref="C1241:E1241"/>
    <mergeCell ref="C1242:E1242"/>
    <mergeCell ref="C1243:E1243"/>
    <mergeCell ref="A1236:B1236"/>
    <mergeCell ref="C1236:E1236"/>
    <mergeCell ref="C1237:E1237"/>
    <mergeCell ref="C1238:E1238"/>
    <mergeCell ref="C1239:E1239"/>
    <mergeCell ref="C1231:E1231"/>
    <mergeCell ref="G1232:H1232"/>
    <mergeCell ref="G1233:H1233"/>
    <mergeCell ref="G1234:I1234"/>
    <mergeCell ref="A1235:I1235"/>
    <mergeCell ref="C1227:E1227"/>
    <mergeCell ref="C1228:E1228"/>
    <mergeCell ref="G1229:H1229"/>
    <mergeCell ref="A1230:B1230"/>
    <mergeCell ref="C1230:E1230"/>
    <mergeCell ref="C1254:E1254"/>
    <mergeCell ref="C1255:E1255"/>
    <mergeCell ref="G1256:H1256"/>
    <mergeCell ref="A1257:B1257"/>
    <mergeCell ref="C1257:E1257"/>
    <mergeCell ref="C1249:E1249"/>
    <mergeCell ref="C1250:E1250"/>
    <mergeCell ref="C1251:E1251"/>
    <mergeCell ref="G1252:H1252"/>
    <mergeCell ref="A1253:B1253"/>
    <mergeCell ref="C1253:E1253"/>
    <mergeCell ref="G1244:H1244"/>
    <mergeCell ref="G1245:H1245"/>
    <mergeCell ref="G1246:I1246"/>
    <mergeCell ref="A1247:I1247"/>
    <mergeCell ref="A1248:B1248"/>
    <mergeCell ref="C1248:E1248"/>
    <mergeCell ref="C1271:E1271"/>
    <mergeCell ref="G1272:H1272"/>
    <mergeCell ref="G1273:H1273"/>
    <mergeCell ref="G1274:I1274"/>
    <mergeCell ref="A1275:I1275"/>
    <mergeCell ref="C1267:E1267"/>
    <mergeCell ref="C1268:E1268"/>
    <mergeCell ref="G1269:H1269"/>
    <mergeCell ref="A1270:B1270"/>
    <mergeCell ref="C1270:E1270"/>
    <mergeCell ref="A1263:B1263"/>
    <mergeCell ref="C1263:E1263"/>
    <mergeCell ref="C1264:E1264"/>
    <mergeCell ref="G1265:H1265"/>
    <mergeCell ref="A1266:B1266"/>
    <mergeCell ref="C1266:E1266"/>
    <mergeCell ref="C1258:E1258"/>
    <mergeCell ref="G1259:H1259"/>
    <mergeCell ref="G1260:H1260"/>
    <mergeCell ref="G1261:I1261"/>
    <mergeCell ref="A1262:I1262"/>
    <mergeCell ref="A1288:C1289"/>
    <mergeCell ref="G1288:H1288"/>
    <mergeCell ref="G1290:I1290"/>
    <mergeCell ref="A1291:I1291"/>
    <mergeCell ref="A1292:B1292"/>
    <mergeCell ref="C1292:E1292"/>
    <mergeCell ref="A1284:B1284"/>
    <mergeCell ref="C1284:E1284"/>
    <mergeCell ref="C1285:E1285"/>
    <mergeCell ref="C1286:E1286"/>
    <mergeCell ref="G1287:H1287"/>
    <mergeCell ref="A1280:B1280"/>
    <mergeCell ref="C1280:E1280"/>
    <mergeCell ref="C1281:E1281"/>
    <mergeCell ref="C1282:E1282"/>
    <mergeCell ref="G1283:H1283"/>
    <mergeCell ref="A1276:B1276"/>
    <mergeCell ref="C1276:E1276"/>
    <mergeCell ref="C1277:E1277"/>
    <mergeCell ref="C1278:E1278"/>
    <mergeCell ref="G1279:H1279"/>
    <mergeCell ref="G1307:H1307"/>
    <mergeCell ref="G1308:I1308"/>
    <mergeCell ref="A1309:I1309"/>
    <mergeCell ref="A1310:B1310"/>
    <mergeCell ref="C1310:E1310"/>
    <mergeCell ref="A1303:B1303"/>
    <mergeCell ref="C1303:E1303"/>
    <mergeCell ref="C1304:E1304"/>
    <mergeCell ref="C1305:E1305"/>
    <mergeCell ref="G1306:H1306"/>
    <mergeCell ref="C1298:E1298"/>
    <mergeCell ref="C1299:E1299"/>
    <mergeCell ref="C1300:E1300"/>
    <mergeCell ref="C1301:E1301"/>
    <mergeCell ref="G1302:H1302"/>
    <mergeCell ref="C1293:E1293"/>
    <mergeCell ref="C1294:E1294"/>
    <mergeCell ref="C1295:E1295"/>
    <mergeCell ref="C1296:E1296"/>
    <mergeCell ref="C1297:E1297"/>
    <mergeCell ref="G1325:I1325"/>
    <mergeCell ref="A1326:I1326"/>
    <mergeCell ref="A1327:B1327"/>
    <mergeCell ref="C1327:E1327"/>
    <mergeCell ref="C1328:E1328"/>
    <mergeCell ref="C1320:E1320"/>
    <mergeCell ref="C1321:E1321"/>
    <mergeCell ref="G1322:H1322"/>
    <mergeCell ref="A1323:C1324"/>
    <mergeCell ref="G1323:H1323"/>
    <mergeCell ref="C1316:E1316"/>
    <mergeCell ref="C1317:E1317"/>
    <mergeCell ref="G1318:H1318"/>
    <mergeCell ref="A1319:B1319"/>
    <mergeCell ref="C1319:E1319"/>
    <mergeCell ref="C1311:E1311"/>
    <mergeCell ref="C1312:E1312"/>
    <mergeCell ref="C1313:E1313"/>
    <mergeCell ref="G1314:H1314"/>
    <mergeCell ref="A1315:B1315"/>
    <mergeCell ref="C1315:E1315"/>
    <mergeCell ref="G1342:I1342"/>
    <mergeCell ref="A1343:I1343"/>
    <mergeCell ref="A1344:B1344"/>
    <mergeCell ref="C1344:E1344"/>
    <mergeCell ref="C1345:E1345"/>
    <mergeCell ref="C1338:E1338"/>
    <mergeCell ref="C1339:E1339"/>
    <mergeCell ref="G1340:H1340"/>
    <mergeCell ref="A1341:C1341"/>
    <mergeCell ref="G1341:H1341"/>
    <mergeCell ref="C1334:E1334"/>
    <mergeCell ref="C1335:E1335"/>
    <mergeCell ref="G1336:H1336"/>
    <mergeCell ref="A1337:B1337"/>
    <mergeCell ref="C1337:E1337"/>
    <mergeCell ref="C1329:E1329"/>
    <mergeCell ref="C1330:E1330"/>
    <mergeCell ref="C1331:E1331"/>
    <mergeCell ref="G1332:H1332"/>
    <mergeCell ref="A1333:B1333"/>
    <mergeCell ref="C1333:E1333"/>
    <mergeCell ref="G1359:I1359"/>
    <mergeCell ref="A1360:I1360"/>
    <mergeCell ref="A1361:B1361"/>
    <mergeCell ref="C1361:E1361"/>
    <mergeCell ref="C1362:E1362"/>
    <mergeCell ref="C1355:E1355"/>
    <mergeCell ref="C1356:E1356"/>
    <mergeCell ref="G1357:H1357"/>
    <mergeCell ref="A1358:C1358"/>
    <mergeCell ref="G1358:H1358"/>
    <mergeCell ref="C1351:E1351"/>
    <mergeCell ref="C1352:E1352"/>
    <mergeCell ref="G1353:H1353"/>
    <mergeCell ref="A1354:B1354"/>
    <mergeCell ref="C1354:E1354"/>
    <mergeCell ref="C1346:E1346"/>
    <mergeCell ref="C1347:E1347"/>
    <mergeCell ref="C1348:E1348"/>
    <mergeCell ref="G1349:H1349"/>
    <mergeCell ref="A1350:B1350"/>
    <mergeCell ref="C1350:E1350"/>
    <mergeCell ref="G1376:H1376"/>
    <mergeCell ref="A1377:C1378"/>
    <mergeCell ref="G1377:H1377"/>
    <mergeCell ref="G1379:I1379"/>
    <mergeCell ref="A1380:I1380"/>
    <mergeCell ref="G1372:H1372"/>
    <mergeCell ref="A1373:B1373"/>
    <mergeCell ref="C1373:E1373"/>
    <mergeCell ref="C1374:E1374"/>
    <mergeCell ref="C1375:E1375"/>
    <mergeCell ref="G1368:H1368"/>
    <mergeCell ref="A1369:B1369"/>
    <mergeCell ref="C1369:E1369"/>
    <mergeCell ref="C1370:E1370"/>
    <mergeCell ref="C1371:E1371"/>
    <mergeCell ref="C1363:E1363"/>
    <mergeCell ref="C1364:E1364"/>
    <mergeCell ref="C1365:E1365"/>
    <mergeCell ref="C1366:E1366"/>
    <mergeCell ref="C1367:E1367"/>
    <mergeCell ref="A1395:B1395"/>
    <mergeCell ref="C1395:E1395"/>
    <mergeCell ref="C1396:E1396"/>
    <mergeCell ref="G1397:H1397"/>
    <mergeCell ref="A1398:C1399"/>
    <mergeCell ref="G1398:H1398"/>
    <mergeCell ref="G1390:H1390"/>
    <mergeCell ref="A1391:C1392"/>
    <mergeCell ref="G1391:H1391"/>
    <mergeCell ref="G1393:I1393"/>
    <mergeCell ref="A1394:I1394"/>
    <mergeCell ref="G1386:I1386"/>
    <mergeCell ref="A1387:I1387"/>
    <mergeCell ref="A1388:B1388"/>
    <mergeCell ref="C1388:E1388"/>
    <mergeCell ref="C1389:E1389"/>
    <mergeCell ref="A1381:B1381"/>
    <mergeCell ref="C1381:E1381"/>
    <mergeCell ref="C1382:E1382"/>
    <mergeCell ref="G1383:H1383"/>
    <mergeCell ref="A1384:C1385"/>
    <mergeCell ref="G1384:H1384"/>
    <mergeCell ref="C1413:E1413"/>
    <mergeCell ref="C1414:E1414"/>
    <mergeCell ref="G1415:H1415"/>
    <mergeCell ref="A1416:B1416"/>
    <mergeCell ref="C1416:E1416"/>
    <mergeCell ref="A1409:B1409"/>
    <mergeCell ref="C1409:E1409"/>
    <mergeCell ref="C1410:E1410"/>
    <mergeCell ref="G1411:H1411"/>
    <mergeCell ref="A1412:B1412"/>
    <mergeCell ref="C1412:E1412"/>
    <mergeCell ref="G1404:H1404"/>
    <mergeCell ref="A1405:C1406"/>
    <mergeCell ref="G1405:H1405"/>
    <mergeCell ref="G1407:I1407"/>
    <mergeCell ref="A1408:I1408"/>
    <mergeCell ref="G1400:I1400"/>
    <mergeCell ref="A1401:I1401"/>
    <mergeCell ref="A1402:B1402"/>
    <mergeCell ref="C1402:E1402"/>
    <mergeCell ref="C1403:E1403"/>
    <mergeCell ref="C1429:E1429"/>
    <mergeCell ref="G1430:H1430"/>
    <mergeCell ref="A1431:B1431"/>
    <mergeCell ref="C1431:E1431"/>
    <mergeCell ref="C1432:E1432"/>
    <mergeCell ref="C1425:E1425"/>
    <mergeCell ref="G1426:H1426"/>
    <mergeCell ref="A1427:B1427"/>
    <mergeCell ref="C1427:E1427"/>
    <mergeCell ref="C1428:E1428"/>
    <mergeCell ref="G1421:I1421"/>
    <mergeCell ref="A1422:I1422"/>
    <mergeCell ref="A1423:B1423"/>
    <mergeCell ref="C1423:E1423"/>
    <mergeCell ref="C1424:E1424"/>
    <mergeCell ref="C1417:E1417"/>
    <mergeCell ref="C1418:E1418"/>
    <mergeCell ref="G1419:H1419"/>
    <mergeCell ref="A1420:C1420"/>
    <mergeCell ref="G1420:H1420"/>
    <mergeCell ref="A1446:B1446"/>
    <mergeCell ref="C1446:E1446"/>
    <mergeCell ref="C1447:E1447"/>
    <mergeCell ref="C1448:E1448"/>
    <mergeCell ref="G1449:H1449"/>
    <mergeCell ref="A1442:B1442"/>
    <mergeCell ref="C1442:E1442"/>
    <mergeCell ref="C1443:E1443"/>
    <mergeCell ref="C1444:E1444"/>
    <mergeCell ref="G1445:H1445"/>
    <mergeCell ref="A1438:I1438"/>
    <mergeCell ref="A1439:B1439"/>
    <mergeCell ref="C1439:E1439"/>
    <mergeCell ref="C1440:E1440"/>
    <mergeCell ref="G1441:H1441"/>
    <mergeCell ref="C1433:E1433"/>
    <mergeCell ref="G1434:H1434"/>
    <mergeCell ref="A1435:C1436"/>
    <mergeCell ref="G1435:H1435"/>
    <mergeCell ref="G1437:I1437"/>
    <mergeCell ref="G1462:H1462"/>
    <mergeCell ref="A1463:C1464"/>
    <mergeCell ref="G1463:H1463"/>
    <mergeCell ref="G1465:I1465"/>
    <mergeCell ref="A1466:I1466"/>
    <mergeCell ref="C1458:E1458"/>
    <mergeCell ref="G1459:H1459"/>
    <mergeCell ref="A1460:B1460"/>
    <mergeCell ref="C1460:E1460"/>
    <mergeCell ref="C1461:E1461"/>
    <mergeCell ref="C1454:E1454"/>
    <mergeCell ref="G1455:H1455"/>
    <mergeCell ref="A1456:B1456"/>
    <mergeCell ref="C1456:E1456"/>
    <mergeCell ref="C1457:E1457"/>
    <mergeCell ref="A1450:C1450"/>
    <mergeCell ref="G1450:H1450"/>
    <mergeCell ref="G1451:I1451"/>
    <mergeCell ref="A1452:I1452"/>
    <mergeCell ref="A1453:B1453"/>
    <mergeCell ref="C1453:E1453"/>
    <mergeCell ref="G1480:I1480"/>
    <mergeCell ref="A1481:I1481"/>
    <mergeCell ref="A1482:B1482"/>
    <mergeCell ref="C1482:E1482"/>
    <mergeCell ref="C1483:E1483"/>
    <mergeCell ref="C1475:E1475"/>
    <mergeCell ref="C1476:E1476"/>
    <mergeCell ref="G1477:H1477"/>
    <mergeCell ref="A1478:C1479"/>
    <mergeCell ref="G1478:H1478"/>
    <mergeCell ref="C1471:E1471"/>
    <mergeCell ref="C1472:E1472"/>
    <mergeCell ref="G1473:H1473"/>
    <mergeCell ref="A1474:B1474"/>
    <mergeCell ref="C1474:E1474"/>
    <mergeCell ref="A1467:B1467"/>
    <mergeCell ref="C1467:E1467"/>
    <mergeCell ref="C1468:E1468"/>
    <mergeCell ref="G1469:H1469"/>
    <mergeCell ref="A1470:B1470"/>
    <mergeCell ref="C1470:E1470"/>
    <mergeCell ref="A1497:B1497"/>
    <mergeCell ref="C1497:E1497"/>
    <mergeCell ref="C1498:E1498"/>
    <mergeCell ref="G1499:H1499"/>
    <mergeCell ref="A1500:B1500"/>
    <mergeCell ref="C1500:E1500"/>
    <mergeCell ref="G1492:H1492"/>
    <mergeCell ref="A1493:C1494"/>
    <mergeCell ref="G1493:H1493"/>
    <mergeCell ref="G1495:I1495"/>
    <mergeCell ref="A1496:I1496"/>
    <mergeCell ref="G1488:H1488"/>
    <mergeCell ref="A1489:B1489"/>
    <mergeCell ref="C1489:E1489"/>
    <mergeCell ref="C1490:E1490"/>
    <mergeCell ref="C1491:E1491"/>
    <mergeCell ref="G1484:H1484"/>
    <mergeCell ref="A1485:B1485"/>
    <mergeCell ref="C1485:E1485"/>
    <mergeCell ref="C1486:E1486"/>
    <mergeCell ref="C1487:E1487"/>
    <mergeCell ref="G1514:H1514"/>
    <mergeCell ref="A1515:B1515"/>
    <mergeCell ref="C1515:E1515"/>
    <mergeCell ref="C1516:E1516"/>
    <mergeCell ref="C1517:E1517"/>
    <mergeCell ref="G1510:I1510"/>
    <mergeCell ref="A1511:I1511"/>
    <mergeCell ref="A1512:B1512"/>
    <mergeCell ref="C1512:E1512"/>
    <mergeCell ref="C1513:E1513"/>
    <mergeCell ref="C1505:E1505"/>
    <mergeCell ref="C1506:E1506"/>
    <mergeCell ref="G1507:H1507"/>
    <mergeCell ref="A1508:C1509"/>
    <mergeCell ref="G1508:H1508"/>
    <mergeCell ref="C1501:E1501"/>
    <mergeCell ref="C1502:E1502"/>
    <mergeCell ref="G1503:H1503"/>
    <mergeCell ref="A1504:B1504"/>
    <mergeCell ref="C1504:E1504"/>
    <mergeCell ref="C1531:E1531"/>
    <mergeCell ref="C1532:E1532"/>
    <mergeCell ref="G1533:H1533"/>
    <mergeCell ref="A1534:B1534"/>
    <mergeCell ref="C1534:E1534"/>
    <mergeCell ref="A1527:B1527"/>
    <mergeCell ref="C1527:E1527"/>
    <mergeCell ref="C1528:E1528"/>
    <mergeCell ref="G1529:H1529"/>
    <mergeCell ref="A1530:B1530"/>
    <mergeCell ref="C1530:E1530"/>
    <mergeCell ref="G1522:H1522"/>
    <mergeCell ref="A1523:C1524"/>
    <mergeCell ref="G1523:H1523"/>
    <mergeCell ref="G1525:I1525"/>
    <mergeCell ref="A1526:I1526"/>
    <mergeCell ref="G1518:H1518"/>
    <mergeCell ref="A1519:B1519"/>
    <mergeCell ref="C1519:E1519"/>
    <mergeCell ref="C1520:E1520"/>
    <mergeCell ref="C1521:E1521"/>
    <mergeCell ref="C1547:E1547"/>
    <mergeCell ref="G1548:H1548"/>
    <mergeCell ref="A1549:B1549"/>
    <mergeCell ref="C1549:E1549"/>
    <mergeCell ref="C1550:E1550"/>
    <mergeCell ref="C1543:E1543"/>
    <mergeCell ref="G1544:H1544"/>
    <mergeCell ref="A1545:B1545"/>
    <mergeCell ref="C1545:E1545"/>
    <mergeCell ref="C1546:E1546"/>
    <mergeCell ref="A1539:I1539"/>
    <mergeCell ref="A1540:B1540"/>
    <mergeCell ref="C1540:E1540"/>
    <mergeCell ref="C1541:E1541"/>
    <mergeCell ref="C1542:E1542"/>
    <mergeCell ref="C1535:E1535"/>
    <mergeCell ref="G1536:H1536"/>
    <mergeCell ref="A1537:C1537"/>
    <mergeCell ref="G1537:H1537"/>
    <mergeCell ref="G1538:I1538"/>
    <mergeCell ref="G1564:H1564"/>
    <mergeCell ref="A1565:B1565"/>
    <mergeCell ref="C1565:E1565"/>
    <mergeCell ref="C1566:E1566"/>
    <mergeCell ref="C1567:E1567"/>
    <mergeCell ref="G1560:H1560"/>
    <mergeCell ref="A1561:B1561"/>
    <mergeCell ref="C1561:E1561"/>
    <mergeCell ref="C1562:E1562"/>
    <mergeCell ref="C1563:E1563"/>
    <mergeCell ref="A1556:I1556"/>
    <mergeCell ref="A1557:B1557"/>
    <mergeCell ref="C1557:E1557"/>
    <mergeCell ref="C1558:E1558"/>
    <mergeCell ref="C1559:E1559"/>
    <mergeCell ref="C1551:E1551"/>
    <mergeCell ref="C1552:E1552"/>
    <mergeCell ref="G1553:H1553"/>
    <mergeCell ref="G1554:H1554"/>
    <mergeCell ref="G1555:I1555"/>
    <mergeCell ref="C1581:E1581"/>
    <mergeCell ref="C1582:E1582"/>
    <mergeCell ref="G1583:H1583"/>
    <mergeCell ref="A1584:B1584"/>
    <mergeCell ref="C1584:E1584"/>
    <mergeCell ref="A1577:B1577"/>
    <mergeCell ref="C1577:E1577"/>
    <mergeCell ref="C1578:E1578"/>
    <mergeCell ref="G1579:H1579"/>
    <mergeCell ref="A1580:B1580"/>
    <mergeCell ref="C1580:E1580"/>
    <mergeCell ref="A1573:B1573"/>
    <mergeCell ref="C1573:E1573"/>
    <mergeCell ref="C1574:E1574"/>
    <mergeCell ref="C1575:E1575"/>
    <mergeCell ref="G1576:H1576"/>
    <mergeCell ref="C1568:E1568"/>
    <mergeCell ref="G1569:H1569"/>
    <mergeCell ref="G1570:H1570"/>
    <mergeCell ref="G1571:I1571"/>
    <mergeCell ref="A1572:I1572"/>
    <mergeCell ref="G1598:H1598"/>
    <mergeCell ref="G1599:I1599"/>
    <mergeCell ref="A1600:I1600"/>
    <mergeCell ref="A1601:B1601"/>
    <mergeCell ref="C1601:E1601"/>
    <mergeCell ref="A1594:B1594"/>
    <mergeCell ref="C1594:E1594"/>
    <mergeCell ref="C1595:E1595"/>
    <mergeCell ref="C1596:E1596"/>
    <mergeCell ref="G1597:H1597"/>
    <mergeCell ref="A1590:B1590"/>
    <mergeCell ref="C1590:E1590"/>
    <mergeCell ref="C1591:E1591"/>
    <mergeCell ref="C1592:E1592"/>
    <mergeCell ref="G1593:H1593"/>
    <mergeCell ref="C1585:E1585"/>
    <mergeCell ref="G1586:H1586"/>
    <mergeCell ref="G1587:H1587"/>
    <mergeCell ref="G1588:I1588"/>
    <mergeCell ref="A1589:I1589"/>
    <mergeCell ref="A1615:I1615"/>
    <mergeCell ref="A1616:B1616"/>
    <mergeCell ref="C1616:E1616"/>
    <mergeCell ref="C1617:E1617"/>
    <mergeCell ref="C1618:E1618"/>
    <mergeCell ref="C1610:E1610"/>
    <mergeCell ref="C1611:E1611"/>
    <mergeCell ref="G1612:H1612"/>
    <mergeCell ref="G1613:H1613"/>
    <mergeCell ref="G1614:I1614"/>
    <mergeCell ref="C1606:E1606"/>
    <mergeCell ref="C1607:E1607"/>
    <mergeCell ref="G1608:H1608"/>
    <mergeCell ref="A1609:B1609"/>
    <mergeCell ref="C1609:E1609"/>
    <mergeCell ref="C1602:E1602"/>
    <mergeCell ref="C1603:E1603"/>
    <mergeCell ref="G1604:H1604"/>
    <mergeCell ref="A1605:B1605"/>
    <mergeCell ref="C1605:E1605"/>
    <mergeCell ref="C1632:E1632"/>
    <mergeCell ref="C1633:E1633"/>
    <mergeCell ref="G1634:H1634"/>
    <mergeCell ref="A1635:B1635"/>
    <mergeCell ref="C1635:E1635"/>
    <mergeCell ref="G1627:H1627"/>
    <mergeCell ref="G1628:H1628"/>
    <mergeCell ref="G1629:I1629"/>
    <mergeCell ref="A1630:I1630"/>
    <mergeCell ref="A1631:B1631"/>
    <mergeCell ref="C1631:E1631"/>
    <mergeCell ref="G1623:H1623"/>
    <mergeCell ref="A1624:B1624"/>
    <mergeCell ref="C1624:E1624"/>
    <mergeCell ref="C1625:E1625"/>
    <mergeCell ref="C1626:E1626"/>
    <mergeCell ref="G1619:H1619"/>
    <mergeCell ref="A1620:B1620"/>
    <mergeCell ref="C1620:E1620"/>
    <mergeCell ref="C1621:E1621"/>
    <mergeCell ref="C1622:E1622"/>
    <mergeCell ref="C1649:E1649"/>
    <mergeCell ref="G1650:H1650"/>
    <mergeCell ref="A1651:B1651"/>
    <mergeCell ref="C1651:E1651"/>
    <mergeCell ref="C1652:E1652"/>
    <mergeCell ref="G1644:H1644"/>
    <mergeCell ref="G1645:H1645"/>
    <mergeCell ref="G1646:I1646"/>
    <mergeCell ref="A1647:I1647"/>
    <mergeCell ref="A1648:B1648"/>
    <mergeCell ref="C1648:E1648"/>
    <mergeCell ref="C1640:E1640"/>
    <mergeCell ref="G1641:H1641"/>
    <mergeCell ref="A1642:B1642"/>
    <mergeCell ref="C1642:E1642"/>
    <mergeCell ref="C1643:E1643"/>
    <mergeCell ref="C1636:E1636"/>
    <mergeCell ref="G1637:H1637"/>
    <mergeCell ref="A1638:B1638"/>
    <mergeCell ref="C1638:E1638"/>
    <mergeCell ref="C1639:E1639"/>
    <mergeCell ref="G1666:H1666"/>
    <mergeCell ref="G1667:I1667"/>
    <mergeCell ref="A1668:I1668"/>
    <mergeCell ref="A1669:B1669"/>
    <mergeCell ref="C1669:E1669"/>
    <mergeCell ref="A1662:B1662"/>
    <mergeCell ref="C1662:E1662"/>
    <mergeCell ref="C1663:E1663"/>
    <mergeCell ref="C1664:E1664"/>
    <mergeCell ref="G1665:H1665"/>
    <mergeCell ref="A1658:I1658"/>
    <mergeCell ref="A1659:B1659"/>
    <mergeCell ref="C1659:E1659"/>
    <mergeCell ref="C1660:E1660"/>
    <mergeCell ref="G1661:H1661"/>
    <mergeCell ref="C1653:E1653"/>
    <mergeCell ref="G1654:H1654"/>
    <mergeCell ref="A1655:C1656"/>
    <mergeCell ref="G1655:H1655"/>
    <mergeCell ref="G1657:I1657"/>
    <mergeCell ref="G1683:H1683"/>
    <mergeCell ref="A1684:B1684"/>
    <mergeCell ref="C1684:E1684"/>
    <mergeCell ref="C1685:E1685"/>
    <mergeCell ref="C1686:E1686"/>
    <mergeCell ref="A1679:I1679"/>
    <mergeCell ref="A1680:B1680"/>
    <mergeCell ref="C1680:E1680"/>
    <mergeCell ref="C1681:E1681"/>
    <mergeCell ref="C1682:E1682"/>
    <mergeCell ref="C1674:E1674"/>
    <mergeCell ref="G1675:H1675"/>
    <mergeCell ref="A1676:C1677"/>
    <mergeCell ref="G1676:H1676"/>
    <mergeCell ref="G1678:I1678"/>
    <mergeCell ref="C1670:E1670"/>
    <mergeCell ref="G1671:H1671"/>
    <mergeCell ref="A1672:B1672"/>
    <mergeCell ref="C1672:E1672"/>
    <mergeCell ref="C1673:E1673"/>
    <mergeCell ref="A1701:B1701"/>
    <mergeCell ref="C1701:E1701"/>
    <mergeCell ref="C1702:E1702"/>
    <mergeCell ref="G1703:H1703"/>
    <mergeCell ref="A1704:B1704"/>
    <mergeCell ref="C1704:E1704"/>
    <mergeCell ref="C1696:E1696"/>
    <mergeCell ref="G1697:H1697"/>
    <mergeCell ref="G1698:H1698"/>
    <mergeCell ref="G1699:I1699"/>
    <mergeCell ref="A1700:I1700"/>
    <mergeCell ref="C1692:E1692"/>
    <mergeCell ref="G1693:H1693"/>
    <mergeCell ref="A1694:B1694"/>
    <mergeCell ref="C1694:E1694"/>
    <mergeCell ref="C1695:E1695"/>
    <mergeCell ref="G1687:H1687"/>
    <mergeCell ref="G1688:H1688"/>
    <mergeCell ref="G1689:I1689"/>
    <mergeCell ref="A1690:I1690"/>
    <mergeCell ref="A1691:B1691"/>
    <mergeCell ref="C1691:E1691"/>
    <mergeCell ref="A1718:B1718"/>
    <mergeCell ref="C1718:E1718"/>
    <mergeCell ref="C1719:E1719"/>
    <mergeCell ref="C1720:E1720"/>
    <mergeCell ref="G1721:H1721"/>
    <mergeCell ref="G1714:H1714"/>
    <mergeCell ref="A1715:B1715"/>
    <mergeCell ref="C1715:E1715"/>
    <mergeCell ref="C1716:E1716"/>
    <mergeCell ref="G1717:H1717"/>
    <mergeCell ref="A1710:I1710"/>
    <mergeCell ref="A1711:B1711"/>
    <mergeCell ref="C1711:E1711"/>
    <mergeCell ref="C1712:E1712"/>
    <mergeCell ref="C1713:E1713"/>
    <mergeCell ref="C1705:E1705"/>
    <mergeCell ref="C1706:E1706"/>
    <mergeCell ref="G1707:H1707"/>
    <mergeCell ref="G1708:H1708"/>
    <mergeCell ref="G1709:I1709"/>
    <mergeCell ref="A1735:B1735"/>
    <mergeCell ref="C1735:E1735"/>
    <mergeCell ref="C1736:E1736"/>
    <mergeCell ref="G1737:H1737"/>
    <mergeCell ref="A1738:B1738"/>
    <mergeCell ref="C1738:E1738"/>
    <mergeCell ref="C1730:E1730"/>
    <mergeCell ref="G1731:H1731"/>
    <mergeCell ref="G1732:H1732"/>
    <mergeCell ref="G1733:I1733"/>
    <mergeCell ref="A1734:I1734"/>
    <mergeCell ref="C1726:E1726"/>
    <mergeCell ref="G1727:H1727"/>
    <mergeCell ref="A1728:B1728"/>
    <mergeCell ref="C1728:E1728"/>
    <mergeCell ref="C1729:E1729"/>
    <mergeCell ref="G1722:H1722"/>
    <mergeCell ref="G1723:I1723"/>
    <mergeCell ref="A1724:I1724"/>
    <mergeCell ref="A1725:B1725"/>
    <mergeCell ref="C1725:E1725"/>
    <mergeCell ref="G1752:H1752"/>
    <mergeCell ref="G1753:I1753"/>
    <mergeCell ref="A1754:I1754"/>
    <mergeCell ref="A1755:B1755"/>
    <mergeCell ref="C1755:E1755"/>
    <mergeCell ref="A1748:B1748"/>
    <mergeCell ref="C1748:E1748"/>
    <mergeCell ref="C1749:E1749"/>
    <mergeCell ref="C1750:E1750"/>
    <mergeCell ref="G1751:H1751"/>
    <mergeCell ref="A1744:I1744"/>
    <mergeCell ref="A1745:B1745"/>
    <mergeCell ref="C1745:E1745"/>
    <mergeCell ref="C1746:E1746"/>
    <mergeCell ref="G1747:H1747"/>
    <mergeCell ref="C1739:E1739"/>
    <mergeCell ref="C1740:E1740"/>
    <mergeCell ref="G1741:H1741"/>
    <mergeCell ref="G1742:H1742"/>
    <mergeCell ref="G1743:I1743"/>
    <mergeCell ref="C1769:E1769"/>
    <mergeCell ref="C1770:E1770"/>
    <mergeCell ref="G1771:H1771"/>
    <mergeCell ref="G1772:H1772"/>
    <mergeCell ref="G1773:I1773"/>
    <mergeCell ref="A1765:B1765"/>
    <mergeCell ref="C1765:E1765"/>
    <mergeCell ref="C1766:E1766"/>
    <mergeCell ref="G1767:H1767"/>
    <mergeCell ref="A1768:B1768"/>
    <mergeCell ref="C1768:E1768"/>
    <mergeCell ref="C1760:E1760"/>
    <mergeCell ref="G1761:H1761"/>
    <mergeCell ref="G1762:H1762"/>
    <mergeCell ref="G1763:I1763"/>
    <mergeCell ref="A1764:I1764"/>
    <mergeCell ref="C1756:E1756"/>
    <mergeCell ref="G1757:H1757"/>
    <mergeCell ref="A1758:B1758"/>
    <mergeCell ref="C1758:E1758"/>
    <mergeCell ref="C1759:E1759"/>
    <mergeCell ref="C1786:E1786"/>
    <mergeCell ref="G1787:H1787"/>
    <mergeCell ref="A1788:B1788"/>
    <mergeCell ref="C1788:E1788"/>
    <mergeCell ref="C1789:E1789"/>
    <mergeCell ref="G1782:H1782"/>
    <mergeCell ref="G1783:I1783"/>
    <mergeCell ref="A1784:I1784"/>
    <mergeCell ref="A1785:B1785"/>
    <mergeCell ref="C1785:E1785"/>
    <mergeCell ref="A1778:B1778"/>
    <mergeCell ref="C1778:E1778"/>
    <mergeCell ref="C1779:E1779"/>
    <mergeCell ref="C1780:E1780"/>
    <mergeCell ref="G1781:H1781"/>
    <mergeCell ref="A1774:I1774"/>
    <mergeCell ref="A1775:B1775"/>
    <mergeCell ref="C1775:E1775"/>
    <mergeCell ref="C1776:E1776"/>
    <mergeCell ref="G1777:H1777"/>
    <mergeCell ref="A1803:B1803"/>
    <mergeCell ref="C1803:E1803"/>
    <mergeCell ref="C1804:E1804"/>
    <mergeCell ref="C1805:E1805"/>
    <mergeCell ref="G1806:H1806"/>
    <mergeCell ref="G1799:H1799"/>
    <mergeCell ref="A1800:B1800"/>
    <mergeCell ref="C1800:E1800"/>
    <mergeCell ref="C1801:E1801"/>
    <mergeCell ref="G1802:H1802"/>
    <mergeCell ref="A1795:I1795"/>
    <mergeCell ref="A1796:B1796"/>
    <mergeCell ref="C1796:E1796"/>
    <mergeCell ref="C1797:E1797"/>
    <mergeCell ref="C1798:E1798"/>
    <mergeCell ref="C1790:E1790"/>
    <mergeCell ref="G1791:H1791"/>
    <mergeCell ref="A1792:C1793"/>
    <mergeCell ref="G1792:H1792"/>
    <mergeCell ref="G1794:I1794"/>
    <mergeCell ref="A1820:B1820"/>
    <mergeCell ref="C1820:E1820"/>
    <mergeCell ref="C1821:E1821"/>
    <mergeCell ref="G1822:H1822"/>
    <mergeCell ref="A1823:B1823"/>
    <mergeCell ref="C1823:E1823"/>
    <mergeCell ref="C1815:E1815"/>
    <mergeCell ref="G1816:H1816"/>
    <mergeCell ref="G1817:H1817"/>
    <mergeCell ref="G1818:I1818"/>
    <mergeCell ref="A1819:I1819"/>
    <mergeCell ref="C1811:E1811"/>
    <mergeCell ref="G1812:H1812"/>
    <mergeCell ref="A1813:B1813"/>
    <mergeCell ref="C1813:E1813"/>
    <mergeCell ref="C1814:E1814"/>
    <mergeCell ref="G1807:H1807"/>
    <mergeCell ref="G1808:I1808"/>
    <mergeCell ref="A1809:I1809"/>
    <mergeCell ref="A1810:B1810"/>
    <mergeCell ref="C1810:E1810"/>
    <mergeCell ref="G1837:H1837"/>
    <mergeCell ref="G1838:I1838"/>
    <mergeCell ref="A1839:I1839"/>
    <mergeCell ref="A1840:B1840"/>
    <mergeCell ref="C1840:E1840"/>
    <mergeCell ref="A1833:B1833"/>
    <mergeCell ref="C1833:E1833"/>
    <mergeCell ref="C1834:E1834"/>
    <mergeCell ref="C1835:E1835"/>
    <mergeCell ref="G1836:H1836"/>
    <mergeCell ref="A1829:I1829"/>
    <mergeCell ref="A1830:B1830"/>
    <mergeCell ref="C1830:E1830"/>
    <mergeCell ref="C1831:E1831"/>
    <mergeCell ref="G1832:H1832"/>
    <mergeCell ref="C1824:E1824"/>
    <mergeCell ref="C1825:E1825"/>
    <mergeCell ref="G1826:H1826"/>
    <mergeCell ref="G1827:H1827"/>
    <mergeCell ref="G1828:I1828"/>
    <mergeCell ref="C1854:E1854"/>
    <mergeCell ref="C1855:E1855"/>
    <mergeCell ref="G1856:H1856"/>
    <mergeCell ref="G1857:H1857"/>
    <mergeCell ref="G1858:I1858"/>
    <mergeCell ref="A1850:B1850"/>
    <mergeCell ref="C1850:E1850"/>
    <mergeCell ref="C1851:E1851"/>
    <mergeCell ref="G1852:H1852"/>
    <mergeCell ref="A1853:B1853"/>
    <mergeCell ref="C1853:E1853"/>
    <mergeCell ref="C1845:E1845"/>
    <mergeCell ref="G1846:H1846"/>
    <mergeCell ref="G1847:H1847"/>
    <mergeCell ref="G1848:I1848"/>
    <mergeCell ref="A1849:I1849"/>
    <mergeCell ref="C1841:E1841"/>
    <mergeCell ref="G1842:H1842"/>
    <mergeCell ref="A1843:B1843"/>
    <mergeCell ref="C1843:E1843"/>
    <mergeCell ref="C1844:E1844"/>
    <mergeCell ref="C1871:E1871"/>
    <mergeCell ref="C1872:E1872"/>
    <mergeCell ref="G1873:H1873"/>
    <mergeCell ref="A1874:B1874"/>
    <mergeCell ref="C1874:E1874"/>
    <mergeCell ref="G1867:H1867"/>
    <mergeCell ref="G1868:I1868"/>
    <mergeCell ref="A1869:I1869"/>
    <mergeCell ref="A1870:B1870"/>
    <mergeCell ref="C1870:E1870"/>
    <mergeCell ref="A1863:B1863"/>
    <mergeCell ref="C1863:E1863"/>
    <mergeCell ref="C1864:E1864"/>
    <mergeCell ref="C1865:E1865"/>
    <mergeCell ref="G1866:H1866"/>
    <mergeCell ref="A1859:I1859"/>
    <mergeCell ref="A1860:B1860"/>
    <mergeCell ref="C1860:E1860"/>
    <mergeCell ref="C1861:E1861"/>
    <mergeCell ref="G1862:H1862"/>
    <mergeCell ref="G1888:H1888"/>
    <mergeCell ref="G1889:H1889"/>
    <mergeCell ref="G1890:I1890"/>
    <mergeCell ref="A1891:I1891"/>
    <mergeCell ref="A1892:B1892"/>
    <mergeCell ref="C1892:E1892"/>
    <mergeCell ref="G1884:H1884"/>
    <mergeCell ref="A1885:B1885"/>
    <mergeCell ref="C1885:E1885"/>
    <mergeCell ref="C1886:E1886"/>
    <mergeCell ref="C1887:E1887"/>
    <mergeCell ref="A1880:I1880"/>
    <mergeCell ref="A1881:B1881"/>
    <mergeCell ref="C1881:E1881"/>
    <mergeCell ref="C1882:E1882"/>
    <mergeCell ref="C1883:E1883"/>
    <mergeCell ref="C1875:E1875"/>
    <mergeCell ref="C1876:E1876"/>
    <mergeCell ref="G1877:H1877"/>
    <mergeCell ref="G1878:H1878"/>
    <mergeCell ref="G1879:I1879"/>
    <mergeCell ref="G1906:H1906"/>
    <mergeCell ref="A1907:B1907"/>
    <mergeCell ref="C1907:E1907"/>
    <mergeCell ref="C1908:E1908"/>
    <mergeCell ref="C1909:E1909"/>
    <mergeCell ref="A1902:I1902"/>
    <mergeCell ref="A1903:B1903"/>
    <mergeCell ref="C1903:E1903"/>
    <mergeCell ref="C1904:E1904"/>
    <mergeCell ref="C1905:E1905"/>
    <mergeCell ref="C1897:E1897"/>
    <mergeCell ref="C1898:E1898"/>
    <mergeCell ref="G1899:H1899"/>
    <mergeCell ref="G1900:H1900"/>
    <mergeCell ref="G1901:I1901"/>
    <mergeCell ref="C1893:E1893"/>
    <mergeCell ref="C1894:E1894"/>
    <mergeCell ref="G1895:H1895"/>
    <mergeCell ref="A1896:B1896"/>
    <mergeCell ref="C1896:E1896"/>
    <mergeCell ref="A1924:I1924"/>
    <mergeCell ref="A1925:B1925"/>
    <mergeCell ref="C1925:E1925"/>
    <mergeCell ref="C1926:E1926"/>
    <mergeCell ref="C1927:E1927"/>
    <mergeCell ref="C1919:E1919"/>
    <mergeCell ref="C1920:E1920"/>
    <mergeCell ref="G1921:H1921"/>
    <mergeCell ref="G1922:H1922"/>
    <mergeCell ref="G1923:I1923"/>
    <mergeCell ref="C1915:E1915"/>
    <mergeCell ref="C1916:E1916"/>
    <mergeCell ref="G1917:H1917"/>
    <mergeCell ref="A1918:B1918"/>
    <mergeCell ref="C1918:E1918"/>
    <mergeCell ref="G1910:H1910"/>
    <mergeCell ref="G1911:H1911"/>
    <mergeCell ref="G1912:I1912"/>
    <mergeCell ref="A1913:I1913"/>
    <mergeCell ref="A1914:B1914"/>
    <mergeCell ref="C1914:E1914"/>
    <mergeCell ref="C1941:E1941"/>
    <mergeCell ref="C1942:E1942"/>
    <mergeCell ref="G1943:H1943"/>
    <mergeCell ref="G1944:H1944"/>
    <mergeCell ref="G1945:I1945"/>
    <mergeCell ref="C1937:E1937"/>
    <mergeCell ref="C1938:E1938"/>
    <mergeCell ref="G1939:H1939"/>
    <mergeCell ref="A1940:B1940"/>
    <mergeCell ref="C1940:E1940"/>
    <mergeCell ref="G1932:H1932"/>
    <mergeCell ref="G1933:H1933"/>
    <mergeCell ref="G1934:I1934"/>
    <mergeCell ref="A1935:I1935"/>
    <mergeCell ref="A1936:B1936"/>
    <mergeCell ref="C1936:E1936"/>
    <mergeCell ref="G1928:H1928"/>
    <mergeCell ref="A1929:B1929"/>
    <mergeCell ref="C1929:E1929"/>
    <mergeCell ref="C1930:E1930"/>
    <mergeCell ref="C1931:E1931"/>
    <mergeCell ref="C1959:E1959"/>
    <mergeCell ref="C1960:E1960"/>
    <mergeCell ref="G1961:H1961"/>
    <mergeCell ref="A1962:B1962"/>
    <mergeCell ref="C1962:E1962"/>
    <mergeCell ref="G1954:H1954"/>
    <mergeCell ref="G1955:H1955"/>
    <mergeCell ref="G1956:I1956"/>
    <mergeCell ref="A1957:I1957"/>
    <mergeCell ref="A1958:B1958"/>
    <mergeCell ref="C1958:E1958"/>
    <mergeCell ref="G1950:H1950"/>
    <mergeCell ref="A1951:B1951"/>
    <mergeCell ref="C1951:E1951"/>
    <mergeCell ref="C1952:E1952"/>
    <mergeCell ref="C1953:E1953"/>
    <mergeCell ref="A1946:I1946"/>
    <mergeCell ref="A1947:B1947"/>
    <mergeCell ref="C1947:E1947"/>
    <mergeCell ref="C1948:E1948"/>
    <mergeCell ref="C1949:E1949"/>
    <mergeCell ref="A1976:B1976"/>
    <mergeCell ref="C1976:E1976"/>
    <mergeCell ref="C1977:E1977"/>
    <mergeCell ref="C1978:E1978"/>
    <mergeCell ref="G1979:H1979"/>
    <mergeCell ref="A1972:I1972"/>
    <mergeCell ref="A1973:B1973"/>
    <mergeCell ref="C1973:E1973"/>
    <mergeCell ref="C1974:E1974"/>
    <mergeCell ref="G1975:H1975"/>
    <mergeCell ref="C1967:E1967"/>
    <mergeCell ref="G1968:H1968"/>
    <mergeCell ref="A1969:C1970"/>
    <mergeCell ref="G1969:H1969"/>
    <mergeCell ref="G1971:I1971"/>
    <mergeCell ref="C1963:E1963"/>
    <mergeCell ref="C1964:E1964"/>
    <mergeCell ref="G1965:H1965"/>
    <mergeCell ref="A1966:B1966"/>
    <mergeCell ref="C1966:E1966"/>
    <mergeCell ref="A1993:B1993"/>
    <mergeCell ref="C1993:E1993"/>
    <mergeCell ref="C1994:E1994"/>
    <mergeCell ref="G1995:H1995"/>
    <mergeCell ref="A1996:B1996"/>
    <mergeCell ref="C1996:E1996"/>
    <mergeCell ref="C1988:E1988"/>
    <mergeCell ref="G1989:H1989"/>
    <mergeCell ref="G1990:H1990"/>
    <mergeCell ref="G1991:I1991"/>
    <mergeCell ref="A1992:I1992"/>
    <mergeCell ref="C1984:E1984"/>
    <mergeCell ref="G1985:H1985"/>
    <mergeCell ref="A1986:B1986"/>
    <mergeCell ref="C1986:E1986"/>
    <mergeCell ref="C1987:E1987"/>
    <mergeCell ref="G1980:H1980"/>
    <mergeCell ref="G1981:I1981"/>
    <mergeCell ref="A1982:I1982"/>
    <mergeCell ref="A1983:B1983"/>
    <mergeCell ref="C1983:E1983"/>
    <mergeCell ref="G2009:H2009"/>
    <mergeCell ref="G2010:H2010"/>
    <mergeCell ref="G2011:I2011"/>
    <mergeCell ref="A2012:I2012"/>
    <mergeCell ref="A2013:B2013"/>
    <mergeCell ref="C2013:E2013"/>
    <mergeCell ref="G2005:H2005"/>
    <mergeCell ref="A2006:B2006"/>
    <mergeCell ref="C2006:E2006"/>
    <mergeCell ref="C2007:E2007"/>
    <mergeCell ref="C2008:E2008"/>
    <mergeCell ref="G2001:I2001"/>
    <mergeCell ref="A2002:I2002"/>
    <mergeCell ref="A2003:B2003"/>
    <mergeCell ref="C2003:E2003"/>
    <mergeCell ref="C2004:E2004"/>
    <mergeCell ref="C1997:E1997"/>
    <mergeCell ref="C1998:E1998"/>
    <mergeCell ref="G1999:H1999"/>
    <mergeCell ref="A2000:C2000"/>
    <mergeCell ref="G2000:H2000"/>
    <mergeCell ref="C2027:E2027"/>
    <mergeCell ref="C2028:E2028"/>
    <mergeCell ref="G2029:H2029"/>
    <mergeCell ref="G2030:H2030"/>
    <mergeCell ref="G2031:I2031"/>
    <mergeCell ref="A2023:B2023"/>
    <mergeCell ref="C2023:E2023"/>
    <mergeCell ref="C2024:E2024"/>
    <mergeCell ref="G2025:H2025"/>
    <mergeCell ref="A2026:B2026"/>
    <mergeCell ref="C2026:E2026"/>
    <mergeCell ref="C2018:E2018"/>
    <mergeCell ref="G2019:H2019"/>
    <mergeCell ref="G2020:H2020"/>
    <mergeCell ref="G2021:I2021"/>
    <mergeCell ref="A2022:I2022"/>
    <mergeCell ref="C2014:E2014"/>
    <mergeCell ref="G2015:H2015"/>
    <mergeCell ref="A2016:B2016"/>
    <mergeCell ref="C2016:E2016"/>
    <mergeCell ref="C2017:E2017"/>
    <mergeCell ref="C2044:E2044"/>
    <mergeCell ref="C2045:E2045"/>
    <mergeCell ref="G2046:H2046"/>
    <mergeCell ref="G2047:H2047"/>
    <mergeCell ref="G2048:I2048"/>
    <mergeCell ref="G2040:H2040"/>
    <mergeCell ref="G2041:I2041"/>
    <mergeCell ref="A2042:I2042"/>
    <mergeCell ref="A2043:B2043"/>
    <mergeCell ref="C2043:E2043"/>
    <mergeCell ref="A2036:B2036"/>
    <mergeCell ref="C2036:E2036"/>
    <mergeCell ref="C2037:E2037"/>
    <mergeCell ref="C2038:E2038"/>
    <mergeCell ref="G2039:H2039"/>
    <mergeCell ref="A2032:I2032"/>
    <mergeCell ref="A2033:B2033"/>
    <mergeCell ref="C2033:E2033"/>
    <mergeCell ref="C2034:E2034"/>
    <mergeCell ref="G2035:H2035"/>
    <mergeCell ref="A2063:I2063"/>
    <mergeCell ref="A2064:B2064"/>
    <mergeCell ref="C2064:E2064"/>
    <mergeCell ref="C2065:E2065"/>
    <mergeCell ref="C2066:E2066"/>
    <mergeCell ref="C2058:E2058"/>
    <mergeCell ref="C2059:E2059"/>
    <mergeCell ref="G2060:H2060"/>
    <mergeCell ref="G2061:H2061"/>
    <mergeCell ref="G2062:I2062"/>
    <mergeCell ref="G2053:H2053"/>
    <mergeCell ref="G2054:H2054"/>
    <mergeCell ref="G2055:I2055"/>
    <mergeCell ref="A2056:I2056"/>
    <mergeCell ref="A2057:B2057"/>
    <mergeCell ref="C2057:E2057"/>
    <mergeCell ref="A2049:I2049"/>
    <mergeCell ref="A2050:B2050"/>
    <mergeCell ref="C2050:E2050"/>
    <mergeCell ref="C2051:E2051"/>
    <mergeCell ref="C2052:E2052"/>
    <mergeCell ref="G2078:I2078"/>
    <mergeCell ref="A2079:I2079"/>
    <mergeCell ref="A2080:B2080"/>
    <mergeCell ref="C2080:E2080"/>
    <mergeCell ref="C2081:E2081"/>
    <mergeCell ref="C2072:E2072"/>
    <mergeCell ref="C2073:E2073"/>
    <mergeCell ref="C2074:E2074"/>
    <mergeCell ref="G2075:H2075"/>
    <mergeCell ref="A2076:C2077"/>
    <mergeCell ref="G2076:H2076"/>
    <mergeCell ref="G2067:H2067"/>
    <mergeCell ref="G2068:H2068"/>
    <mergeCell ref="G2069:I2069"/>
    <mergeCell ref="A2070:I2070"/>
    <mergeCell ref="A2071:B2071"/>
    <mergeCell ref="C2071:E2071"/>
    <mergeCell ref="C2095:E2095"/>
    <mergeCell ref="C2096:E2096"/>
    <mergeCell ref="G2097:H2097"/>
    <mergeCell ref="G2098:H2098"/>
    <mergeCell ref="G2099:I2099"/>
    <mergeCell ref="G2091:H2091"/>
    <mergeCell ref="G2092:I2092"/>
    <mergeCell ref="A2093:I2093"/>
    <mergeCell ref="A2094:B2094"/>
    <mergeCell ref="C2094:E2094"/>
    <mergeCell ref="A2087:B2087"/>
    <mergeCell ref="C2087:E2087"/>
    <mergeCell ref="C2088:E2088"/>
    <mergeCell ref="C2089:E2089"/>
    <mergeCell ref="G2090:H2090"/>
    <mergeCell ref="C2082:E2082"/>
    <mergeCell ref="G2083:H2083"/>
    <mergeCell ref="G2084:H2084"/>
    <mergeCell ref="G2085:I2085"/>
    <mergeCell ref="A2086:I2086"/>
    <mergeCell ref="A2114:I2114"/>
    <mergeCell ref="A2115:B2115"/>
    <mergeCell ref="C2115:E2115"/>
    <mergeCell ref="C2116:E2116"/>
    <mergeCell ref="C2117:E2117"/>
    <mergeCell ref="C2109:E2109"/>
    <mergeCell ref="C2110:E2110"/>
    <mergeCell ref="G2111:H2111"/>
    <mergeCell ref="G2112:H2112"/>
    <mergeCell ref="G2113:I2113"/>
    <mergeCell ref="G2104:H2104"/>
    <mergeCell ref="G2105:H2105"/>
    <mergeCell ref="G2106:I2106"/>
    <mergeCell ref="A2107:I2107"/>
    <mergeCell ref="A2108:B2108"/>
    <mergeCell ref="C2108:E2108"/>
    <mergeCell ref="A2100:I2100"/>
    <mergeCell ref="A2101:B2101"/>
    <mergeCell ref="C2101:E2101"/>
    <mergeCell ref="C2102:E2102"/>
    <mergeCell ref="C2103:E2103"/>
    <mergeCell ref="C2131:E2131"/>
    <mergeCell ref="C2132:E2132"/>
    <mergeCell ref="G2133:H2133"/>
    <mergeCell ref="G2134:H2134"/>
    <mergeCell ref="G2135:I2135"/>
    <mergeCell ref="C2127:E2127"/>
    <mergeCell ref="C2128:E2128"/>
    <mergeCell ref="G2129:H2129"/>
    <mergeCell ref="A2130:B2130"/>
    <mergeCell ref="C2130:E2130"/>
    <mergeCell ref="G2122:H2122"/>
    <mergeCell ref="G2123:H2123"/>
    <mergeCell ref="G2124:I2124"/>
    <mergeCell ref="A2125:I2125"/>
    <mergeCell ref="A2126:B2126"/>
    <mergeCell ref="C2126:E2126"/>
    <mergeCell ref="G2118:H2118"/>
    <mergeCell ref="A2119:B2119"/>
    <mergeCell ref="C2119:E2119"/>
    <mergeCell ref="C2120:E2120"/>
    <mergeCell ref="C2121:E2121"/>
    <mergeCell ref="C2149:E2149"/>
    <mergeCell ref="C2150:E2150"/>
    <mergeCell ref="G2151:H2151"/>
    <mergeCell ref="A2152:B2152"/>
    <mergeCell ref="C2152:E2152"/>
    <mergeCell ref="G2144:H2144"/>
    <mergeCell ref="G2145:H2145"/>
    <mergeCell ref="G2146:I2146"/>
    <mergeCell ref="A2147:I2147"/>
    <mergeCell ref="A2148:B2148"/>
    <mergeCell ref="C2148:E2148"/>
    <mergeCell ref="G2140:H2140"/>
    <mergeCell ref="A2141:B2141"/>
    <mergeCell ref="C2141:E2141"/>
    <mergeCell ref="C2142:E2142"/>
    <mergeCell ref="C2143:E2143"/>
    <mergeCell ref="A2136:I2136"/>
    <mergeCell ref="A2137:B2137"/>
    <mergeCell ref="C2137:E2137"/>
    <mergeCell ref="C2138:E2138"/>
    <mergeCell ref="C2139:E2139"/>
    <mergeCell ref="G2166:I2166"/>
    <mergeCell ref="A2167:I2167"/>
    <mergeCell ref="A2168:B2168"/>
    <mergeCell ref="C2168:E2168"/>
    <mergeCell ref="C2169:E2169"/>
    <mergeCell ref="A2162:B2162"/>
    <mergeCell ref="C2162:E2162"/>
    <mergeCell ref="C2163:E2163"/>
    <mergeCell ref="G2164:H2164"/>
    <mergeCell ref="G2165:H2165"/>
    <mergeCell ref="A2158:I2158"/>
    <mergeCell ref="A2159:B2159"/>
    <mergeCell ref="C2159:E2159"/>
    <mergeCell ref="C2160:E2160"/>
    <mergeCell ref="G2161:H2161"/>
    <mergeCell ref="C2153:E2153"/>
    <mergeCell ref="C2154:E2154"/>
    <mergeCell ref="G2155:H2155"/>
    <mergeCell ref="G2156:H2156"/>
    <mergeCell ref="G2157:I2157"/>
    <mergeCell ref="C2182:E2182"/>
    <mergeCell ref="G2183:H2183"/>
    <mergeCell ref="A2184:B2184"/>
    <mergeCell ref="C2184:E2184"/>
    <mergeCell ref="C2185:E2185"/>
    <mergeCell ref="G2178:H2178"/>
    <mergeCell ref="G2179:I2179"/>
    <mergeCell ref="A2180:I2180"/>
    <mergeCell ref="A2181:B2181"/>
    <mergeCell ref="C2181:E2181"/>
    <mergeCell ref="G2174:H2174"/>
    <mergeCell ref="A2175:B2175"/>
    <mergeCell ref="C2175:E2175"/>
    <mergeCell ref="C2176:E2176"/>
    <mergeCell ref="G2177:H2177"/>
    <mergeCell ref="G2170:H2170"/>
    <mergeCell ref="A2171:B2171"/>
    <mergeCell ref="C2171:E2171"/>
    <mergeCell ref="C2172:E2172"/>
    <mergeCell ref="C2173:E2173"/>
    <mergeCell ref="C2199:E2199"/>
    <mergeCell ref="G2200:H2200"/>
    <mergeCell ref="A2201:B2201"/>
    <mergeCell ref="C2201:E2201"/>
    <mergeCell ref="C2202:E2202"/>
    <mergeCell ref="C2195:E2195"/>
    <mergeCell ref="G2196:H2196"/>
    <mergeCell ref="A2197:B2197"/>
    <mergeCell ref="C2197:E2197"/>
    <mergeCell ref="C2198:E2198"/>
    <mergeCell ref="G2190:H2190"/>
    <mergeCell ref="G2191:H2191"/>
    <mergeCell ref="G2192:I2192"/>
    <mergeCell ref="A2193:I2193"/>
    <mergeCell ref="A2194:B2194"/>
    <mergeCell ref="C2194:E2194"/>
    <mergeCell ref="C2186:E2186"/>
    <mergeCell ref="G2187:H2187"/>
    <mergeCell ref="A2188:B2188"/>
    <mergeCell ref="C2188:E2188"/>
    <mergeCell ref="C2189:E2189"/>
    <mergeCell ref="C2216:E2216"/>
    <mergeCell ref="C2217:E2217"/>
    <mergeCell ref="C2218:E2218"/>
    <mergeCell ref="G2219:H2219"/>
    <mergeCell ref="G2220:H2220"/>
    <mergeCell ref="C2212:E2212"/>
    <mergeCell ref="G2213:H2213"/>
    <mergeCell ref="A2214:B2214"/>
    <mergeCell ref="C2214:E2214"/>
    <mergeCell ref="C2215:E2215"/>
    <mergeCell ref="C2208:E2208"/>
    <mergeCell ref="G2209:H2209"/>
    <mergeCell ref="A2210:B2210"/>
    <mergeCell ref="C2210:E2210"/>
    <mergeCell ref="C2211:E2211"/>
    <mergeCell ref="G2203:H2203"/>
    <mergeCell ref="G2204:H2204"/>
    <mergeCell ref="G2205:I2205"/>
    <mergeCell ref="A2206:I2206"/>
    <mergeCell ref="A2207:B2207"/>
    <mergeCell ref="C2207:E2207"/>
    <mergeCell ref="A2233:B2233"/>
    <mergeCell ref="C2233:E2233"/>
    <mergeCell ref="C2234:E2234"/>
    <mergeCell ref="G2235:H2235"/>
    <mergeCell ref="A2236:B2236"/>
    <mergeCell ref="C2236:E2236"/>
    <mergeCell ref="G2229:H2229"/>
    <mergeCell ref="A2230:C2230"/>
    <mergeCell ref="G2230:H2230"/>
    <mergeCell ref="G2231:I2231"/>
    <mergeCell ref="A2232:I2232"/>
    <mergeCell ref="G2225:H2225"/>
    <mergeCell ref="A2226:B2226"/>
    <mergeCell ref="C2226:E2226"/>
    <mergeCell ref="C2227:E2227"/>
    <mergeCell ref="C2228:E2228"/>
    <mergeCell ref="G2221:I2221"/>
    <mergeCell ref="A2222:I2222"/>
    <mergeCell ref="A2223:B2223"/>
    <mergeCell ref="C2223:E2223"/>
    <mergeCell ref="C2224:E2224"/>
    <mergeCell ref="G2250:H2250"/>
    <mergeCell ref="A2251:B2251"/>
    <mergeCell ref="C2251:E2251"/>
    <mergeCell ref="C2252:E2252"/>
    <mergeCell ref="G2253:H2253"/>
    <mergeCell ref="G2246:H2246"/>
    <mergeCell ref="A2247:B2247"/>
    <mergeCell ref="C2247:E2247"/>
    <mergeCell ref="C2248:E2248"/>
    <mergeCell ref="C2249:E2249"/>
    <mergeCell ref="G2242:I2242"/>
    <mergeCell ref="A2243:I2243"/>
    <mergeCell ref="A2244:B2244"/>
    <mergeCell ref="C2244:E2244"/>
    <mergeCell ref="C2245:E2245"/>
    <mergeCell ref="C2237:E2237"/>
    <mergeCell ref="C2238:E2238"/>
    <mergeCell ref="G2239:H2239"/>
    <mergeCell ref="A2240:C2241"/>
    <mergeCell ref="G2240:H2240"/>
    <mergeCell ref="G2267:H2267"/>
    <mergeCell ref="A2268:C2269"/>
    <mergeCell ref="G2268:H2268"/>
    <mergeCell ref="G2270:I2270"/>
    <mergeCell ref="A2271:I2271"/>
    <mergeCell ref="C2263:E2263"/>
    <mergeCell ref="G2264:H2264"/>
    <mergeCell ref="A2265:B2265"/>
    <mergeCell ref="C2265:E2265"/>
    <mergeCell ref="C2266:E2266"/>
    <mergeCell ref="C2259:E2259"/>
    <mergeCell ref="G2260:H2260"/>
    <mergeCell ref="A2261:B2261"/>
    <mergeCell ref="C2261:E2261"/>
    <mergeCell ref="C2262:E2262"/>
    <mergeCell ref="A2254:C2255"/>
    <mergeCell ref="G2254:H2254"/>
    <mergeCell ref="G2256:I2256"/>
    <mergeCell ref="A2257:I2257"/>
    <mergeCell ref="A2258:B2258"/>
    <mergeCell ref="C2258:E2258"/>
    <mergeCell ref="C2285:E2285"/>
    <mergeCell ref="C2286:E2286"/>
    <mergeCell ref="G2287:H2287"/>
    <mergeCell ref="A2288:B2288"/>
    <mergeCell ref="C2288:E2288"/>
    <mergeCell ref="A2280:C2281"/>
    <mergeCell ref="G2280:H2280"/>
    <mergeCell ref="G2282:I2282"/>
    <mergeCell ref="A2283:I2283"/>
    <mergeCell ref="A2284:B2284"/>
    <mergeCell ref="C2284:E2284"/>
    <mergeCell ref="A2276:B2276"/>
    <mergeCell ref="C2276:E2276"/>
    <mergeCell ref="C2277:E2277"/>
    <mergeCell ref="C2278:E2278"/>
    <mergeCell ref="G2279:H2279"/>
    <mergeCell ref="A2272:B2272"/>
    <mergeCell ref="C2272:E2272"/>
    <mergeCell ref="C2273:E2273"/>
    <mergeCell ref="C2274:E2274"/>
    <mergeCell ref="G2275:H2275"/>
    <mergeCell ref="C2302:E2302"/>
    <mergeCell ref="G2303:H2303"/>
    <mergeCell ref="G2304:H2304"/>
    <mergeCell ref="G2305:I2305"/>
    <mergeCell ref="A2306:I2306"/>
    <mergeCell ref="C2298:E2298"/>
    <mergeCell ref="G2299:H2299"/>
    <mergeCell ref="A2300:B2300"/>
    <mergeCell ref="C2300:E2300"/>
    <mergeCell ref="C2301:E2301"/>
    <mergeCell ref="G2294:I2294"/>
    <mergeCell ref="A2295:I2295"/>
    <mergeCell ref="A2296:B2296"/>
    <mergeCell ref="C2296:E2296"/>
    <mergeCell ref="C2297:E2297"/>
    <mergeCell ref="C2289:E2289"/>
    <mergeCell ref="C2290:E2290"/>
    <mergeCell ref="G2291:H2291"/>
    <mergeCell ref="A2292:C2293"/>
    <mergeCell ref="G2292:H2292"/>
    <mergeCell ref="C2319:E2319"/>
    <mergeCell ref="G2320:H2320"/>
    <mergeCell ref="A2321:B2321"/>
    <mergeCell ref="C2321:E2321"/>
    <mergeCell ref="C2322:E2322"/>
    <mergeCell ref="G2315:H2315"/>
    <mergeCell ref="G2316:I2316"/>
    <mergeCell ref="A2317:I2317"/>
    <mergeCell ref="A2318:B2318"/>
    <mergeCell ref="C2318:E2318"/>
    <mergeCell ref="A2311:B2311"/>
    <mergeCell ref="C2311:E2311"/>
    <mergeCell ref="C2312:E2312"/>
    <mergeCell ref="C2313:E2313"/>
    <mergeCell ref="G2314:H2314"/>
    <mergeCell ref="A2307:B2307"/>
    <mergeCell ref="C2307:E2307"/>
    <mergeCell ref="C2308:E2308"/>
    <mergeCell ref="C2309:E2309"/>
    <mergeCell ref="G2310:H2310"/>
    <mergeCell ref="G2335:H2335"/>
    <mergeCell ref="G2336:H2336"/>
    <mergeCell ref="G2337:I2337"/>
    <mergeCell ref="A2338:I2338"/>
    <mergeCell ref="A2339:B2339"/>
    <mergeCell ref="C2339:E2339"/>
    <mergeCell ref="G2331:H2331"/>
    <mergeCell ref="A2332:B2332"/>
    <mergeCell ref="C2332:E2332"/>
    <mergeCell ref="C2333:E2333"/>
    <mergeCell ref="C2334:E2334"/>
    <mergeCell ref="A2327:I2327"/>
    <mergeCell ref="A2328:B2328"/>
    <mergeCell ref="C2328:E2328"/>
    <mergeCell ref="C2329:E2329"/>
    <mergeCell ref="C2330:E2330"/>
    <mergeCell ref="C2323:E2323"/>
    <mergeCell ref="G2324:H2324"/>
    <mergeCell ref="A2325:C2325"/>
    <mergeCell ref="G2325:H2325"/>
    <mergeCell ref="G2326:I2326"/>
    <mergeCell ref="A2352:B2352"/>
    <mergeCell ref="C2352:E2352"/>
    <mergeCell ref="C2353:E2353"/>
    <mergeCell ref="C2354:E2354"/>
    <mergeCell ref="G2355:H2355"/>
    <mergeCell ref="A2348:I2348"/>
    <mergeCell ref="A2349:B2349"/>
    <mergeCell ref="C2349:E2349"/>
    <mergeCell ref="C2350:E2350"/>
    <mergeCell ref="G2351:H2351"/>
    <mergeCell ref="C2344:E2344"/>
    <mergeCell ref="G2345:H2345"/>
    <mergeCell ref="A2346:C2346"/>
    <mergeCell ref="G2346:H2346"/>
    <mergeCell ref="G2347:I2347"/>
    <mergeCell ref="C2340:E2340"/>
    <mergeCell ref="G2341:H2341"/>
    <mergeCell ref="A2342:B2342"/>
    <mergeCell ref="C2342:E2342"/>
    <mergeCell ref="C2343:E2343"/>
    <mergeCell ref="A2369:I2369"/>
    <mergeCell ref="A2370:B2370"/>
    <mergeCell ref="C2370:E2370"/>
    <mergeCell ref="C2371:E2371"/>
    <mergeCell ref="G2372:H2372"/>
    <mergeCell ref="C2364:E2364"/>
    <mergeCell ref="C2365:E2365"/>
    <mergeCell ref="G2366:H2366"/>
    <mergeCell ref="G2367:H2367"/>
    <mergeCell ref="G2368:I2368"/>
    <mergeCell ref="C2360:E2360"/>
    <mergeCell ref="C2361:E2361"/>
    <mergeCell ref="G2362:H2362"/>
    <mergeCell ref="A2363:B2363"/>
    <mergeCell ref="C2363:E2363"/>
    <mergeCell ref="A2356:C2356"/>
    <mergeCell ref="G2356:H2356"/>
    <mergeCell ref="G2357:I2357"/>
    <mergeCell ref="A2358:I2358"/>
    <mergeCell ref="A2359:B2359"/>
    <mergeCell ref="C2359:E2359"/>
    <mergeCell ref="C2386:E2386"/>
    <mergeCell ref="G2387:H2387"/>
    <mergeCell ref="A2388:C2388"/>
    <mergeCell ref="G2388:H2388"/>
    <mergeCell ref="G2389:I2389"/>
    <mergeCell ref="C2382:E2382"/>
    <mergeCell ref="G2383:H2383"/>
    <mergeCell ref="A2384:B2384"/>
    <mergeCell ref="C2384:E2384"/>
    <mergeCell ref="C2385:E2385"/>
    <mergeCell ref="A2377:C2378"/>
    <mergeCell ref="G2377:H2377"/>
    <mergeCell ref="G2379:I2379"/>
    <mergeCell ref="A2380:I2380"/>
    <mergeCell ref="A2381:B2381"/>
    <mergeCell ref="C2381:E2381"/>
    <mergeCell ref="A2373:B2373"/>
    <mergeCell ref="C2373:E2373"/>
    <mergeCell ref="C2374:E2374"/>
    <mergeCell ref="C2375:E2375"/>
    <mergeCell ref="G2376:H2376"/>
    <mergeCell ref="C2403:E2403"/>
    <mergeCell ref="C2404:E2404"/>
    <mergeCell ref="G2405:H2405"/>
    <mergeCell ref="A2406:B2406"/>
    <mergeCell ref="C2406:E2406"/>
    <mergeCell ref="A2398:C2399"/>
    <mergeCell ref="G2398:H2398"/>
    <mergeCell ref="G2400:I2400"/>
    <mergeCell ref="A2401:I2401"/>
    <mergeCell ref="A2402:B2402"/>
    <mergeCell ref="C2402:E2402"/>
    <mergeCell ref="A2394:B2394"/>
    <mergeCell ref="C2394:E2394"/>
    <mergeCell ref="C2395:E2395"/>
    <mergeCell ref="C2396:E2396"/>
    <mergeCell ref="G2397:H2397"/>
    <mergeCell ref="A2390:I2390"/>
    <mergeCell ref="A2391:B2391"/>
    <mergeCell ref="C2391:E2391"/>
    <mergeCell ref="C2392:E2392"/>
    <mergeCell ref="G2393:H2393"/>
    <mergeCell ref="A2420:C2420"/>
    <mergeCell ref="G2420:H2420"/>
    <mergeCell ref="G2421:I2421"/>
    <mergeCell ref="A2422:I2422"/>
    <mergeCell ref="A2423:B2423"/>
    <mergeCell ref="C2423:E2423"/>
    <mergeCell ref="A2416:B2416"/>
    <mergeCell ref="C2416:E2416"/>
    <mergeCell ref="C2417:E2417"/>
    <mergeCell ref="C2418:E2418"/>
    <mergeCell ref="G2419:H2419"/>
    <mergeCell ref="A2412:I2412"/>
    <mergeCell ref="A2413:B2413"/>
    <mergeCell ref="C2413:E2413"/>
    <mergeCell ref="C2414:E2414"/>
    <mergeCell ref="G2415:H2415"/>
    <mergeCell ref="C2407:E2407"/>
    <mergeCell ref="C2408:E2408"/>
    <mergeCell ref="G2409:H2409"/>
    <mergeCell ref="G2410:H2410"/>
    <mergeCell ref="G2411:I2411"/>
    <mergeCell ref="G2437:H2437"/>
    <mergeCell ref="A2438:B2438"/>
    <mergeCell ref="C2438:E2438"/>
    <mergeCell ref="C2439:E2439"/>
    <mergeCell ref="C2440:E2440"/>
    <mergeCell ref="A2433:I2433"/>
    <mergeCell ref="A2434:B2434"/>
    <mergeCell ref="C2434:E2434"/>
    <mergeCell ref="C2435:E2435"/>
    <mergeCell ref="C2436:E2436"/>
    <mergeCell ref="C2428:E2428"/>
    <mergeCell ref="C2429:E2429"/>
    <mergeCell ref="G2430:H2430"/>
    <mergeCell ref="G2431:H2431"/>
    <mergeCell ref="G2432:I2432"/>
    <mergeCell ref="C2424:E2424"/>
    <mergeCell ref="C2425:E2425"/>
    <mergeCell ref="G2426:H2426"/>
    <mergeCell ref="A2427:B2427"/>
    <mergeCell ref="C2427:E2427"/>
    <mergeCell ref="A2455:B2455"/>
    <mergeCell ref="C2455:E2455"/>
    <mergeCell ref="C2456:E2456"/>
    <mergeCell ref="G2457:H2457"/>
    <mergeCell ref="A2458:B2458"/>
    <mergeCell ref="C2458:E2458"/>
    <mergeCell ref="C2450:E2450"/>
    <mergeCell ref="G2451:H2451"/>
    <mergeCell ref="G2452:H2452"/>
    <mergeCell ref="G2453:I2453"/>
    <mergeCell ref="A2454:I2454"/>
    <mergeCell ref="C2446:E2446"/>
    <mergeCell ref="G2447:H2447"/>
    <mergeCell ref="A2448:B2448"/>
    <mergeCell ref="C2448:E2448"/>
    <mergeCell ref="C2449:E2449"/>
    <mergeCell ref="G2441:H2441"/>
    <mergeCell ref="G2442:H2442"/>
    <mergeCell ref="G2443:I2443"/>
    <mergeCell ref="A2444:I2444"/>
    <mergeCell ref="A2445:B2445"/>
    <mergeCell ref="C2445:E2445"/>
    <mergeCell ref="G2472:H2472"/>
    <mergeCell ref="G2473:I2473"/>
    <mergeCell ref="A2474:I2474"/>
    <mergeCell ref="A2475:B2475"/>
    <mergeCell ref="C2475:E2475"/>
    <mergeCell ref="A2468:B2468"/>
    <mergeCell ref="C2468:E2468"/>
    <mergeCell ref="C2469:E2469"/>
    <mergeCell ref="C2470:E2470"/>
    <mergeCell ref="G2471:H2471"/>
    <mergeCell ref="A2464:I2464"/>
    <mergeCell ref="A2465:B2465"/>
    <mergeCell ref="C2465:E2465"/>
    <mergeCell ref="C2466:E2466"/>
    <mergeCell ref="G2467:H2467"/>
    <mergeCell ref="C2459:E2459"/>
    <mergeCell ref="C2460:E2460"/>
    <mergeCell ref="G2461:H2461"/>
    <mergeCell ref="G2462:H2462"/>
    <mergeCell ref="G2463:I2463"/>
    <mergeCell ref="C2489:E2489"/>
    <mergeCell ref="C2490:E2490"/>
    <mergeCell ref="G2491:H2491"/>
    <mergeCell ref="G2492:H2492"/>
    <mergeCell ref="G2493:I2493"/>
    <mergeCell ref="A2485:B2485"/>
    <mergeCell ref="C2485:E2485"/>
    <mergeCell ref="C2486:E2486"/>
    <mergeCell ref="G2487:H2487"/>
    <mergeCell ref="A2488:B2488"/>
    <mergeCell ref="C2488:E2488"/>
    <mergeCell ref="C2480:E2480"/>
    <mergeCell ref="G2481:H2481"/>
    <mergeCell ref="G2482:H2482"/>
    <mergeCell ref="G2483:I2483"/>
    <mergeCell ref="A2484:I2484"/>
    <mergeCell ref="C2476:E2476"/>
    <mergeCell ref="G2477:H2477"/>
    <mergeCell ref="A2478:B2478"/>
    <mergeCell ref="C2478:E2478"/>
    <mergeCell ref="C2479:E2479"/>
    <mergeCell ref="C2507:E2507"/>
    <mergeCell ref="G2508:H2508"/>
    <mergeCell ref="A2509:B2509"/>
    <mergeCell ref="C2509:E2509"/>
    <mergeCell ref="C2510:E2510"/>
    <mergeCell ref="G2502:H2502"/>
    <mergeCell ref="G2503:H2503"/>
    <mergeCell ref="G2504:I2504"/>
    <mergeCell ref="A2505:I2505"/>
    <mergeCell ref="A2506:B2506"/>
    <mergeCell ref="C2506:E2506"/>
    <mergeCell ref="G2498:H2498"/>
    <mergeCell ref="A2499:B2499"/>
    <mergeCell ref="C2499:E2499"/>
    <mergeCell ref="C2500:E2500"/>
    <mergeCell ref="C2501:E2501"/>
    <mergeCell ref="A2494:I2494"/>
    <mergeCell ref="A2495:B2495"/>
    <mergeCell ref="C2495:E2495"/>
    <mergeCell ref="C2496:E2496"/>
    <mergeCell ref="C2497:E2497"/>
    <mergeCell ref="A2523:C2523"/>
    <mergeCell ref="G2523:H2523"/>
    <mergeCell ref="G2524:I2524"/>
    <mergeCell ref="A2525:I2525"/>
    <mergeCell ref="A2526:B2526"/>
    <mergeCell ref="C2526:E2526"/>
    <mergeCell ref="A2519:B2519"/>
    <mergeCell ref="C2519:E2519"/>
    <mergeCell ref="C2520:E2520"/>
    <mergeCell ref="C2521:E2521"/>
    <mergeCell ref="G2522:H2522"/>
    <mergeCell ref="A2515:I2515"/>
    <mergeCell ref="A2516:B2516"/>
    <mergeCell ref="C2516:E2516"/>
    <mergeCell ref="C2517:E2517"/>
    <mergeCell ref="G2518:H2518"/>
    <mergeCell ref="C2511:E2511"/>
    <mergeCell ref="G2512:H2512"/>
    <mergeCell ref="A2513:C2513"/>
    <mergeCell ref="G2513:H2513"/>
    <mergeCell ref="G2514:I2514"/>
    <mergeCell ref="C2540:E2540"/>
    <mergeCell ref="C2541:E2541"/>
    <mergeCell ref="G2542:H2542"/>
    <mergeCell ref="A2543:C2544"/>
    <mergeCell ref="G2543:H2543"/>
    <mergeCell ref="A2536:B2536"/>
    <mergeCell ref="C2536:E2536"/>
    <mergeCell ref="C2537:E2537"/>
    <mergeCell ref="G2538:H2538"/>
    <mergeCell ref="A2539:B2539"/>
    <mergeCell ref="C2539:E2539"/>
    <mergeCell ref="C2531:E2531"/>
    <mergeCell ref="G2532:H2532"/>
    <mergeCell ref="G2533:H2533"/>
    <mergeCell ref="G2534:I2534"/>
    <mergeCell ref="A2535:I2535"/>
    <mergeCell ref="C2527:E2527"/>
    <mergeCell ref="G2528:H2528"/>
    <mergeCell ref="A2529:B2529"/>
    <mergeCell ref="C2529:E2529"/>
    <mergeCell ref="C2530:E2530"/>
    <mergeCell ref="C2558:E2558"/>
    <mergeCell ref="G2559:H2559"/>
    <mergeCell ref="A2560:B2560"/>
    <mergeCell ref="C2560:E2560"/>
    <mergeCell ref="C2561:E2561"/>
    <mergeCell ref="C2553:E2553"/>
    <mergeCell ref="C2554:E2554"/>
    <mergeCell ref="C2555:E2555"/>
    <mergeCell ref="C2556:E2556"/>
    <mergeCell ref="C2557:E2557"/>
    <mergeCell ref="C2549:E2549"/>
    <mergeCell ref="G2550:H2550"/>
    <mergeCell ref="A2551:B2551"/>
    <mergeCell ref="C2551:E2551"/>
    <mergeCell ref="C2552:E2552"/>
    <mergeCell ref="G2545:I2545"/>
    <mergeCell ref="A2546:I2546"/>
    <mergeCell ref="A2547:B2547"/>
    <mergeCell ref="C2547:E2547"/>
    <mergeCell ref="C2548:E2548"/>
    <mergeCell ref="A2576:B2576"/>
    <mergeCell ref="C2576:E2576"/>
    <mergeCell ref="C2577:E2577"/>
    <mergeCell ref="G2578:H2578"/>
    <mergeCell ref="A2579:B2579"/>
    <mergeCell ref="C2579:E2579"/>
    <mergeCell ref="C2571:E2571"/>
    <mergeCell ref="G2572:H2572"/>
    <mergeCell ref="G2573:H2573"/>
    <mergeCell ref="G2574:I2574"/>
    <mergeCell ref="A2575:I2575"/>
    <mergeCell ref="C2566:E2566"/>
    <mergeCell ref="C2567:E2567"/>
    <mergeCell ref="C2568:E2568"/>
    <mergeCell ref="C2569:E2569"/>
    <mergeCell ref="C2570:E2570"/>
    <mergeCell ref="C2562:E2562"/>
    <mergeCell ref="G2563:H2563"/>
    <mergeCell ref="A2564:B2564"/>
    <mergeCell ref="C2564:E2564"/>
    <mergeCell ref="C2565:E2565"/>
    <mergeCell ref="C2593:E2593"/>
    <mergeCell ref="C2594:E2594"/>
    <mergeCell ref="G2595:H2595"/>
    <mergeCell ref="A2596:B2596"/>
    <mergeCell ref="C2596:E2596"/>
    <mergeCell ref="A2589:B2589"/>
    <mergeCell ref="C2589:E2589"/>
    <mergeCell ref="C2590:E2590"/>
    <mergeCell ref="G2591:H2591"/>
    <mergeCell ref="A2592:B2592"/>
    <mergeCell ref="C2592:E2592"/>
    <mergeCell ref="C2584:E2584"/>
    <mergeCell ref="G2585:H2585"/>
    <mergeCell ref="G2586:H2586"/>
    <mergeCell ref="G2587:I2587"/>
    <mergeCell ref="A2588:I2588"/>
    <mergeCell ref="C2580:E2580"/>
    <mergeCell ref="C2581:E2581"/>
    <mergeCell ref="G2582:H2582"/>
    <mergeCell ref="A2583:B2583"/>
    <mergeCell ref="C2583:E2583"/>
    <mergeCell ref="G2611:I2611"/>
    <mergeCell ref="A2612:I2612"/>
    <mergeCell ref="A2613:B2613"/>
    <mergeCell ref="C2613:E2613"/>
    <mergeCell ref="C2614:E2614"/>
    <mergeCell ref="C2606:E2606"/>
    <mergeCell ref="C2607:E2607"/>
    <mergeCell ref="G2608:H2608"/>
    <mergeCell ref="A2609:C2610"/>
    <mergeCell ref="G2609:H2609"/>
    <mergeCell ref="A2602:B2602"/>
    <mergeCell ref="C2602:E2602"/>
    <mergeCell ref="C2603:E2603"/>
    <mergeCell ref="G2604:H2604"/>
    <mergeCell ref="A2605:B2605"/>
    <mergeCell ref="C2605:E2605"/>
    <mergeCell ref="C2597:E2597"/>
    <mergeCell ref="G2598:H2598"/>
    <mergeCell ref="G2599:H2599"/>
    <mergeCell ref="G2600:I2600"/>
    <mergeCell ref="A2601:I2601"/>
    <mergeCell ref="C2628:E2628"/>
    <mergeCell ref="G2629:H2629"/>
    <mergeCell ref="A2630:C2631"/>
    <mergeCell ref="G2630:H2630"/>
    <mergeCell ref="G2632:I2632"/>
    <mergeCell ref="C2624:E2624"/>
    <mergeCell ref="G2625:H2625"/>
    <mergeCell ref="A2626:B2626"/>
    <mergeCell ref="C2626:E2626"/>
    <mergeCell ref="C2627:E2627"/>
    <mergeCell ref="G2619:H2619"/>
    <mergeCell ref="G2620:H2620"/>
    <mergeCell ref="G2621:I2621"/>
    <mergeCell ref="A2622:I2622"/>
    <mergeCell ref="A2623:B2623"/>
    <mergeCell ref="C2623:E2623"/>
    <mergeCell ref="G2615:H2615"/>
    <mergeCell ref="A2616:B2616"/>
    <mergeCell ref="C2616:E2616"/>
    <mergeCell ref="C2617:E2617"/>
    <mergeCell ref="C2618:E2618"/>
    <mergeCell ref="C2646:E2646"/>
    <mergeCell ref="G2647:H2647"/>
    <mergeCell ref="A2648:B2648"/>
    <mergeCell ref="C2648:E2648"/>
    <mergeCell ref="C2649:E2649"/>
    <mergeCell ref="A2641:C2642"/>
    <mergeCell ref="G2641:H2641"/>
    <mergeCell ref="G2643:I2643"/>
    <mergeCell ref="A2644:I2644"/>
    <mergeCell ref="A2645:B2645"/>
    <mergeCell ref="C2645:E2645"/>
    <mergeCell ref="A2637:B2637"/>
    <mergeCell ref="C2637:E2637"/>
    <mergeCell ref="C2638:E2638"/>
    <mergeCell ref="C2639:E2639"/>
    <mergeCell ref="G2640:H2640"/>
    <mergeCell ref="A2633:I2633"/>
    <mergeCell ref="A2634:B2634"/>
    <mergeCell ref="C2634:E2634"/>
    <mergeCell ref="C2635:E2635"/>
    <mergeCell ref="G2636:H2636"/>
    <mergeCell ref="A2663:C2663"/>
    <mergeCell ref="G2663:H2663"/>
    <mergeCell ref="G2664:I2664"/>
    <mergeCell ref="A2665:I2665"/>
    <mergeCell ref="A2666:B2666"/>
    <mergeCell ref="C2666:E2666"/>
    <mergeCell ref="A2659:B2659"/>
    <mergeCell ref="C2659:E2659"/>
    <mergeCell ref="C2660:E2660"/>
    <mergeCell ref="C2661:E2661"/>
    <mergeCell ref="G2662:H2662"/>
    <mergeCell ref="A2655:I2655"/>
    <mergeCell ref="A2656:B2656"/>
    <mergeCell ref="C2656:E2656"/>
    <mergeCell ref="C2657:E2657"/>
    <mergeCell ref="G2658:H2658"/>
    <mergeCell ref="C2650:E2650"/>
    <mergeCell ref="G2651:H2651"/>
    <mergeCell ref="A2652:C2653"/>
    <mergeCell ref="G2652:H2652"/>
    <mergeCell ref="G2654:I2654"/>
    <mergeCell ref="A2680:B2680"/>
    <mergeCell ref="C2680:E2680"/>
    <mergeCell ref="C2681:E2681"/>
    <mergeCell ref="C2682:E2682"/>
    <mergeCell ref="G2683:H2683"/>
    <mergeCell ref="A2676:I2676"/>
    <mergeCell ref="A2677:B2677"/>
    <mergeCell ref="C2677:E2677"/>
    <mergeCell ref="C2678:E2678"/>
    <mergeCell ref="G2679:H2679"/>
    <mergeCell ref="C2671:E2671"/>
    <mergeCell ref="G2672:H2672"/>
    <mergeCell ref="A2673:C2674"/>
    <mergeCell ref="G2673:H2673"/>
    <mergeCell ref="G2675:I2675"/>
    <mergeCell ref="C2667:E2667"/>
    <mergeCell ref="C2668:E2668"/>
    <mergeCell ref="G2669:H2669"/>
    <mergeCell ref="A2670:B2670"/>
    <mergeCell ref="C2670:E2670"/>
    <mergeCell ref="A2698:I2698"/>
    <mergeCell ref="A2699:B2699"/>
    <mergeCell ref="C2699:E2699"/>
    <mergeCell ref="C2700:E2700"/>
    <mergeCell ref="G2701:H2701"/>
    <mergeCell ref="C2693:E2693"/>
    <mergeCell ref="G2694:H2694"/>
    <mergeCell ref="A2695:C2696"/>
    <mergeCell ref="G2695:H2695"/>
    <mergeCell ref="G2697:I2697"/>
    <mergeCell ref="C2689:E2689"/>
    <mergeCell ref="G2690:H2690"/>
    <mergeCell ref="A2691:B2691"/>
    <mergeCell ref="C2691:E2691"/>
    <mergeCell ref="C2692:E2692"/>
    <mergeCell ref="A2684:C2685"/>
    <mergeCell ref="G2684:H2684"/>
    <mergeCell ref="G2686:I2686"/>
    <mergeCell ref="A2687:I2687"/>
    <mergeCell ref="A2688:B2688"/>
    <mergeCell ref="C2688:E2688"/>
    <mergeCell ref="C2714:E2714"/>
    <mergeCell ref="G2715:H2715"/>
    <mergeCell ref="A2716:C2716"/>
    <mergeCell ref="G2716:H2716"/>
    <mergeCell ref="G2717:I2717"/>
    <mergeCell ref="C2710:E2710"/>
    <mergeCell ref="G2711:H2711"/>
    <mergeCell ref="A2712:B2712"/>
    <mergeCell ref="C2712:E2712"/>
    <mergeCell ref="C2713:E2713"/>
    <mergeCell ref="A2706:C2706"/>
    <mergeCell ref="G2706:H2706"/>
    <mergeCell ref="G2707:I2707"/>
    <mergeCell ref="A2708:I2708"/>
    <mergeCell ref="A2709:B2709"/>
    <mergeCell ref="C2709:E2709"/>
    <mergeCell ref="A2702:B2702"/>
    <mergeCell ref="C2702:E2702"/>
    <mergeCell ref="C2703:E2703"/>
    <mergeCell ref="C2704:E2704"/>
    <mergeCell ref="G2705:H2705"/>
    <mergeCell ref="C2730:E2730"/>
    <mergeCell ref="C2731:E2731"/>
    <mergeCell ref="G2732:H2732"/>
    <mergeCell ref="A2733:B2733"/>
    <mergeCell ref="C2733:E2733"/>
    <mergeCell ref="A2726:C2726"/>
    <mergeCell ref="G2726:H2726"/>
    <mergeCell ref="G2727:I2727"/>
    <mergeCell ref="A2728:I2728"/>
    <mergeCell ref="A2729:B2729"/>
    <mergeCell ref="C2729:E2729"/>
    <mergeCell ref="A2722:B2722"/>
    <mergeCell ref="C2722:E2722"/>
    <mergeCell ref="C2723:E2723"/>
    <mergeCell ref="C2724:E2724"/>
    <mergeCell ref="G2725:H2725"/>
    <mergeCell ref="A2718:I2718"/>
    <mergeCell ref="A2719:B2719"/>
    <mergeCell ref="C2719:E2719"/>
    <mergeCell ref="C2720:E2720"/>
    <mergeCell ref="G2721:H2721"/>
    <mergeCell ref="G2747:H2747"/>
    <mergeCell ref="G2748:H2748"/>
    <mergeCell ref="G2749:I2749"/>
    <mergeCell ref="A2750:I2750"/>
    <mergeCell ref="A2751:B2751"/>
    <mergeCell ref="C2751:E2751"/>
    <mergeCell ref="G2743:H2743"/>
    <mergeCell ref="A2744:B2744"/>
    <mergeCell ref="C2744:E2744"/>
    <mergeCell ref="C2745:E2745"/>
    <mergeCell ref="C2746:E2746"/>
    <mergeCell ref="A2739:I2739"/>
    <mergeCell ref="A2740:B2740"/>
    <mergeCell ref="C2740:E2740"/>
    <mergeCell ref="C2741:E2741"/>
    <mergeCell ref="C2742:E2742"/>
    <mergeCell ref="C2734:E2734"/>
    <mergeCell ref="C2735:E2735"/>
    <mergeCell ref="G2736:H2736"/>
    <mergeCell ref="G2737:H2737"/>
    <mergeCell ref="G2738:I2738"/>
    <mergeCell ref="G2765:H2765"/>
    <mergeCell ref="A2766:B2766"/>
    <mergeCell ref="C2766:E2766"/>
    <mergeCell ref="C2767:E2767"/>
    <mergeCell ref="C2768:E2768"/>
    <mergeCell ref="A2761:I2761"/>
    <mergeCell ref="A2762:B2762"/>
    <mergeCell ref="C2762:E2762"/>
    <mergeCell ref="C2763:E2763"/>
    <mergeCell ref="C2764:E2764"/>
    <mergeCell ref="C2756:E2756"/>
    <mergeCell ref="C2757:E2757"/>
    <mergeCell ref="G2758:H2758"/>
    <mergeCell ref="G2759:H2759"/>
    <mergeCell ref="G2760:I2760"/>
    <mergeCell ref="C2752:E2752"/>
    <mergeCell ref="C2753:E2753"/>
    <mergeCell ref="G2754:H2754"/>
    <mergeCell ref="A2755:B2755"/>
    <mergeCell ref="C2755:E2755"/>
    <mergeCell ref="A2783:I2783"/>
    <mergeCell ref="A2784:B2784"/>
    <mergeCell ref="C2784:E2784"/>
    <mergeCell ref="C2785:E2785"/>
    <mergeCell ref="C2786:E2786"/>
    <mergeCell ref="C2778:E2778"/>
    <mergeCell ref="C2779:E2779"/>
    <mergeCell ref="G2780:H2780"/>
    <mergeCell ref="G2781:H2781"/>
    <mergeCell ref="G2782:I2782"/>
    <mergeCell ref="C2774:E2774"/>
    <mergeCell ref="C2775:E2775"/>
    <mergeCell ref="G2776:H2776"/>
    <mergeCell ref="A2777:B2777"/>
    <mergeCell ref="C2777:E2777"/>
    <mergeCell ref="G2769:H2769"/>
    <mergeCell ref="G2770:H2770"/>
    <mergeCell ref="G2771:I2771"/>
    <mergeCell ref="A2772:I2772"/>
    <mergeCell ref="A2773:B2773"/>
    <mergeCell ref="C2773:E2773"/>
    <mergeCell ref="C2800:E2800"/>
    <mergeCell ref="G2801:H2801"/>
    <mergeCell ref="A2802:B2802"/>
    <mergeCell ref="C2802:E2802"/>
    <mergeCell ref="C2803:E2803"/>
    <mergeCell ref="A2796:B2796"/>
    <mergeCell ref="C2796:E2796"/>
    <mergeCell ref="C2797:E2797"/>
    <mergeCell ref="C2798:E2798"/>
    <mergeCell ref="C2799:E2799"/>
    <mergeCell ref="C2791:E2791"/>
    <mergeCell ref="G2792:H2792"/>
    <mergeCell ref="G2793:H2793"/>
    <mergeCell ref="G2794:I2794"/>
    <mergeCell ref="A2795:I2795"/>
    <mergeCell ref="C2787:E2787"/>
    <mergeCell ref="G2788:H2788"/>
    <mergeCell ref="A2789:B2789"/>
    <mergeCell ref="C2789:E2789"/>
    <mergeCell ref="C2790:E2790"/>
    <mergeCell ref="C2817:E2817"/>
    <mergeCell ref="C2818:E2818"/>
    <mergeCell ref="G2819:H2819"/>
    <mergeCell ref="A2820:C2821"/>
    <mergeCell ref="G2820:H2820"/>
    <mergeCell ref="C2813:E2813"/>
    <mergeCell ref="C2814:E2814"/>
    <mergeCell ref="G2815:H2815"/>
    <mergeCell ref="A2816:B2816"/>
    <mergeCell ref="C2816:E2816"/>
    <mergeCell ref="A2809:I2809"/>
    <mergeCell ref="A2810:B2810"/>
    <mergeCell ref="C2810:E2810"/>
    <mergeCell ref="C2811:E2811"/>
    <mergeCell ref="C2812:E2812"/>
    <mergeCell ref="C2804:E2804"/>
    <mergeCell ref="G2805:H2805"/>
    <mergeCell ref="A2806:C2807"/>
    <mergeCell ref="G2806:H2806"/>
    <mergeCell ref="G2808:I2808"/>
    <mergeCell ref="A2836:I2836"/>
    <mergeCell ref="A2837:B2837"/>
    <mergeCell ref="C2837:E2837"/>
    <mergeCell ref="C2838:E2838"/>
    <mergeCell ref="C2839:E2839"/>
    <mergeCell ref="C2831:E2831"/>
    <mergeCell ref="C2832:E2832"/>
    <mergeCell ref="G2833:H2833"/>
    <mergeCell ref="G2834:H2834"/>
    <mergeCell ref="G2835:I2835"/>
    <mergeCell ref="C2826:E2826"/>
    <mergeCell ref="C2827:E2827"/>
    <mergeCell ref="C2828:E2828"/>
    <mergeCell ref="G2829:H2829"/>
    <mergeCell ref="A2830:B2830"/>
    <mergeCell ref="C2830:E2830"/>
    <mergeCell ref="G2822:I2822"/>
    <mergeCell ref="A2823:I2823"/>
    <mergeCell ref="A2824:B2824"/>
    <mergeCell ref="C2824:E2824"/>
    <mergeCell ref="C2825:E2825"/>
    <mergeCell ref="C2854:E2854"/>
    <mergeCell ref="C2855:E2855"/>
    <mergeCell ref="G2856:H2856"/>
    <mergeCell ref="A2857:B2857"/>
    <mergeCell ref="C2857:E2857"/>
    <mergeCell ref="A2850:I2850"/>
    <mergeCell ref="A2851:B2851"/>
    <mergeCell ref="C2851:E2851"/>
    <mergeCell ref="C2852:E2852"/>
    <mergeCell ref="C2853:E2853"/>
    <mergeCell ref="C2845:E2845"/>
    <mergeCell ref="C2846:E2846"/>
    <mergeCell ref="G2847:H2847"/>
    <mergeCell ref="G2848:H2848"/>
    <mergeCell ref="G2849:I2849"/>
    <mergeCell ref="C2840:E2840"/>
    <mergeCell ref="C2841:E2841"/>
    <mergeCell ref="C2842:E2842"/>
    <mergeCell ref="G2843:H2843"/>
    <mergeCell ref="A2844:B2844"/>
    <mergeCell ref="C2844:E2844"/>
    <mergeCell ref="C2871:E2871"/>
    <mergeCell ref="C2872:E2872"/>
    <mergeCell ref="G2873:H2873"/>
    <mergeCell ref="G2874:H2874"/>
    <mergeCell ref="G2875:I2875"/>
    <mergeCell ref="C2867:E2867"/>
    <mergeCell ref="C2868:E2868"/>
    <mergeCell ref="G2869:H2869"/>
    <mergeCell ref="A2870:B2870"/>
    <mergeCell ref="C2870:E2870"/>
    <mergeCell ref="A2863:I2863"/>
    <mergeCell ref="A2864:B2864"/>
    <mergeCell ref="C2864:E2864"/>
    <mergeCell ref="C2865:E2865"/>
    <mergeCell ref="C2866:E2866"/>
    <mergeCell ref="C2858:E2858"/>
    <mergeCell ref="C2859:E2859"/>
    <mergeCell ref="G2860:H2860"/>
    <mergeCell ref="G2861:H2861"/>
    <mergeCell ref="G2862:I2862"/>
    <mergeCell ref="A2889:I2889"/>
    <mergeCell ref="A2890:B2890"/>
    <mergeCell ref="C2890:E2890"/>
    <mergeCell ref="C2891:E2891"/>
    <mergeCell ref="C2892:E2892"/>
    <mergeCell ref="C2884:E2884"/>
    <mergeCell ref="C2885:E2885"/>
    <mergeCell ref="G2886:H2886"/>
    <mergeCell ref="G2887:H2887"/>
    <mergeCell ref="G2888:I2888"/>
    <mergeCell ref="C2880:E2880"/>
    <mergeCell ref="C2881:E2881"/>
    <mergeCell ref="G2882:H2882"/>
    <mergeCell ref="A2883:B2883"/>
    <mergeCell ref="C2883:E2883"/>
    <mergeCell ref="A2876:I2876"/>
    <mergeCell ref="A2877:B2877"/>
    <mergeCell ref="C2877:E2877"/>
    <mergeCell ref="C2878:E2878"/>
    <mergeCell ref="C2879:E2879"/>
    <mergeCell ref="C2906:E2906"/>
    <mergeCell ref="C2907:E2907"/>
    <mergeCell ref="G2908:H2908"/>
    <mergeCell ref="A2909:B2909"/>
    <mergeCell ref="C2909:E2909"/>
    <mergeCell ref="A2902:I2902"/>
    <mergeCell ref="A2903:B2903"/>
    <mergeCell ref="C2903:E2903"/>
    <mergeCell ref="C2904:E2904"/>
    <mergeCell ref="C2905:E2905"/>
    <mergeCell ref="C2897:E2897"/>
    <mergeCell ref="C2898:E2898"/>
    <mergeCell ref="G2899:H2899"/>
    <mergeCell ref="G2900:H2900"/>
    <mergeCell ref="G2901:I2901"/>
    <mergeCell ref="C2893:E2893"/>
    <mergeCell ref="C2894:E2894"/>
    <mergeCell ref="G2895:H2895"/>
    <mergeCell ref="A2896:B2896"/>
    <mergeCell ref="C2896:E2896"/>
    <mergeCell ref="C2923:E2923"/>
    <mergeCell ref="C2924:E2924"/>
    <mergeCell ref="G2925:H2925"/>
    <mergeCell ref="G2926:H2926"/>
    <mergeCell ref="G2927:I2927"/>
    <mergeCell ref="C2919:E2919"/>
    <mergeCell ref="C2920:E2920"/>
    <mergeCell ref="G2921:H2921"/>
    <mergeCell ref="A2922:B2922"/>
    <mergeCell ref="C2922:E2922"/>
    <mergeCell ref="A2915:I2915"/>
    <mergeCell ref="A2916:B2916"/>
    <mergeCell ref="C2916:E2916"/>
    <mergeCell ref="C2917:E2917"/>
    <mergeCell ref="C2918:E2918"/>
    <mergeCell ref="C2910:E2910"/>
    <mergeCell ref="C2911:E2911"/>
    <mergeCell ref="G2912:H2912"/>
    <mergeCell ref="G2913:H2913"/>
    <mergeCell ref="G2914:I2914"/>
    <mergeCell ref="A2941:I2941"/>
    <mergeCell ref="A2942:B2942"/>
    <mergeCell ref="C2942:E2942"/>
    <mergeCell ref="C2943:E2943"/>
    <mergeCell ref="C2944:E2944"/>
    <mergeCell ref="C2936:E2936"/>
    <mergeCell ref="C2937:E2937"/>
    <mergeCell ref="G2938:H2938"/>
    <mergeCell ref="G2939:H2939"/>
    <mergeCell ref="G2940:I2940"/>
    <mergeCell ref="C2932:E2932"/>
    <mergeCell ref="C2933:E2933"/>
    <mergeCell ref="G2934:H2934"/>
    <mergeCell ref="A2935:B2935"/>
    <mergeCell ref="C2935:E2935"/>
    <mergeCell ref="A2928:I2928"/>
    <mergeCell ref="A2929:B2929"/>
    <mergeCell ref="C2929:E2929"/>
    <mergeCell ref="C2930:E2930"/>
    <mergeCell ref="C2931:E2931"/>
    <mergeCell ref="C2958:E2958"/>
    <mergeCell ref="C2959:E2959"/>
    <mergeCell ref="G2960:H2960"/>
    <mergeCell ref="A2961:B2961"/>
    <mergeCell ref="C2961:E2961"/>
    <mergeCell ref="A2954:I2954"/>
    <mergeCell ref="A2955:B2955"/>
    <mergeCell ref="C2955:E2955"/>
    <mergeCell ref="C2956:E2956"/>
    <mergeCell ref="C2957:E2957"/>
    <mergeCell ref="C2949:E2949"/>
    <mergeCell ref="C2950:E2950"/>
    <mergeCell ref="G2951:H2951"/>
    <mergeCell ref="G2952:H2952"/>
    <mergeCell ref="G2953:I2953"/>
    <mergeCell ref="C2945:E2945"/>
    <mergeCell ref="C2946:E2946"/>
    <mergeCell ref="G2947:H2947"/>
    <mergeCell ref="A2948:B2948"/>
    <mergeCell ref="C2948:E2948"/>
    <mergeCell ref="C2975:E2975"/>
    <mergeCell ref="C2976:E2976"/>
    <mergeCell ref="G2977:H2977"/>
    <mergeCell ref="G2978:H2978"/>
    <mergeCell ref="G2979:I2979"/>
    <mergeCell ref="C2971:E2971"/>
    <mergeCell ref="C2972:E2972"/>
    <mergeCell ref="G2973:H2973"/>
    <mergeCell ref="A2974:B2974"/>
    <mergeCell ref="C2974:E2974"/>
    <mergeCell ref="A2967:I2967"/>
    <mergeCell ref="A2968:B2968"/>
    <mergeCell ref="C2968:E2968"/>
    <mergeCell ref="C2969:E2969"/>
    <mergeCell ref="C2970:E2970"/>
    <mergeCell ref="C2962:E2962"/>
    <mergeCell ref="C2963:E2963"/>
    <mergeCell ref="G2964:H2964"/>
    <mergeCell ref="G2965:H2965"/>
    <mergeCell ref="G2966:I2966"/>
    <mergeCell ref="A2993:I2993"/>
    <mergeCell ref="A2994:B2994"/>
    <mergeCell ref="C2994:E2994"/>
    <mergeCell ref="C2995:E2995"/>
    <mergeCell ref="C2996:E2996"/>
    <mergeCell ref="C2988:E2988"/>
    <mergeCell ref="C2989:E2989"/>
    <mergeCell ref="G2990:H2990"/>
    <mergeCell ref="G2991:H2991"/>
    <mergeCell ref="G2992:I2992"/>
    <mergeCell ref="C2984:E2984"/>
    <mergeCell ref="C2985:E2985"/>
    <mergeCell ref="G2986:H2986"/>
    <mergeCell ref="A2987:B2987"/>
    <mergeCell ref="C2987:E2987"/>
    <mergeCell ref="A2980:I2980"/>
    <mergeCell ref="A2981:B2981"/>
    <mergeCell ref="C2981:E2981"/>
    <mergeCell ref="C2982:E2982"/>
    <mergeCell ref="C2983:E2983"/>
    <mergeCell ref="C3010:E3010"/>
    <mergeCell ref="C3011:E3011"/>
    <mergeCell ref="G3012:H3012"/>
    <mergeCell ref="A3013:B3013"/>
    <mergeCell ref="C3013:E3013"/>
    <mergeCell ref="A3006:I3006"/>
    <mergeCell ref="A3007:B3007"/>
    <mergeCell ref="C3007:E3007"/>
    <mergeCell ref="C3008:E3008"/>
    <mergeCell ref="C3009:E3009"/>
    <mergeCell ref="C3001:E3001"/>
    <mergeCell ref="C3002:E3002"/>
    <mergeCell ref="G3003:H3003"/>
    <mergeCell ref="G3004:H3004"/>
    <mergeCell ref="G3005:I3005"/>
    <mergeCell ref="C2997:E2997"/>
    <mergeCell ref="C2998:E2998"/>
    <mergeCell ref="G2999:H2999"/>
    <mergeCell ref="A3000:B3000"/>
    <mergeCell ref="C3000:E3000"/>
    <mergeCell ref="C3027:E3027"/>
    <mergeCell ref="C3028:E3028"/>
    <mergeCell ref="G3029:H3029"/>
    <mergeCell ref="G3030:H3030"/>
    <mergeCell ref="G3031:I3031"/>
    <mergeCell ref="C3023:E3023"/>
    <mergeCell ref="C3024:E3024"/>
    <mergeCell ref="G3025:H3025"/>
    <mergeCell ref="A3026:B3026"/>
    <mergeCell ref="C3026:E3026"/>
    <mergeCell ref="A3019:I3019"/>
    <mergeCell ref="A3020:B3020"/>
    <mergeCell ref="C3020:E3020"/>
    <mergeCell ref="C3021:E3021"/>
    <mergeCell ref="C3022:E3022"/>
    <mergeCell ref="C3014:E3014"/>
    <mergeCell ref="C3015:E3015"/>
    <mergeCell ref="G3016:H3016"/>
    <mergeCell ref="G3017:H3017"/>
    <mergeCell ref="G3018:I3018"/>
    <mergeCell ref="A3045:I3045"/>
    <mergeCell ref="A3046:B3046"/>
    <mergeCell ref="C3046:E3046"/>
    <mergeCell ref="C3047:E3047"/>
    <mergeCell ref="C3048:E3048"/>
    <mergeCell ref="C3040:E3040"/>
    <mergeCell ref="C3041:E3041"/>
    <mergeCell ref="G3042:H3042"/>
    <mergeCell ref="G3043:H3043"/>
    <mergeCell ref="G3044:I3044"/>
    <mergeCell ref="C3036:E3036"/>
    <mergeCell ref="C3037:E3037"/>
    <mergeCell ref="G3038:H3038"/>
    <mergeCell ref="A3039:B3039"/>
    <mergeCell ref="C3039:E3039"/>
    <mergeCell ref="A3032:I3032"/>
    <mergeCell ref="A3033:B3033"/>
    <mergeCell ref="C3033:E3033"/>
    <mergeCell ref="C3034:E3034"/>
    <mergeCell ref="C3035:E3035"/>
    <mergeCell ref="C3062:E3062"/>
    <mergeCell ref="C3063:E3063"/>
    <mergeCell ref="G3064:H3064"/>
    <mergeCell ref="A3065:B3065"/>
    <mergeCell ref="C3065:E3065"/>
    <mergeCell ref="A3058:I3058"/>
    <mergeCell ref="A3059:B3059"/>
    <mergeCell ref="C3059:E3059"/>
    <mergeCell ref="C3060:E3060"/>
    <mergeCell ref="C3061:E3061"/>
    <mergeCell ref="C3053:E3053"/>
    <mergeCell ref="C3054:E3054"/>
    <mergeCell ref="G3055:H3055"/>
    <mergeCell ref="G3056:H3056"/>
    <mergeCell ref="G3057:I3057"/>
    <mergeCell ref="C3049:E3049"/>
    <mergeCell ref="C3050:E3050"/>
    <mergeCell ref="G3051:H3051"/>
    <mergeCell ref="A3052:B3052"/>
    <mergeCell ref="C3052:E3052"/>
    <mergeCell ref="C3079:E3079"/>
    <mergeCell ref="C3080:E3080"/>
    <mergeCell ref="G3081:H3081"/>
    <mergeCell ref="G3082:H3082"/>
    <mergeCell ref="G3083:I3083"/>
    <mergeCell ref="C3075:E3075"/>
    <mergeCell ref="C3076:E3076"/>
    <mergeCell ref="G3077:H3077"/>
    <mergeCell ref="A3078:B3078"/>
    <mergeCell ref="C3078:E3078"/>
    <mergeCell ref="A3071:I3071"/>
    <mergeCell ref="A3072:B3072"/>
    <mergeCell ref="C3072:E3072"/>
    <mergeCell ref="C3073:E3073"/>
    <mergeCell ref="C3074:E3074"/>
    <mergeCell ref="C3066:E3066"/>
    <mergeCell ref="C3067:E3067"/>
    <mergeCell ref="G3068:H3068"/>
    <mergeCell ref="G3069:H3069"/>
    <mergeCell ref="G3070:I3070"/>
    <mergeCell ref="A3097:I3097"/>
    <mergeCell ref="A3098:B3098"/>
    <mergeCell ref="C3098:E3098"/>
    <mergeCell ref="C3099:E3099"/>
    <mergeCell ref="C3100:E3100"/>
    <mergeCell ref="C3092:E3092"/>
    <mergeCell ref="C3093:E3093"/>
    <mergeCell ref="G3094:H3094"/>
    <mergeCell ref="G3095:H3095"/>
    <mergeCell ref="G3096:I3096"/>
    <mergeCell ref="C3088:E3088"/>
    <mergeCell ref="C3089:E3089"/>
    <mergeCell ref="G3090:H3090"/>
    <mergeCell ref="A3091:B3091"/>
    <mergeCell ref="C3091:E3091"/>
    <mergeCell ref="A3084:I3084"/>
    <mergeCell ref="A3085:B3085"/>
    <mergeCell ref="C3085:E3085"/>
    <mergeCell ref="C3086:E3086"/>
    <mergeCell ref="C3087:E3087"/>
    <mergeCell ref="G3114:H3114"/>
    <mergeCell ref="A3115:B3115"/>
    <mergeCell ref="C3115:E3115"/>
    <mergeCell ref="C3116:E3116"/>
    <mergeCell ref="C3117:E3117"/>
    <mergeCell ref="A3110:I3110"/>
    <mergeCell ref="A3111:B3111"/>
    <mergeCell ref="C3111:E3111"/>
    <mergeCell ref="C3112:E3112"/>
    <mergeCell ref="C3113:E3113"/>
    <mergeCell ref="C3105:E3105"/>
    <mergeCell ref="C3106:E3106"/>
    <mergeCell ref="G3107:H3107"/>
    <mergeCell ref="G3108:H3108"/>
    <mergeCell ref="G3109:I3109"/>
    <mergeCell ref="C3101:E3101"/>
    <mergeCell ref="C3102:E3102"/>
    <mergeCell ref="G3103:H3103"/>
    <mergeCell ref="A3104:B3104"/>
    <mergeCell ref="C3104:E3104"/>
    <mergeCell ref="A3132:I3132"/>
    <mergeCell ref="A3133:B3133"/>
    <mergeCell ref="C3133:E3133"/>
    <mergeCell ref="C3134:E3134"/>
    <mergeCell ref="C3135:E3135"/>
    <mergeCell ref="C3127:E3127"/>
    <mergeCell ref="C3128:E3128"/>
    <mergeCell ref="G3129:H3129"/>
    <mergeCell ref="G3130:H3130"/>
    <mergeCell ref="G3131:I3131"/>
    <mergeCell ref="C3123:E3123"/>
    <mergeCell ref="C3124:E3124"/>
    <mergeCell ref="G3125:H3125"/>
    <mergeCell ref="A3126:B3126"/>
    <mergeCell ref="C3126:E3126"/>
    <mergeCell ref="G3118:H3118"/>
    <mergeCell ref="G3119:H3119"/>
    <mergeCell ref="G3120:I3120"/>
    <mergeCell ref="A3121:I3121"/>
    <mergeCell ref="A3122:B3122"/>
    <mergeCell ref="C3122:E3122"/>
    <mergeCell ref="C3149:E3149"/>
    <mergeCell ref="C3150:E3150"/>
    <mergeCell ref="G3151:H3151"/>
    <mergeCell ref="G3152:H3152"/>
    <mergeCell ref="G3153:I3153"/>
    <mergeCell ref="C3145:E3145"/>
    <mergeCell ref="C3146:E3146"/>
    <mergeCell ref="G3147:H3147"/>
    <mergeCell ref="A3148:B3148"/>
    <mergeCell ref="C3148:E3148"/>
    <mergeCell ref="G3140:H3140"/>
    <mergeCell ref="G3141:H3141"/>
    <mergeCell ref="G3142:I3142"/>
    <mergeCell ref="A3143:I3143"/>
    <mergeCell ref="A3144:B3144"/>
    <mergeCell ref="C3144:E3144"/>
    <mergeCell ref="G3136:H3136"/>
    <mergeCell ref="A3137:B3137"/>
    <mergeCell ref="C3137:E3137"/>
    <mergeCell ref="C3138:E3138"/>
    <mergeCell ref="C3139:E3139"/>
    <mergeCell ref="C3167:E3167"/>
    <mergeCell ref="C3168:E3168"/>
    <mergeCell ref="G3169:H3169"/>
    <mergeCell ref="A3170:B3170"/>
    <mergeCell ref="C3170:E3170"/>
    <mergeCell ref="G3162:H3162"/>
    <mergeCell ref="G3163:H3163"/>
    <mergeCell ref="G3164:I3164"/>
    <mergeCell ref="A3165:I3165"/>
    <mergeCell ref="A3166:B3166"/>
    <mergeCell ref="C3166:E3166"/>
    <mergeCell ref="G3158:H3158"/>
    <mergeCell ref="A3159:B3159"/>
    <mergeCell ref="C3159:E3159"/>
    <mergeCell ref="C3160:E3160"/>
    <mergeCell ref="C3161:E3161"/>
    <mergeCell ref="A3154:I3154"/>
    <mergeCell ref="A3155:B3155"/>
    <mergeCell ref="C3155:E3155"/>
    <mergeCell ref="C3156:E3156"/>
    <mergeCell ref="C3157:E3157"/>
    <mergeCell ref="G3184:H3184"/>
    <mergeCell ref="G3185:H3185"/>
    <mergeCell ref="G3186:I3186"/>
    <mergeCell ref="A3187:I3187"/>
    <mergeCell ref="A3188:B3188"/>
    <mergeCell ref="C3188:E3188"/>
    <mergeCell ref="G3180:H3180"/>
    <mergeCell ref="A3181:B3181"/>
    <mergeCell ref="C3181:E3181"/>
    <mergeCell ref="C3182:E3182"/>
    <mergeCell ref="C3183:E3183"/>
    <mergeCell ref="A3176:I3176"/>
    <mergeCell ref="A3177:B3177"/>
    <mergeCell ref="C3177:E3177"/>
    <mergeCell ref="C3178:E3178"/>
    <mergeCell ref="C3179:E3179"/>
    <mergeCell ref="C3171:E3171"/>
    <mergeCell ref="C3172:E3172"/>
    <mergeCell ref="G3173:H3173"/>
    <mergeCell ref="G3174:H3174"/>
    <mergeCell ref="G3175:I3175"/>
    <mergeCell ref="G3202:H3202"/>
    <mergeCell ref="A3203:B3203"/>
    <mergeCell ref="C3203:E3203"/>
    <mergeCell ref="C3204:E3204"/>
    <mergeCell ref="C3205:E3205"/>
    <mergeCell ref="A3198:I3198"/>
    <mergeCell ref="A3199:B3199"/>
    <mergeCell ref="C3199:E3199"/>
    <mergeCell ref="C3200:E3200"/>
    <mergeCell ref="C3201:E3201"/>
    <mergeCell ref="C3193:E3193"/>
    <mergeCell ref="C3194:E3194"/>
    <mergeCell ref="G3195:H3195"/>
    <mergeCell ref="G3196:H3196"/>
    <mergeCell ref="G3197:I3197"/>
    <mergeCell ref="C3189:E3189"/>
    <mergeCell ref="C3190:E3190"/>
    <mergeCell ref="G3191:H3191"/>
    <mergeCell ref="A3192:B3192"/>
    <mergeCell ref="C3192:E3192"/>
    <mergeCell ref="A3220:I3220"/>
    <mergeCell ref="A3221:B3221"/>
    <mergeCell ref="C3221:E3221"/>
    <mergeCell ref="C3222:E3222"/>
    <mergeCell ref="G3223:H3223"/>
    <mergeCell ref="C3215:E3215"/>
    <mergeCell ref="G3216:H3216"/>
    <mergeCell ref="A3217:C3218"/>
    <mergeCell ref="G3217:H3217"/>
    <mergeCell ref="G3219:I3219"/>
    <mergeCell ref="C3211:E3211"/>
    <mergeCell ref="G3212:H3212"/>
    <mergeCell ref="A3213:B3213"/>
    <mergeCell ref="C3213:E3213"/>
    <mergeCell ref="C3214:E3214"/>
    <mergeCell ref="G3206:H3206"/>
    <mergeCell ref="G3207:H3207"/>
    <mergeCell ref="G3208:I3208"/>
    <mergeCell ref="A3209:I3209"/>
    <mergeCell ref="A3210:B3210"/>
    <mergeCell ref="C3210:E3210"/>
    <mergeCell ref="A3237:I3237"/>
    <mergeCell ref="A3238:B3238"/>
    <mergeCell ref="C3238:E3238"/>
    <mergeCell ref="C3239:E3239"/>
    <mergeCell ref="C3240:E3240"/>
    <mergeCell ref="C3232:E3232"/>
    <mergeCell ref="C3233:E3233"/>
    <mergeCell ref="G3234:H3234"/>
    <mergeCell ref="G3235:H3235"/>
    <mergeCell ref="G3236:I3236"/>
    <mergeCell ref="G3228:H3228"/>
    <mergeCell ref="A3229:B3229"/>
    <mergeCell ref="C3229:E3229"/>
    <mergeCell ref="C3230:E3230"/>
    <mergeCell ref="C3231:E3231"/>
    <mergeCell ref="A3224:B3224"/>
    <mergeCell ref="C3224:E3224"/>
    <mergeCell ref="C3225:E3225"/>
    <mergeCell ref="C3226:E3226"/>
    <mergeCell ref="C3227:E3227"/>
    <mergeCell ref="C3253:E3253"/>
    <mergeCell ref="G3254:H3254"/>
    <mergeCell ref="A3255:B3255"/>
    <mergeCell ref="C3255:E3255"/>
    <mergeCell ref="C3256:E3256"/>
    <mergeCell ref="G3249:H3249"/>
    <mergeCell ref="G3250:I3250"/>
    <mergeCell ref="A3251:I3251"/>
    <mergeCell ref="A3252:B3252"/>
    <mergeCell ref="C3252:E3252"/>
    <mergeCell ref="A3245:B3245"/>
    <mergeCell ref="C3245:E3245"/>
    <mergeCell ref="C3246:E3246"/>
    <mergeCell ref="C3247:E3247"/>
    <mergeCell ref="G3248:H3248"/>
    <mergeCell ref="G3241:H3241"/>
    <mergeCell ref="A3242:B3242"/>
    <mergeCell ref="C3242:E3242"/>
    <mergeCell ref="C3243:E3243"/>
    <mergeCell ref="G3244:H3244"/>
    <mergeCell ref="C3270:E3270"/>
    <mergeCell ref="C3271:E3271"/>
    <mergeCell ref="C3272:E3272"/>
    <mergeCell ref="G3273:H3273"/>
    <mergeCell ref="A3274:C3275"/>
    <mergeCell ref="G3274:H3274"/>
    <mergeCell ref="C3266:E3266"/>
    <mergeCell ref="G3267:H3267"/>
    <mergeCell ref="A3268:B3268"/>
    <mergeCell ref="C3268:E3268"/>
    <mergeCell ref="C3269:E3269"/>
    <mergeCell ref="A3262:B3262"/>
    <mergeCell ref="C3262:E3262"/>
    <mergeCell ref="C3263:E3263"/>
    <mergeCell ref="C3264:E3264"/>
    <mergeCell ref="C3265:E3265"/>
    <mergeCell ref="C3257:E3257"/>
    <mergeCell ref="G3258:H3258"/>
    <mergeCell ref="G3259:H3259"/>
    <mergeCell ref="G3260:I3260"/>
    <mergeCell ref="A3261:I3261"/>
    <mergeCell ref="A3289:B3289"/>
    <mergeCell ref="C3289:E3289"/>
    <mergeCell ref="C3290:E3290"/>
    <mergeCell ref="C3291:E3291"/>
    <mergeCell ref="G3292:H3292"/>
    <mergeCell ref="C3284:E3284"/>
    <mergeCell ref="G3285:H3285"/>
    <mergeCell ref="G3286:H3286"/>
    <mergeCell ref="G3287:I3287"/>
    <mergeCell ref="A3288:I3288"/>
    <mergeCell ref="C3280:E3280"/>
    <mergeCell ref="G3281:H3281"/>
    <mergeCell ref="A3282:B3282"/>
    <mergeCell ref="C3282:E3282"/>
    <mergeCell ref="C3283:E3283"/>
    <mergeCell ref="G3276:I3276"/>
    <mergeCell ref="A3277:I3277"/>
    <mergeCell ref="A3278:B3278"/>
    <mergeCell ref="C3278:E3278"/>
    <mergeCell ref="C3279:E3279"/>
    <mergeCell ref="C3305:E3305"/>
    <mergeCell ref="C3306:E3306"/>
    <mergeCell ref="G3307:H3307"/>
    <mergeCell ref="G3308:H3308"/>
    <mergeCell ref="G3309:I3309"/>
    <mergeCell ref="C3301:E3301"/>
    <mergeCell ref="C3302:E3302"/>
    <mergeCell ref="G3303:H3303"/>
    <mergeCell ref="A3304:B3304"/>
    <mergeCell ref="C3304:E3304"/>
    <mergeCell ref="G3297:H3297"/>
    <mergeCell ref="G3298:I3298"/>
    <mergeCell ref="A3299:I3299"/>
    <mergeCell ref="A3300:B3300"/>
    <mergeCell ref="C3300:E3300"/>
    <mergeCell ref="A3293:B3293"/>
    <mergeCell ref="C3293:E3293"/>
    <mergeCell ref="C3294:E3294"/>
    <mergeCell ref="C3295:E3295"/>
    <mergeCell ref="G3296:H3296"/>
    <mergeCell ref="C3323:E3323"/>
    <mergeCell ref="C3324:E3324"/>
    <mergeCell ref="G3325:H3325"/>
    <mergeCell ref="A3326:B3326"/>
    <mergeCell ref="C3326:E3326"/>
    <mergeCell ref="G3318:H3318"/>
    <mergeCell ref="G3319:H3319"/>
    <mergeCell ref="G3320:I3320"/>
    <mergeCell ref="A3321:I3321"/>
    <mergeCell ref="A3322:B3322"/>
    <mergeCell ref="C3322:E3322"/>
    <mergeCell ref="G3314:H3314"/>
    <mergeCell ref="A3315:B3315"/>
    <mergeCell ref="C3315:E3315"/>
    <mergeCell ref="C3316:E3316"/>
    <mergeCell ref="C3317:E3317"/>
    <mergeCell ref="A3310:I3310"/>
    <mergeCell ref="A3311:B3311"/>
    <mergeCell ref="C3311:E3311"/>
    <mergeCell ref="C3312:E3312"/>
    <mergeCell ref="C3313:E3313"/>
    <mergeCell ref="G3340:H3340"/>
    <mergeCell ref="G3341:H3341"/>
    <mergeCell ref="G3342:I3342"/>
    <mergeCell ref="A3343:I3343"/>
    <mergeCell ref="A3344:B3344"/>
    <mergeCell ref="C3344:E3344"/>
    <mergeCell ref="G3336:H3336"/>
    <mergeCell ref="A3337:B3337"/>
    <mergeCell ref="C3337:E3337"/>
    <mergeCell ref="C3338:E3338"/>
    <mergeCell ref="C3339:E3339"/>
    <mergeCell ref="A3332:I3332"/>
    <mergeCell ref="A3333:B3333"/>
    <mergeCell ref="C3333:E3333"/>
    <mergeCell ref="C3334:E3334"/>
    <mergeCell ref="C3335:E3335"/>
    <mergeCell ref="C3327:E3327"/>
    <mergeCell ref="C3328:E3328"/>
    <mergeCell ref="G3329:H3329"/>
    <mergeCell ref="G3330:H3330"/>
    <mergeCell ref="G3331:I3331"/>
    <mergeCell ref="G3358:H3358"/>
    <mergeCell ref="A3359:B3359"/>
    <mergeCell ref="C3359:E3359"/>
    <mergeCell ref="C3360:E3360"/>
    <mergeCell ref="C3361:E3361"/>
    <mergeCell ref="A3354:I3354"/>
    <mergeCell ref="A3355:B3355"/>
    <mergeCell ref="C3355:E3355"/>
    <mergeCell ref="C3356:E3356"/>
    <mergeCell ref="C3357:E3357"/>
    <mergeCell ref="C3349:E3349"/>
    <mergeCell ref="C3350:E3350"/>
    <mergeCell ref="G3351:H3351"/>
    <mergeCell ref="G3352:H3352"/>
    <mergeCell ref="G3353:I3353"/>
    <mergeCell ref="C3345:E3345"/>
    <mergeCell ref="C3346:E3346"/>
    <mergeCell ref="G3347:H3347"/>
    <mergeCell ref="A3348:B3348"/>
    <mergeCell ref="C3348:E3348"/>
    <mergeCell ref="C3372:E3372"/>
    <mergeCell ref="C3373:E3373"/>
    <mergeCell ref="G3374:H3374"/>
    <mergeCell ref="G3375:H3375"/>
    <mergeCell ref="G3376:I3376"/>
    <mergeCell ref="C3367:E3367"/>
    <mergeCell ref="C3368:E3368"/>
    <mergeCell ref="C3369:E3369"/>
    <mergeCell ref="G3370:H3370"/>
    <mergeCell ref="A3371:B3371"/>
    <mergeCell ref="C3371:E3371"/>
    <mergeCell ref="G3362:H3362"/>
    <mergeCell ref="G3363:H3363"/>
    <mergeCell ref="G3364:I3364"/>
    <mergeCell ref="A3365:I3365"/>
    <mergeCell ref="A3366:B3366"/>
    <mergeCell ref="C3366:E3366"/>
    <mergeCell ref="A3390:I3390"/>
    <mergeCell ref="A3391:B3391"/>
    <mergeCell ref="C3391:E3391"/>
    <mergeCell ref="C3392:E3392"/>
    <mergeCell ref="C3393:E3393"/>
    <mergeCell ref="C3385:E3385"/>
    <mergeCell ref="C3386:E3386"/>
    <mergeCell ref="G3387:H3387"/>
    <mergeCell ref="G3388:H3388"/>
    <mergeCell ref="G3389:I3389"/>
    <mergeCell ref="C3381:E3381"/>
    <mergeCell ref="C3382:E3382"/>
    <mergeCell ref="G3383:H3383"/>
    <mergeCell ref="A3384:B3384"/>
    <mergeCell ref="C3384:E3384"/>
    <mergeCell ref="A3377:I3377"/>
    <mergeCell ref="A3378:B3378"/>
    <mergeCell ref="C3378:E3378"/>
    <mergeCell ref="C3379:E3379"/>
    <mergeCell ref="C3380:E3380"/>
    <mergeCell ref="G3407:H3407"/>
    <mergeCell ref="A3408:B3408"/>
    <mergeCell ref="C3408:E3408"/>
    <mergeCell ref="C3409:E3409"/>
    <mergeCell ref="C3410:E3410"/>
    <mergeCell ref="A3403:B3403"/>
    <mergeCell ref="C3403:E3403"/>
    <mergeCell ref="C3404:E3404"/>
    <mergeCell ref="C3405:E3405"/>
    <mergeCell ref="C3406:E3406"/>
    <mergeCell ref="C3398:E3398"/>
    <mergeCell ref="G3399:H3399"/>
    <mergeCell ref="G3400:H3400"/>
    <mergeCell ref="G3401:I3401"/>
    <mergeCell ref="A3402:I3402"/>
    <mergeCell ref="C3394:E3394"/>
    <mergeCell ref="G3395:H3395"/>
    <mergeCell ref="A3396:B3396"/>
    <mergeCell ref="C3396:E3396"/>
    <mergeCell ref="C3397:E3397"/>
    <mergeCell ref="A3426:I3426"/>
    <mergeCell ref="A3427:B3427"/>
    <mergeCell ref="C3427:E3427"/>
    <mergeCell ref="C3428:E3428"/>
    <mergeCell ref="C3429:E3429"/>
    <mergeCell ref="C3421:E3421"/>
    <mergeCell ref="C3422:E3422"/>
    <mergeCell ref="G3423:H3423"/>
    <mergeCell ref="G3424:H3424"/>
    <mergeCell ref="G3425:I3425"/>
    <mergeCell ref="C3416:E3416"/>
    <mergeCell ref="C3417:E3417"/>
    <mergeCell ref="C3418:E3418"/>
    <mergeCell ref="G3419:H3419"/>
    <mergeCell ref="A3420:B3420"/>
    <mergeCell ref="C3420:E3420"/>
    <mergeCell ref="G3411:H3411"/>
    <mergeCell ref="G3412:H3412"/>
    <mergeCell ref="G3413:I3413"/>
    <mergeCell ref="A3414:I3414"/>
    <mergeCell ref="A3415:B3415"/>
    <mergeCell ref="C3415:E3415"/>
    <mergeCell ref="C3443:E3443"/>
    <mergeCell ref="G3444:H3444"/>
    <mergeCell ref="A3445:B3445"/>
    <mergeCell ref="C3445:E3445"/>
    <mergeCell ref="C3446:E3446"/>
    <mergeCell ref="A3439:I3439"/>
    <mergeCell ref="A3440:B3440"/>
    <mergeCell ref="C3440:E3440"/>
    <mergeCell ref="C3441:E3441"/>
    <mergeCell ref="C3442:E3442"/>
    <mergeCell ref="C3434:E3434"/>
    <mergeCell ref="C3435:E3435"/>
    <mergeCell ref="G3436:H3436"/>
    <mergeCell ref="G3437:H3437"/>
    <mergeCell ref="G3438:I3438"/>
    <mergeCell ref="C3430:E3430"/>
    <mergeCell ref="C3431:E3431"/>
    <mergeCell ref="G3432:H3432"/>
    <mergeCell ref="A3433:B3433"/>
    <mergeCell ref="C3433:E3433"/>
    <mergeCell ref="G3460:H3460"/>
    <mergeCell ref="G3461:H3461"/>
    <mergeCell ref="G3462:I3462"/>
    <mergeCell ref="A3463:I3463"/>
    <mergeCell ref="A3464:B3464"/>
    <mergeCell ref="C3464:E3464"/>
    <mergeCell ref="G3456:H3456"/>
    <mergeCell ref="A3457:B3457"/>
    <mergeCell ref="C3457:E3457"/>
    <mergeCell ref="C3458:E3458"/>
    <mergeCell ref="C3459:E3459"/>
    <mergeCell ref="A3452:B3452"/>
    <mergeCell ref="C3452:E3452"/>
    <mergeCell ref="C3453:E3453"/>
    <mergeCell ref="C3454:E3454"/>
    <mergeCell ref="C3455:E3455"/>
    <mergeCell ref="C3447:E3447"/>
    <mergeCell ref="G3448:H3448"/>
    <mergeCell ref="G3449:H3449"/>
    <mergeCell ref="G3450:I3450"/>
    <mergeCell ref="A3451:I3451"/>
    <mergeCell ref="C3479:E3479"/>
    <mergeCell ref="G3480:H3480"/>
    <mergeCell ref="A3481:B3481"/>
    <mergeCell ref="C3481:E3481"/>
    <mergeCell ref="C3482:E3482"/>
    <mergeCell ref="A3475:I3475"/>
    <mergeCell ref="A3476:B3476"/>
    <mergeCell ref="C3476:E3476"/>
    <mergeCell ref="C3477:E3477"/>
    <mergeCell ref="C3478:E3478"/>
    <mergeCell ref="C3470:E3470"/>
    <mergeCell ref="C3471:E3471"/>
    <mergeCell ref="G3472:H3472"/>
    <mergeCell ref="G3473:H3473"/>
    <mergeCell ref="G3474:I3474"/>
    <mergeCell ref="C3465:E3465"/>
    <mergeCell ref="C3466:E3466"/>
    <mergeCell ref="C3467:E3467"/>
    <mergeCell ref="G3468:H3468"/>
    <mergeCell ref="A3469:B3469"/>
    <mergeCell ref="C3469:E3469"/>
    <mergeCell ref="C3496:E3496"/>
    <mergeCell ref="G3497:H3497"/>
    <mergeCell ref="G3498:H3498"/>
    <mergeCell ref="G3499:I3499"/>
    <mergeCell ref="A3500:I3500"/>
    <mergeCell ref="C3492:E3492"/>
    <mergeCell ref="G3493:H3493"/>
    <mergeCell ref="A3494:B3494"/>
    <mergeCell ref="C3494:E3494"/>
    <mergeCell ref="C3495:E3495"/>
    <mergeCell ref="A3488:B3488"/>
    <mergeCell ref="C3488:E3488"/>
    <mergeCell ref="C3489:E3489"/>
    <mergeCell ref="C3490:E3490"/>
    <mergeCell ref="C3491:E3491"/>
    <mergeCell ref="C3483:E3483"/>
    <mergeCell ref="G3484:H3484"/>
    <mergeCell ref="G3485:H3485"/>
    <mergeCell ref="G3486:I3486"/>
    <mergeCell ref="A3487:I3487"/>
    <mergeCell ref="C3514:E3514"/>
    <mergeCell ref="C3515:E3515"/>
    <mergeCell ref="C3516:E3516"/>
    <mergeCell ref="C3517:E3517"/>
    <mergeCell ref="G3518:H3518"/>
    <mergeCell ref="G3509:H3509"/>
    <mergeCell ref="G3510:H3510"/>
    <mergeCell ref="G3511:I3511"/>
    <mergeCell ref="A3512:I3512"/>
    <mergeCell ref="A3513:B3513"/>
    <mergeCell ref="C3513:E3513"/>
    <mergeCell ref="G3505:H3505"/>
    <mergeCell ref="A3506:B3506"/>
    <mergeCell ref="C3506:E3506"/>
    <mergeCell ref="C3507:E3507"/>
    <mergeCell ref="C3508:E3508"/>
    <mergeCell ref="A3501:B3501"/>
    <mergeCell ref="C3501:E3501"/>
    <mergeCell ref="C3502:E3502"/>
    <mergeCell ref="C3503:E3503"/>
    <mergeCell ref="C3504:E3504"/>
    <mergeCell ref="A3532:B3532"/>
    <mergeCell ref="C3532:E3532"/>
    <mergeCell ref="C3533:E3533"/>
    <mergeCell ref="C3534:E3534"/>
    <mergeCell ref="G3535:H3535"/>
    <mergeCell ref="C3527:E3527"/>
    <mergeCell ref="C3528:E3528"/>
    <mergeCell ref="C3529:E3529"/>
    <mergeCell ref="C3530:E3530"/>
    <mergeCell ref="G3531:H3531"/>
    <mergeCell ref="G3523:H3523"/>
    <mergeCell ref="G3524:I3524"/>
    <mergeCell ref="A3525:I3525"/>
    <mergeCell ref="A3526:B3526"/>
    <mergeCell ref="C3526:E3526"/>
    <mergeCell ref="A3519:B3519"/>
    <mergeCell ref="C3519:E3519"/>
    <mergeCell ref="C3520:E3520"/>
    <mergeCell ref="C3521:E3521"/>
    <mergeCell ref="G3522:H3522"/>
    <mergeCell ref="G3549:H3549"/>
    <mergeCell ref="G3550:I3550"/>
    <mergeCell ref="A3551:I3551"/>
    <mergeCell ref="A3552:B3552"/>
    <mergeCell ref="C3552:E3552"/>
    <mergeCell ref="A3545:B3545"/>
    <mergeCell ref="C3545:E3545"/>
    <mergeCell ref="C3546:E3546"/>
    <mergeCell ref="C3547:E3547"/>
    <mergeCell ref="G3548:H3548"/>
    <mergeCell ref="C3540:E3540"/>
    <mergeCell ref="C3541:E3541"/>
    <mergeCell ref="C3542:E3542"/>
    <mergeCell ref="C3543:E3543"/>
    <mergeCell ref="G3544:H3544"/>
    <mergeCell ref="G3536:H3536"/>
    <mergeCell ref="G3537:I3537"/>
    <mergeCell ref="A3538:I3538"/>
    <mergeCell ref="A3539:B3539"/>
    <mergeCell ref="C3539:E3539"/>
    <mergeCell ref="C3566:E3566"/>
    <mergeCell ref="C3567:E3567"/>
    <mergeCell ref="C3568:E3568"/>
    <mergeCell ref="C3569:E3569"/>
    <mergeCell ref="G3570:H3570"/>
    <mergeCell ref="G3562:H3562"/>
    <mergeCell ref="G3563:I3563"/>
    <mergeCell ref="A3564:I3564"/>
    <mergeCell ref="A3565:B3565"/>
    <mergeCell ref="C3565:E3565"/>
    <mergeCell ref="A3558:B3558"/>
    <mergeCell ref="C3558:E3558"/>
    <mergeCell ref="C3559:E3559"/>
    <mergeCell ref="C3560:E3560"/>
    <mergeCell ref="G3561:H3561"/>
    <mergeCell ref="C3553:E3553"/>
    <mergeCell ref="C3554:E3554"/>
    <mergeCell ref="C3555:E3555"/>
    <mergeCell ref="C3556:E3556"/>
    <mergeCell ref="G3557:H3557"/>
    <mergeCell ref="A3584:B3584"/>
    <mergeCell ref="C3584:E3584"/>
    <mergeCell ref="C3585:E3585"/>
    <mergeCell ref="C3586:E3586"/>
    <mergeCell ref="G3587:H3587"/>
    <mergeCell ref="C3579:E3579"/>
    <mergeCell ref="C3580:E3580"/>
    <mergeCell ref="C3581:E3581"/>
    <mergeCell ref="C3582:E3582"/>
    <mergeCell ref="G3583:H3583"/>
    <mergeCell ref="G3575:H3575"/>
    <mergeCell ref="G3576:I3576"/>
    <mergeCell ref="A3577:I3577"/>
    <mergeCell ref="A3578:B3578"/>
    <mergeCell ref="C3578:E3578"/>
    <mergeCell ref="A3571:B3571"/>
    <mergeCell ref="C3571:E3571"/>
    <mergeCell ref="C3572:E3572"/>
    <mergeCell ref="C3573:E3573"/>
    <mergeCell ref="G3574:H3574"/>
    <mergeCell ref="A3602:I3602"/>
    <mergeCell ref="A3603:B3603"/>
    <mergeCell ref="C3603:E3603"/>
    <mergeCell ref="C3604:E3604"/>
    <mergeCell ref="C3605:E3605"/>
    <mergeCell ref="C3597:E3597"/>
    <mergeCell ref="C3598:E3598"/>
    <mergeCell ref="G3599:H3599"/>
    <mergeCell ref="G3600:H3600"/>
    <mergeCell ref="G3601:I3601"/>
    <mergeCell ref="C3592:E3592"/>
    <mergeCell ref="C3593:E3593"/>
    <mergeCell ref="C3594:E3594"/>
    <mergeCell ref="G3595:H3595"/>
    <mergeCell ref="A3596:B3596"/>
    <mergeCell ref="C3596:E3596"/>
    <mergeCell ref="G3588:H3588"/>
    <mergeCell ref="G3589:I3589"/>
    <mergeCell ref="A3590:I3590"/>
    <mergeCell ref="A3591:B3591"/>
    <mergeCell ref="C3591:E3591"/>
    <mergeCell ref="C3619:E3619"/>
    <mergeCell ref="C3620:E3620"/>
    <mergeCell ref="G3621:H3621"/>
    <mergeCell ref="G3622:H3622"/>
    <mergeCell ref="G3623:I3623"/>
    <mergeCell ref="A3615:B3615"/>
    <mergeCell ref="C3615:E3615"/>
    <mergeCell ref="C3616:E3616"/>
    <mergeCell ref="C3617:E3617"/>
    <mergeCell ref="C3618:E3618"/>
    <mergeCell ref="A3611:B3611"/>
    <mergeCell ref="C3611:E3611"/>
    <mergeCell ref="C3612:E3612"/>
    <mergeCell ref="C3613:E3613"/>
    <mergeCell ref="G3614:H3614"/>
    <mergeCell ref="C3606:E3606"/>
    <mergeCell ref="C3607:E3607"/>
    <mergeCell ref="C3608:E3608"/>
    <mergeCell ref="C3609:E3609"/>
    <mergeCell ref="G3610:H3610"/>
    <mergeCell ref="A3637:B3637"/>
    <mergeCell ref="C3637:E3637"/>
    <mergeCell ref="C3638:E3638"/>
    <mergeCell ref="C3639:E3639"/>
    <mergeCell ref="G3640:H3640"/>
    <mergeCell ref="C3632:E3632"/>
    <mergeCell ref="C3633:E3633"/>
    <mergeCell ref="C3634:E3634"/>
    <mergeCell ref="C3635:E3635"/>
    <mergeCell ref="G3636:H3636"/>
    <mergeCell ref="G3628:H3628"/>
    <mergeCell ref="A3629:B3629"/>
    <mergeCell ref="C3629:E3629"/>
    <mergeCell ref="C3630:E3630"/>
    <mergeCell ref="C3631:E3631"/>
    <mergeCell ref="A3624:I3624"/>
    <mergeCell ref="A3625:B3625"/>
    <mergeCell ref="C3625:E3625"/>
    <mergeCell ref="C3626:E3626"/>
    <mergeCell ref="C3627:E3627"/>
    <mergeCell ref="C3654:E3654"/>
    <mergeCell ref="C3655:E3655"/>
    <mergeCell ref="G3656:H3656"/>
    <mergeCell ref="A3657:B3657"/>
    <mergeCell ref="C3657:E3657"/>
    <mergeCell ref="A3650:I3650"/>
    <mergeCell ref="A3651:B3651"/>
    <mergeCell ref="C3651:E3651"/>
    <mergeCell ref="C3652:E3652"/>
    <mergeCell ref="C3653:E3653"/>
    <mergeCell ref="C3645:E3645"/>
    <mergeCell ref="C3646:E3646"/>
    <mergeCell ref="G3647:H3647"/>
    <mergeCell ref="G3648:H3648"/>
    <mergeCell ref="G3649:I3649"/>
    <mergeCell ref="A3641:B3641"/>
    <mergeCell ref="C3641:E3641"/>
    <mergeCell ref="C3642:E3642"/>
    <mergeCell ref="C3643:E3643"/>
    <mergeCell ref="C3644:E3644"/>
    <mergeCell ref="G3671:H3671"/>
    <mergeCell ref="G3672:H3672"/>
    <mergeCell ref="G3673:I3673"/>
    <mergeCell ref="A3674:I3674"/>
    <mergeCell ref="A3675:B3675"/>
    <mergeCell ref="C3675:E3675"/>
    <mergeCell ref="G3667:H3667"/>
    <mergeCell ref="A3668:B3668"/>
    <mergeCell ref="C3668:E3668"/>
    <mergeCell ref="C3669:E3669"/>
    <mergeCell ref="C3670:E3670"/>
    <mergeCell ref="A3663:I3663"/>
    <mergeCell ref="A3664:B3664"/>
    <mergeCell ref="C3664:E3664"/>
    <mergeCell ref="C3665:E3665"/>
    <mergeCell ref="C3666:E3666"/>
    <mergeCell ref="C3658:E3658"/>
    <mergeCell ref="C3659:E3659"/>
    <mergeCell ref="G3660:H3660"/>
    <mergeCell ref="G3661:H3661"/>
    <mergeCell ref="G3662:I3662"/>
    <mergeCell ref="G3689:H3689"/>
    <mergeCell ref="A3690:B3690"/>
    <mergeCell ref="C3690:E3690"/>
    <mergeCell ref="C3691:E3691"/>
    <mergeCell ref="C3692:E3692"/>
    <mergeCell ref="A3685:I3685"/>
    <mergeCell ref="A3686:B3686"/>
    <mergeCell ref="C3686:E3686"/>
    <mergeCell ref="C3687:E3687"/>
    <mergeCell ref="C3688:E3688"/>
    <mergeCell ref="C3680:E3680"/>
    <mergeCell ref="C3681:E3681"/>
    <mergeCell ref="G3682:H3682"/>
    <mergeCell ref="G3683:H3683"/>
    <mergeCell ref="G3684:I3684"/>
    <mergeCell ref="C3676:E3676"/>
    <mergeCell ref="C3677:E3677"/>
    <mergeCell ref="G3678:H3678"/>
    <mergeCell ref="A3679:B3679"/>
    <mergeCell ref="C3679:E3679"/>
    <mergeCell ref="A3707:I3707"/>
    <mergeCell ref="A3708:B3708"/>
    <mergeCell ref="C3708:E3708"/>
    <mergeCell ref="C3709:E3709"/>
    <mergeCell ref="C3710:E3710"/>
    <mergeCell ref="C3702:E3702"/>
    <mergeCell ref="C3703:E3703"/>
    <mergeCell ref="G3704:H3704"/>
    <mergeCell ref="G3705:H3705"/>
    <mergeCell ref="G3706:I3706"/>
    <mergeCell ref="C3698:E3698"/>
    <mergeCell ref="C3699:E3699"/>
    <mergeCell ref="G3700:H3700"/>
    <mergeCell ref="A3701:B3701"/>
    <mergeCell ref="C3701:E3701"/>
    <mergeCell ref="G3693:H3693"/>
    <mergeCell ref="G3694:H3694"/>
    <mergeCell ref="G3695:I3695"/>
    <mergeCell ref="A3696:I3696"/>
    <mergeCell ref="A3697:B3697"/>
    <mergeCell ref="C3697:E3697"/>
    <mergeCell ref="C3723:E3723"/>
    <mergeCell ref="G3724:H3724"/>
    <mergeCell ref="A3725:B3725"/>
    <mergeCell ref="C3725:E3725"/>
    <mergeCell ref="C3726:E3726"/>
    <mergeCell ref="G3719:I3719"/>
    <mergeCell ref="A3720:I3720"/>
    <mergeCell ref="A3721:B3721"/>
    <mergeCell ref="C3721:E3721"/>
    <mergeCell ref="C3722:E3722"/>
    <mergeCell ref="C3715:E3715"/>
    <mergeCell ref="C3716:E3716"/>
    <mergeCell ref="G3717:H3717"/>
    <mergeCell ref="A3718:C3718"/>
    <mergeCell ref="G3718:H3718"/>
    <mergeCell ref="C3711:E3711"/>
    <mergeCell ref="C3712:E3712"/>
    <mergeCell ref="G3713:H3713"/>
    <mergeCell ref="A3714:B3714"/>
    <mergeCell ref="C3714:E3714"/>
    <mergeCell ref="C3740:E3740"/>
    <mergeCell ref="C3741:E3741"/>
    <mergeCell ref="C3742:E3742"/>
    <mergeCell ref="G3743:H3743"/>
    <mergeCell ref="A3744:B3744"/>
    <mergeCell ref="C3744:E3744"/>
    <mergeCell ref="G3736:H3736"/>
    <mergeCell ref="G3737:I3737"/>
    <mergeCell ref="A3738:I3738"/>
    <mergeCell ref="A3739:B3739"/>
    <mergeCell ref="C3739:E3739"/>
    <mergeCell ref="A3732:B3732"/>
    <mergeCell ref="C3732:E3732"/>
    <mergeCell ref="C3733:E3733"/>
    <mergeCell ref="C3734:E3734"/>
    <mergeCell ref="G3735:H3735"/>
    <mergeCell ref="C3727:E3727"/>
    <mergeCell ref="C3728:E3728"/>
    <mergeCell ref="C3729:E3729"/>
    <mergeCell ref="C3730:E3730"/>
    <mergeCell ref="G3731:H3731"/>
    <mergeCell ref="C3758:E3758"/>
    <mergeCell ref="G3759:H3759"/>
    <mergeCell ref="G3760:H3760"/>
    <mergeCell ref="G3761:I3761"/>
    <mergeCell ref="A3762:I3762"/>
    <mergeCell ref="C3754:E3754"/>
    <mergeCell ref="G3755:H3755"/>
    <mergeCell ref="A3756:B3756"/>
    <mergeCell ref="C3756:E3756"/>
    <mergeCell ref="C3757:E3757"/>
    <mergeCell ref="A3750:I3750"/>
    <mergeCell ref="A3751:B3751"/>
    <mergeCell ref="C3751:E3751"/>
    <mergeCell ref="C3752:E3752"/>
    <mergeCell ref="C3753:E3753"/>
    <mergeCell ref="C3745:E3745"/>
    <mergeCell ref="C3746:E3746"/>
    <mergeCell ref="G3747:H3747"/>
    <mergeCell ref="G3748:H3748"/>
    <mergeCell ref="G3749:I3749"/>
    <mergeCell ref="C3776:E3776"/>
    <mergeCell ref="C3777:E3777"/>
    <mergeCell ref="C3778:E3778"/>
    <mergeCell ref="C3779:E3779"/>
    <mergeCell ref="C3780:E3780"/>
    <mergeCell ref="G3771:H3771"/>
    <mergeCell ref="G3772:H3772"/>
    <mergeCell ref="G3773:I3773"/>
    <mergeCell ref="A3774:I3774"/>
    <mergeCell ref="A3775:B3775"/>
    <mergeCell ref="C3775:E3775"/>
    <mergeCell ref="G3767:H3767"/>
    <mergeCell ref="A3768:B3768"/>
    <mergeCell ref="C3768:E3768"/>
    <mergeCell ref="C3769:E3769"/>
    <mergeCell ref="C3770:E3770"/>
    <mergeCell ref="A3763:B3763"/>
    <mergeCell ref="C3763:E3763"/>
    <mergeCell ref="C3764:E3764"/>
    <mergeCell ref="C3765:E3765"/>
    <mergeCell ref="C3766:E3766"/>
    <mergeCell ref="C3794:E3794"/>
    <mergeCell ref="C3795:E3795"/>
    <mergeCell ref="G3796:H3796"/>
    <mergeCell ref="A3797:B3797"/>
    <mergeCell ref="C3797:E3797"/>
    <mergeCell ref="A3790:B3790"/>
    <mergeCell ref="C3790:E3790"/>
    <mergeCell ref="C3791:E3791"/>
    <mergeCell ref="C3792:E3792"/>
    <mergeCell ref="C3793:E3793"/>
    <mergeCell ref="C3785:E3785"/>
    <mergeCell ref="G3786:H3786"/>
    <mergeCell ref="G3787:H3787"/>
    <mergeCell ref="G3788:I3788"/>
    <mergeCell ref="A3789:I3789"/>
    <mergeCell ref="C3781:E3781"/>
    <mergeCell ref="G3782:H3782"/>
    <mergeCell ref="A3783:B3783"/>
    <mergeCell ref="C3783:E3783"/>
    <mergeCell ref="C3784:E3784"/>
    <mergeCell ref="C3811:E3811"/>
    <mergeCell ref="C3812:E3812"/>
    <mergeCell ref="C3813:E3813"/>
    <mergeCell ref="C3814:E3814"/>
    <mergeCell ref="G3815:H3815"/>
    <mergeCell ref="G3807:H3807"/>
    <mergeCell ref="A3808:B3808"/>
    <mergeCell ref="C3808:E3808"/>
    <mergeCell ref="C3809:E3809"/>
    <mergeCell ref="C3810:E3810"/>
    <mergeCell ref="A3803:I3803"/>
    <mergeCell ref="A3804:B3804"/>
    <mergeCell ref="C3804:E3804"/>
    <mergeCell ref="C3805:E3805"/>
    <mergeCell ref="C3806:E3806"/>
    <mergeCell ref="C3798:E3798"/>
    <mergeCell ref="C3799:E3799"/>
    <mergeCell ref="G3800:H3800"/>
    <mergeCell ref="G3801:H3801"/>
    <mergeCell ref="G3802:I3802"/>
    <mergeCell ref="A3829:I3829"/>
    <mergeCell ref="A3830:B3830"/>
    <mergeCell ref="C3830:E3830"/>
    <mergeCell ref="C3831:E3831"/>
    <mergeCell ref="G3832:H3832"/>
    <mergeCell ref="C3824:E3824"/>
    <mergeCell ref="C3825:E3825"/>
    <mergeCell ref="G3826:H3826"/>
    <mergeCell ref="G3827:H3827"/>
    <mergeCell ref="G3828:I3828"/>
    <mergeCell ref="A3820:B3820"/>
    <mergeCell ref="C3820:E3820"/>
    <mergeCell ref="C3821:E3821"/>
    <mergeCell ref="C3822:E3822"/>
    <mergeCell ref="C3823:E3823"/>
    <mergeCell ref="A3816:B3816"/>
    <mergeCell ref="C3816:E3816"/>
    <mergeCell ref="C3817:E3817"/>
    <mergeCell ref="C3818:E3818"/>
    <mergeCell ref="G3819:H3819"/>
    <mergeCell ref="C3846:E3846"/>
    <mergeCell ref="G3847:H3847"/>
    <mergeCell ref="A3848:B3848"/>
    <mergeCell ref="C3848:E3848"/>
    <mergeCell ref="C3849:E3849"/>
    <mergeCell ref="C3842:E3842"/>
    <mergeCell ref="G3843:H3843"/>
    <mergeCell ref="A3844:B3844"/>
    <mergeCell ref="C3844:E3844"/>
    <mergeCell ref="C3845:E3845"/>
    <mergeCell ref="A3837:C3838"/>
    <mergeCell ref="G3837:H3837"/>
    <mergeCell ref="G3839:I3839"/>
    <mergeCell ref="A3840:I3840"/>
    <mergeCell ref="A3841:B3841"/>
    <mergeCell ref="C3841:E3841"/>
    <mergeCell ref="A3833:B3833"/>
    <mergeCell ref="C3833:E3833"/>
    <mergeCell ref="C3834:E3834"/>
    <mergeCell ref="C3835:E3835"/>
    <mergeCell ref="G3836:H3836"/>
    <mergeCell ref="A3864:I3864"/>
    <mergeCell ref="A3865:B3865"/>
    <mergeCell ref="C3865:E3865"/>
    <mergeCell ref="C3866:E3866"/>
    <mergeCell ref="G3867:H3867"/>
    <mergeCell ref="C3859:E3859"/>
    <mergeCell ref="C3860:E3860"/>
    <mergeCell ref="G3861:H3861"/>
    <mergeCell ref="G3862:H3862"/>
    <mergeCell ref="G3863:I3863"/>
    <mergeCell ref="A3855:B3855"/>
    <mergeCell ref="C3855:E3855"/>
    <mergeCell ref="C3856:E3856"/>
    <mergeCell ref="G3857:H3857"/>
    <mergeCell ref="A3858:B3858"/>
    <mergeCell ref="C3858:E3858"/>
    <mergeCell ref="G3850:H3850"/>
    <mergeCell ref="A3851:C3852"/>
    <mergeCell ref="G3851:H3851"/>
    <mergeCell ref="G3853:I3853"/>
    <mergeCell ref="A3854:I3854"/>
    <mergeCell ref="C3880:E3880"/>
    <mergeCell ref="G3881:H3881"/>
    <mergeCell ref="A3882:B3882"/>
    <mergeCell ref="C3882:E3882"/>
    <mergeCell ref="C3883:E3883"/>
    <mergeCell ref="C3876:E3876"/>
    <mergeCell ref="G3877:H3877"/>
    <mergeCell ref="A3878:B3878"/>
    <mergeCell ref="C3878:E3878"/>
    <mergeCell ref="C3879:E3879"/>
    <mergeCell ref="G3872:H3872"/>
    <mergeCell ref="G3873:I3873"/>
    <mergeCell ref="A3874:I3874"/>
    <mergeCell ref="A3875:B3875"/>
    <mergeCell ref="C3875:E3875"/>
    <mergeCell ref="A3868:B3868"/>
    <mergeCell ref="C3868:E3868"/>
    <mergeCell ref="C3869:E3869"/>
    <mergeCell ref="C3870:E3870"/>
    <mergeCell ref="G3871:H3871"/>
    <mergeCell ref="A3898:I3898"/>
    <mergeCell ref="A3899:B3899"/>
    <mergeCell ref="C3899:E3899"/>
    <mergeCell ref="C3900:E3900"/>
    <mergeCell ref="C3901:E3901"/>
    <mergeCell ref="C3893:E3893"/>
    <mergeCell ref="C3894:E3894"/>
    <mergeCell ref="G3895:H3895"/>
    <mergeCell ref="G3896:H3896"/>
    <mergeCell ref="G3897:I3897"/>
    <mergeCell ref="C3889:E3889"/>
    <mergeCell ref="C3890:E3890"/>
    <mergeCell ref="G3891:H3891"/>
    <mergeCell ref="A3892:B3892"/>
    <mergeCell ref="C3892:E3892"/>
    <mergeCell ref="G3884:H3884"/>
    <mergeCell ref="G3885:H3885"/>
    <mergeCell ref="G3886:I3886"/>
    <mergeCell ref="A3887:I3887"/>
    <mergeCell ref="A3888:B3888"/>
    <mergeCell ref="C3888:E3888"/>
    <mergeCell ref="C3915:E3915"/>
    <mergeCell ref="G3916:H3916"/>
    <mergeCell ref="A3917:C3918"/>
    <mergeCell ref="G3917:H3917"/>
    <mergeCell ref="G3919:I3919"/>
    <mergeCell ref="C3911:E3911"/>
    <mergeCell ref="G3912:H3912"/>
    <mergeCell ref="A3913:B3913"/>
    <mergeCell ref="C3913:E3913"/>
    <mergeCell ref="C3914:E3914"/>
    <mergeCell ref="G3906:H3906"/>
    <mergeCell ref="G3907:H3907"/>
    <mergeCell ref="G3908:I3908"/>
    <mergeCell ref="A3909:I3909"/>
    <mergeCell ref="A3910:B3910"/>
    <mergeCell ref="C3910:E3910"/>
    <mergeCell ref="G3902:H3902"/>
    <mergeCell ref="A3903:B3903"/>
    <mergeCell ref="C3903:E3903"/>
    <mergeCell ref="C3904:E3904"/>
    <mergeCell ref="C3905:E3905"/>
    <mergeCell ref="G3933:H3933"/>
    <mergeCell ref="A3934:B3934"/>
    <mergeCell ref="C3934:E3934"/>
    <mergeCell ref="C3935:E3935"/>
    <mergeCell ref="G3936:H3936"/>
    <mergeCell ref="G3929:I3929"/>
    <mergeCell ref="A3930:I3930"/>
    <mergeCell ref="A3931:B3931"/>
    <mergeCell ref="C3931:E3931"/>
    <mergeCell ref="C3932:E3932"/>
    <mergeCell ref="A3924:B3924"/>
    <mergeCell ref="C3924:E3924"/>
    <mergeCell ref="C3925:E3925"/>
    <mergeCell ref="G3926:H3926"/>
    <mergeCell ref="A3927:C3928"/>
    <mergeCell ref="G3927:H3927"/>
    <mergeCell ref="A3920:I3920"/>
    <mergeCell ref="A3921:B3921"/>
    <mergeCell ref="C3921:E3921"/>
    <mergeCell ref="C3922:E3922"/>
    <mergeCell ref="G3923:H3923"/>
    <mergeCell ref="A3951:B3951"/>
    <mergeCell ref="C3951:E3951"/>
    <mergeCell ref="C3952:E3952"/>
    <mergeCell ref="C3953:E3953"/>
    <mergeCell ref="G3954:H3954"/>
    <mergeCell ref="G3946:H3946"/>
    <mergeCell ref="A3947:C3948"/>
    <mergeCell ref="G3947:H3947"/>
    <mergeCell ref="G3949:I3949"/>
    <mergeCell ref="A3950:I3950"/>
    <mergeCell ref="C3942:E3942"/>
    <mergeCell ref="G3943:H3943"/>
    <mergeCell ref="A3944:B3944"/>
    <mergeCell ref="C3944:E3944"/>
    <mergeCell ref="C3945:E3945"/>
    <mergeCell ref="A3937:C3938"/>
    <mergeCell ref="G3937:H3937"/>
    <mergeCell ref="G3939:I3939"/>
    <mergeCell ref="A3940:I3940"/>
    <mergeCell ref="A3941:B3941"/>
    <mergeCell ref="C3941:E3941"/>
    <mergeCell ref="G3967:H3967"/>
    <mergeCell ref="G3968:H3968"/>
    <mergeCell ref="G3969:I3969"/>
    <mergeCell ref="A3970:I3970"/>
    <mergeCell ref="A3971:B3971"/>
    <mergeCell ref="C3971:E3971"/>
    <mergeCell ref="C3963:E3963"/>
    <mergeCell ref="G3964:H3964"/>
    <mergeCell ref="A3965:B3965"/>
    <mergeCell ref="C3965:E3965"/>
    <mergeCell ref="C3966:E3966"/>
    <mergeCell ref="G3959:I3959"/>
    <mergeCell ref="A3960:I3960"/>
    <mergeCell ref="A3961:B3961"/>
    <mergeCell ref="C3961:E3961"/>
    <mergeCell ref="C3962:E3962"/>
    <mergeCell ref="A3955:B3955"/>
    <mergeCell ref="C3955:E3955"/>
    <mergeCell ref="C3956:E3956"/>
    <mergeCell ref="G3957:H3957"/>
    <mergeCell ref="G3958:H3958"/>
    <mergeCell ref="A3985:B3985"/>
    <mergeCell ref="C3985:E3985"/>
    <mergeCell ref="C3986:E3986"/>
    <mergeCell ref="G3987:H3987"/>
    <mergeCell ref="G3988:H3988"/>
    <mergeCell ref="A3981:B3981"/>
    <mergeCell ref="C3981:E3981"/>
    <mergeCell ref="C3982:E3982"/>
    <mergeCell ref="C3983:E3983"/>
    <mergeCell ref="G3984:H3984"/>
    <mergeCell ref="C3976:E3976"/>
    <mergeCell ref="G3977:H3977"/>
    <mergeCell ref="G3978:H3978"/>
    <mergeCell ref="G3979:I3979"/>
    <mergeCell ref="A3980:I3980"/>
    <mergeCell ref="C3972:E3972"/>
    <mergeCell ref="C3973:E3973"/>
    <mergeCell ref="G3974:H3974"/>
    <mergeCell ref="A3975:B3975"/>
    <mergeCell ref="C3975:E3975"/>
    <mergeCell ref="G4001:H4001"/>
    <mergeCell ref="G4002:I4002"/>
    <mergeCell ref="A4003:I4003"/>
    <mergeCell ref="A4004:B4004"/>
    <mergeCell ref="C4004:E4004"/>
    <mergeCell ref="G3997:H3997"/>
    <mergeCell ref="A3998:B3998"/>
    <mergeCell ref="C3998:E3998"/>
    <mergeCell ref="C3999:E3999"/>
    <mergeCell ref="G4000:H4000"/>
    <mergeCell ref="G3993:H3993"/>
    <mergeCell ref="A3994:B3994"/>
    <mergeCell ref="C3994:E3994"/>
    <mergeCell ref="C3995:E3995"/>
    <mergeCell ref="C3996:E3996"/>
    <mergeCell ref="G3989:I3989"/>
    <mergeCell ref="A3990:I3990"/>
    <mergeCell ref="A3991:B3991"/>
    <mergeCell ref="C3991:E3991"/>
    <mergeCell ref="C3992:E3992"/>
    <mergeCell ref="C4018:E4018"/>
    <mergeCell ref="C4019:E4019"/>
    <mergeCell ref="G4020:H4020"/>
    <mergeCell ref="A4021:B4021"/>
    <mergeCell ref="C4021:E4021"/>
    <mergeCell ref="G4013:H4013"/>
    <mergeCell ref="G4014:H4014"/>
    <mergeCell ref="G4015:I4015"/>
    <mergeCell ref="A4016:I4016"/>
    <mergeCell ref="A4017:B4017"/>
    <mergeCell ref="C4017:E4017"/>
    <mergeCell ref="C4009:E4009"/>
    <mergeCell ref="G4010:H4010"/>
    <mergeCell ref="A4011:B4011"/>
    <mergeCell ref="C4011:E4011"/>
    <mergeCell ref="C4012:E4012"/>
    <mergeCell ref="C4005:E4005"/>
    <mergeCell ref="G4006:H4006"/>
    <mergeCell ref="A4007:B4007"/>
    <mergeCell ref="C4007:E4007"/>
    <mergeCell ref="C4008:E4008"/>
    <mergeCell ref="G4035:H4035"/>
    <mergeCell ref="G4036:H4036"/>
    <mergeCell ref="G4037:I4037"/>
    <mergeCell ref="A4038:I4038"/>
    <mergeCell ref="A4039:B4039"/>
    <mergeCell ref="C4039:E4039"/>
    <mergeCell ref="G4031:H4031"/>
    <mergeCell ref="A4032:B4032"/>
    <mergeCell ref="C4032:E4032"/>
    <mergeCell ref="C4033:E4033"/>
    <mergeCell ref="C4034:E4034"/>
    <mergeCell ref="A4027:B4027"/>
    <mergeCell ref="C4027:E4027"/>
    <mergeCell ref="C4028:E4028"/>
    <mergeCell ref="C4029:E4029"/>
    <mergeCell ref="C4030:E4030"/>
    <mergeCell ref="C4022:E4022"/>
    <mergeCell ref="G4023:H4023"/>
    <mergeCell ref="G4024:H4024"/>
    <mergeCell ref="G4025:I4025"/>
    <mergeCell ref="A4026:I4026"/>
    <mergeCell ref="G4054:H4054"/>
    <mergeCell ref="G4055:H4055"/>
    <mergeCell ref="G4056:I4056"/>
    <mergeCell ref="A4057:I4057"/>
    <mergeCell ref="A4058:B4058"/>
    <mergeCell ref="C4058:E4058"/>
    <mergeCell ref="A4050:I4050"/>
    <mergeCell ref="A4051:B4051"/>
    <mergeCell ref="C4051:E4051"/>
    <mergeCell ref="C4052:E4052"/>
    <mergeCell ref="C4053:E4053"/>
    <mergeCell ref="C4045:E4045"/>
    <mergeCell ref="C4046:E4046"/>
    <mergeCell ref="G4047:H4047"/>
    <mergeCell ref="G4048:H4048"/>
    <mergeCell ref="G4049:I4049"/>
    <mergeCell ref="C4040:E4040"/>
    <mergeCell ref="C4041:E4041"/>
    <mergeCell ref="C4042:E4042"/>
    <mergeCell ref="G4043:H4043"/>
    <mergeCell ref="A4044:B4044"/>
    <mergeCell ref="C4044:E4044"/>
    <mergeCell ref="C4072:E4072"/>
    <mergeCell ref="C4073:E4073"/>
    <mergeCell ref="G4074:H4074"/>
    <mergeCell ref="G4075:H4075"/>
    <mergeCell ref="G4076:I4076"/>
    <mergeCell ref="C4068:E4068"/>
    <mergeCell ref="C4069:E4069"/>
    <mergeCell ref="G4070:H4070"/>
    <mergeCell ref="A4071:B4071"/>
    <mergeCell ref="C4071:E4071"/>
    <mergeCell ref="G4063:H4063"/>
    <mergeCell ref="G4064:H4064"/>
    <mergeCell ref="G4065:I4065"/>
    <mergeCell ref="A4066:I4066"/>
    <mergeCell ref="A4067:B4067"/>
    <mergeCell ref="C4067:E4067"/>
    <mergeCell ref="C4059:E4059"/>
    <mergeCell ref="G4060:H4060"/>
    <mergeCell ref="A4061:B4061"/>
    <mergeCell ref="C4061:E4061"/>
    <mergeCell ref="C4062:E4062"/>
    <mergeCell ref="C4090:E4090"/>
    <mergeCell ref="C4091:E4091"/>
    <mergeCell ref="G4092:H4092"/>
    <mergeCell ref="A4093:B4093"/>
    <mergeCell ref="C4093:E4093"/>
    <mergeCell ref="G4085:H4085"/>
    <mergeCell ref="G4086:H4086"/>
    <mergeCell ref="G4087:I4087"/>
    <mergeCell ref="A4088:I4088"/>
    <mergeCell ref="A4089:B4089"/>
    <mergeCell ref="C4089:E4089"/>
    <mergeCell ref="G4081:H4081"/>
    <mergeCell ref="A4082:B4082"/>
    <mergeCell ref="C4082:E4082"/>
    <mergeCell ref="C4083:E4083"/>
    <mergeCell ref="C4084:E4084"/>
    <mergeCell ref="A4077:I4077"/>
    <mergeCell ref="A4078:B4078"/>
    <mergeCell ref="C4078:E4078"/>
    <mergeCell ref="C4079:E4079"/>
    <mergeCell ref="C4080:E4080"/>
    <mergeCell ref="G4107:H4107"/>
    <mergeCell ref="G4108:H4108"/>
    <mergeCell ref="G4109:I4109"/>
    <mergeCell ref="A4110:I4110"/>
    <mergeCell ref="A4111:B4111"/>
    <mergeCell ref="C4111:E4111"/>
    <mergeCell ref="G4103:H4103"/>
    <mergeCell ref="A4104:B4104"/>
    <mergeCell ref="C4104:E4104"/>
    <mergeCell ref="C4105:E4105"/>
    <mergeCell ref="C4106:E4106"/>
    <mergeCell ref="A4099:I4099"/>
    <mergeCell ref="A4100:B4100"/>
    <mergeCell ref="C4100:E4100"/>
    <mergeCell ref="C4101:E4101"/>
    <mergeCell ref="C4102:E4102"/>
    <mergeCell ref="C4094:E4094"/>
    <mergeCell ref="C4095:E4095"/>
    <mergeCell ref="G4096:H4096"/>
    <mergeCell ref="G4097:H4097"/>
    <mergeCell ref="G4098:I4098"/>
    <mergeCell ref="C4125:E4125"/>
    <mergeCell ref="G4126:H4126"/>
    <mergeCell ref="A4127:B4127"/>
    <mergeCell ref="C4127:E4127"/>
    <mergeCell ref="C4128:E4128"/>
    <mergeCell ref="G4121:I4121"/>
    <mergeCell ref="A4122:I4122"/>
    <mergeCell ref="A4123:B4123"/>
    <mergeCell ref="C4123:E4123"/>
    <mergeCell ref="C4124:E4124"/>
    <mergeCell ref="C4116:E4116"/>
    <mergeCell ref="C4117:E4117"/>
    <mergeCell ref="G4118:H4118"/>
    <mergeCell ref="A4119:C4120"/>
    <mergeCell ref="G4119:H4119"/>
    <mergeCell ref="C4112:E4112"/>
    <mergeCell ref="C4113:E4113"/>
    <mergeCell ref="G4114:H4114"/>
    <mergeCell ref="A4115:B4115"/>
    <mergeCell ref="C4115:E4115"/>
    <mergeCell ref="G4142:H4142"/>
    <mergeCell ref="G4143:H4143"/>
    <mergeCell ref="G4144:I4144"/>
    <mergeCell ref="A4145:I4145"/>
    <mergeCell ref="A4146:B4146"/>
    <mergeCell ref="C4146:E4146"/>
    <mergeCell ref="G4138:H4138"/>
    <mergeCell ref="A4139:B4139"/>
    <mergeCell ref="C4139:E4139"/>
    <mergeCell ref="C4140:E4140"/>
    <mergeCell ref="C4141:E4141"/>
    <mergeCell ref="A4134:I4134"/>
    <mergeCell ref="A4135:B4135"/>
    <mergeCell ref="C4135:E4135"/>
    <mergeCell ref="C4136:E4136"/>
    <mergeCell ref="C4137:E4137"/>
    <mergeCell ref="C4129:E4129"/>
    <mergeCell ref="G4130:H4130"/>
    <mergeCell ref="A4131:C4132"/>
    <mergeCell ref="G4131:H4131"/>
    <mergeCell ref="G4133:I4133"/>
    <mergeCell ref="A4160:B4160"/>
    <mergeCell ref="C4160:E4160"/>
    <mergeCell ref="C4161:E4161"/>
    <mergeCell ref="C4162:E4162"/>
    <mergeCell ref="G4163:H4163"/>
    <mergeCell ref="A4156:I4156"/>
    <mergeCell ref="A4157:B4157"/>
    <mergeCell ref="C4157:E4157"/>
    <mergeCell ref="C4158:E4158"/>
    <mergeCell ref="G4159:H4159"/>
    <mergeCell ref="C4151:E4151"/>
    <mergeCell ref="C4152:E4152"/>
    <mergeCell ref="G4153:H4153"/>
    <mergeCell ref="G4154:H4154"/>
    <mergeCell ref="G4155:I4155"/>
    <mergeCell ref="C4147:E4147"/>
    <mergeCell ref="C4148:E4148"/>
    <mergeCell ref="G4149:H4149"/>
    <mergeCell ref="A4150:B4150"/>
    <mergeCell ref="C4150:E4150"/>
    <mergeCell ref="G4177:I4177"/>
    <mergeCell ref="A4178:I4178"/>
    <mergeCell ref="A4179:B4179"/>
    <mergeCell ref="C4179:E4179"/>
    <mergeCell ref="C4180:E4180"/>
    <mergeCell ref="C4172:E4172"/>
    <mergeCell ref="C4173:E4173"/>
    <mergeCell ref="G4174:H4174"/>
    <mergeCell ref="A4175:C4176"/>
    <mergeCell ref="G4175:H4175"/>
    <mergeCell ref="C4168:E4168"/>
    <mergeCell ref="C4169:E4169"/>
    <mergeCell ref="G4170:H4170"/>
    <mergeCell ref="A4171:B4171"/>
    <mergeCell ref="C4171:E4171"/>
    <mergeCell ref="G4164:H4164"/>
    <mergeCell ref="G4165:I4165"/>
    <mergeCell ref="A4166:I4166"/>
    <mergeCell ref="A4167:B4167"/>
    <mergeCell ref="C4167:E4167"/>
    <mergeCell ref="C4194:E4194"/>
    <mergeCell ref="C4195:E4195"/>
    <mergeCell ref="G4196:H4196"/>
    <mergeCell ref="G4197:H4197"/>
    <mergeCell ref="G4198:I4198"/>
    <mergeCell ref="A4190:B4190"/>
    <mergeCell ref="C4190:E4190"/>
    <mergeCell ref="C4191:E4191"/>
    <mergeCell ref="G4192:H4192"/>
    <mergeCell ref="A4193:B4193"/>
    <mergeCell ref="C4193:E4193"/>
    <mergeCell ref="G4185:H4185"/>
    <mergeCell ref="A4186:C4187"/>
    <mergeCell ref="G4186:H4186"/>
    <mergeCell ref="G4188:I4188"/>
    <mergeCell ref="A4189:I4189"/>
    <mergeCell ref="G4181:H4181"/>
    <mergeCell ref="A4182:B4182"/>
    <mergeCell ref="C4182:E4182"/>
    <mergeCell ref="C4183:E4183"/>
    <mergeCell ref="C4184:E4184"/>
    <mergeCell ref="C4212:E4212"/>
    <mergeCell ref="C4213:E4213"/>
    <mergeCell ref="G4214:H4214"/>
    <mergeCell ref="A4215:B4215"/>
    <mergeCell ref="C4215:E4215"/>
    <mergeCell ref="A4207:C4208"/>
    <mergeCell ref="G4207:H4207"/>
    <mergeCell ref="G4209:I4209"/>
    <mergeCell ref="A4210:I4210"/>
    <mergeCell ref="A4211:B4211"/>
    <mergeCell ref="C4211:E4211"/>
    <mergeCell ref="A4203:B4203"/>
    <mergeCell ref="C4203:E4203"/>
    <mergeCell ref="C4204:E4204"/>
    <mergeCell ref="C4205:E4205"/>
    <mergeCell ref="G4206:H4206"/>
    <mergeCell ref="A4199:I4199"/>
    <mergeCell ref="A4200:B4200"/>
    <mergeCell ref="C4200:E4200"/>
    <mergeCell ref="C4201:E4201"/>
    <mergeCell ref="G4202:H4202"/>
    <mergeCell ref="A4229:C4230"/>
    <mergeCell ref="G4229:H4229"/>
    <mergeCell ref="G4231:I4231"/>
    <mergeCell ref="A4232:I4232"/>
    <mergeCell ref="A4233:B4233"/>
    <mergeCell ref="C4233:E4233"/>
    <mergeCell ref="A4225:B4225"/>
    <mergeCell ref="C4225:E4225"/>
    <mergeCell ref="C4226:E4226"/>
    <mergeCell ref="C4227:E4227"/>
    <mergeCell ref="G4228:H4228"/>
    <mergeCell ref="A4221:I4221"/>
    <mergeCell ref="A4222:B4222"/>
    <mergeCell ref="C4222:E4222"/>
    <mergeCell ref="C4223:E4223"/>
    <mergeCell ref="G4224:H4224"/>
    <mergeCell ref="C4216:E4216"/>
    <mergeCell ref="C4217:E4217"/>
    <mergeCell ref="G4218:H4218"/>
    <mergeCell ref="G4219:H4219"/>
    <mergeCell ref="G4220:I4220"/>
    <mergeCell ref="C4247:E4247"/>
    <mergeCell ref="C4248:E4248"/>
    <mergeCell ref="C4249:E4249"/>
    <mergeCell ref="C4250:E4250"/>
    <mergeCell ref="C4251:E4251"/>
    <mergeCell ref="A4243:C4243"/>
    <mergeCell ref="G4243:H4243"/>
    <mergeCell ref="G4244:I4244"/>
    <mergeCell ref="A4245:I4245"/>
    <mergeCell ref="A4246:B4246"/>
    <mergeCell ref="C4246:E4246"/>
    <mergeCell ref="A4239:B4239"/>
    <mergeCell ref="C4239:E4239"/>
    <mergeCell ref="C4240:E4240"/>
    <mergeCell ref="C4241:E4241"/>
    <mergeCell ref="G4242:H4242"/>
    <mergeCell ref="C4234:E4234"/>
    <mergeCell ref="C4235:E4235"/>
    <mergeCell ref="C4236:E4236"/>
    <mergeCell ref="C4237:E4237"/>
    <mergeCell ref="G4238:H4238"/>
    <mergeCell ref="A4264:B4264"/>
    <mergeCell ref="C4264:E4264"/>
    <mergeCell ref="C4265:E4265"/>
    <mergeCell ref="C4266:E4266"/>
    <mergeCell ref="G4267:H4267"/>
    <mergeCell ref="A4260:B4260"/>
    <mergeCell ref="C4260:E4260"/>
    <mergeCell ref="C4261:E4261"/>
    <mergeCell ref="C4262:E4262"/>
    <mergeCell ref="G4263:H4263"/>
    <mergeCell ref="G4256:H4256"/>
    <mergeCell ref="A4257:C4257"/>
    <mergeCell ref="G4257:H4257"/>
    <mergeCell ref="G4258:I4258"/>
    <mergeCell ref="A4259:I4259"/>
    <mergeCell ref="G4252:H4252"/>
    <mergeCell ref="A4253:B4253"/>
    <mergeCell ref="C4253:E4253"/>
    <mergeCell ref="C4254:E4254"/>
    <mergeCell ref="C4255:E4255"/>
    <mergeCell ref="A4281:B4281"/>
    <mergeCell ref="C4281:E4281"/>
    <mergeCell ref="C4282:E4282"/>
    <mergeCell ref="G4283:H4283"/>
    <mergeCell ref="A4284:B4284"/>
    <mergeCell ref="C4284:E4284"/>
    <mergeCell ref="C4276:E4276"/>
    <mergeCell ref="G4277:H4277"/>
    <mergeCell ref="G4278:H4278"/>
    <mergeCell ref="G4279:I4279"/>
    <mergeCell ref="A4280:I4280"/>
    <mergeCell ref="C4272:E4272"/>
    <mergeCell ref="G4273:H4273"/>
    <mergeCell ref="A4274:B4274"/>
    <mergeCell ref="C4274:E4274"/>
    <mergeCell ref="C4275:E4275"/>
    <mergeCell ref="G4268:H4268"/>
    <mergeCell ref="G4269:I4269"/>
    <mergeCell ref="A4270:I4270"/>
    <mergeCell ref="A4271:B4271"/>
    <mergeCell ref="C4271:E4271"/>
    <mergeCell ref="G4298:H4298"/>
    <mergeCell ref="G4299:H4299"/>
    <mergeCell ref="G4300:I4300"/>
    <mergeCell ref="A4301:I4301"/>
    <mergeCell ref="A4302:B4302"/>
    <mergeCell ref="C4302:E4302"/>
    <mergeCell ref="G4294:H4294"/>
    <mergeCell ref="A4295:B4295"/>
    <mergeCell ref="C4295:E4295"/>
    <mergeCell ref="C4296:E4296"/>
    <mergeCell ref="C4297:E4297"/>
    <mergeCell ref="A4290:I4290"/>
    <mergeCell ref="A4291:B4291"/>
    <mergeCell ref="C4291:E4291"/>
    <mergeCell ref="C4292:E4292"/>
    <mergeCell ref="C4293:E4293"/>
    <mergeCell ref="C4285:E4285"/>
    <mergeCell ref="C4286:E4286"/>
    <mergeCell ref="G4287:H4287"/>
    <mergeCell ref="G4288:H4288"/>
    <mergeCell ref="G4289:I4289"/>
    <mergeCell ref="C4316:E4316"/>
    <mergeCell ref="G4317:H4317"/>
    <mergeCell ref="A4318:B4318"/>
    <mergeCell ref="C4318:E4318"/>
    <mergeCell ref="C4319:E4319"/>
    <mergeCell ref="G4311:H4311"/>
    <mergeCell ref="G4312:H4312"/>
    <mergeCell ref="G4313:I4313"/>
    <mergeCell ref="A4314:I4314"/>
    <mergeCell ref="A4315:B4315"/>
    <mergeCell ref="C4315:E4315"/>
    <mergeCell ref="C4307:E4307"/>
    <mergeCell ref="G4308:H4308"/>
    <mergeCell ref="A4309:B4309"/>
    <mergeCell ref="C4309:E4309"/>
    <mergeCell ref="C4310:E4310"/>
    <mergeCell ref="C4303:E4303"/>
    <mergeCell ref="C4304:E4304"/>
    <mergeCell ref="G4305:H4305"/>
    <mergeCell ref="A4306:B4306"/>
    <mergeCell ref="C4306:E4306"/>
    <mergeCell ref="C4334:E4334"/>
    <mergeCell ref="G4335:H4335"/>
    <mergeCell ref="A4336:B4336"/>
    <mergeCell ref="C4336:E4336"/>
    <mergeCell ref="C4337:E4337"/>
    <mergeCell ref="C4329:E4329"/>
    <mergeCell ref="C4330:E4330"/>
    <mergeCell ref="C4331:E4331"/>
    <mergeCell ref="C4332:E4332"/>
    <mergeCell ref="C4333:E4333"/>
    <mergeCell ref="A4325:I4325"/>
    <mergeCell ref="A4326:B4326"/>
    <mergeCell ref="C4326:E4326"/>
    <mergeCell ref="C4327:E4327"/>
    <mergeCell ref="C4328:E4328"/>
    <mergeCell ref="C4320:E4320"/>
    <mergeCell ref="G4321:H4321"/>
    <mergeCell ref="A4322:C4323"/>
    <mergeCell ref="G4322:H4322"/>
    <mergeCell ref="G4324:I4324"/>
    <mergeCell ref="G4351:H4351"/>
    <mergeCell ref="A4352:B4352"/>
    <mergeCell ref="C4352:E4352"/>
    <mergeCell ref="C4353:E4353"/>
    <mergeCell ref="C4354:E4354"/>
    <mergeCell ref="G4347:I4347"/>
    <mergeCell ref="A4348:I4348"/>
    <mergeCell ref="A4349:B4349"/>
    <mergeCell ref="C4349:E4349"/>
    <mergeCell ref="C4350:E4350"/>
    <mergeCell ref="C4342:E4342"/>
    <mergeCell ref="C4343:E4343"/>
    <mergeCell ref="G4344:H4344"/>
    <mergeCell ref="A4345:C4346"/>
    <mergeCell ref="G4345:H4345"/>
    <mergeCell ref="C4338:E4338"/>
    <mergeCell ref="G4339:H4339"/>
    <mergeCell ref="A4340:B4340"/>
    <mergeCell ref="C4340:E4340"/>
    <mergeCell ref="C4341:E4341"/>
    <mergeCell ref="G4369:I4369"/>
    <mergeCell ref="A4370:I4370"/>
    <mergeCell ref="A4371:B4371"/>
    <mergeCell ref="C4371:E4371"/>
    <mergeCell ref="C4372:E4372"/>
    <mergeCell ref="C4364:E4364"/>
    <mergeCell ref="C4365:E4365"/>
    <mergeCell ref="G4366:H4366"/>
    <mergeCell ref="A4367:C4368"/>
    <mergeCell ref="G4367:H4367"/>
    <mergeCell ref="A4360:B4360"/>
    <mergeCell ref="C4360:E4360"/>
    <mergeCell ref="C4361:E4361"/>
    <mergeCell ref="G4362:H4362"/>
    <mergeCell ref="A4363:B4363"/>
    <mergeCell ref="C4363:E4363"/>
    <mergeCell ref="G4355:H4355"/>
    <mergeCell ref="A4356:C4357"/>
    <mergeCell ref="G4356:H4356"/>
    <mergeCell ref="G4358:I4358"/>
    <mergeCell ref="A4359:I4359"/>
    <mergeCell ref="C4386:E4386"/>
    <mergeCell ref="G4387:H4387"/>
    <mergeCell ref="G4388:H4388"/>
    <mergeCell ref="G4389:I4389"/>
    <mergeCell ref="A4390:I4390"/>
    <mergeCell ref="A4382:B4382"/>
    <mergeCell ref="C4382:E4382"/>
    <mergeCell ref="C4383:E4383"/>
    <mergeCell ref="G4384:H4384"/>
    <mergeCell ref="A4385:B4385"/>
    <mergeCell ref="C4385:E4385"/>
    <mergeCell ref="G4377:H4377"/>
    <mergeCell ref="A4378:C4379"/>
    <mergeCell ref="G4378:H4378"/>
    <mergeCell ref="G4380:I4380"/>
    <mergeCell ref="A4381:I4381"/>
    <mergeCell ref="G4373:H4373"/>
    <mergeCell ref="A4374:B4374"/>
    <mergeCell ref="C4374:E4374"/>
    <mergeCell ref="C4375:E4375"/>
    <mergeCell ref="C4376:E4376"/>
    <mergeCell ref="C4404:E4404"/>
    <mergeCell ref="C4405:E4405"/>
    <mergeCell ref="G4406:H4406"/>
    <mergeCell ref="G4407:H4407"/>
    <mergeCell ref="G4408:I4408"/>
    <mergeCell ref="A4400:B4400"/>
    <mergeCell ref="C4400:E4400"/>
    <mergeCell ref="C4401:E4401"/>
    <mergeCell ref="G4402:H4402"/>
    <mergeCell ref="A4403:B4403"/>
    <mergeCell ref="C4403:E4403"/>
    <mergeCell ref="C4395:E4395"/>
    <mergeCell ref="G4396:H4396"/>
    <mergeCell ref="G4397:H4397"/>
    <mergeCell ref="G4398:I4398"/>
    <mergeCell ref="A4399:I4399"/>
    <mergeCell ref="A4391:B4391"/>
    <mergeCell ref="C4391:E4391"/>
    <mergeCell ref="C4392:E4392"/>
    <mergeCell ref="G4393:H4393"/>
    <mergeCell ref="A4394:B4394"/>
    <mergeCell ref="C4394:E4394"/>
    <mergeCell ref="C4422:E4422"/>
    <mergeCell ref="C4423:E4423"/>
    <mergeCell ref="G4424:H4424"/>
    <mergeCell ref="A4425:B4425"/>
    <mergeCell ref="C4425:E4425"/>
    <mergeCell ref="G4417:H4417"/>
    <mergeCell ref="G4418:H4418"/>
    <mergeCell ref="G4419:I4419"/>
    <mergeCell ref="A4420:I4420"/>
    <mergeCell ref="A4421:B4421"/>
    <mergeCell ref="C4421:E4421"/>
    <mergeCell ref="G4413:H4413"/>
    <mergeCell ref="A4414:B4414"/>
    <mergeCell ref="C4414:E4414"/>
    <mergeCell ref="C4415:E4415"/>
    <mergeCell ref="C4416:E4416"/>
    <mergeCell ref="A4409:I4409"/>
    <mergeCell ref="A4410:B4410"/>
    <mergeCell ref="C4410:E4410"/>
    <mergeCell ref="C4411:E4411"/>
    <mergeCell ref="C4412:E4412"/>
    <mergeCell ref="G4439:H4439"/>
    <mergeCell ref="G4440:H4440"/>
    <mergeCell ref="G4441:I4441"/>
    <mergeCell ref="A4442:I4442"/>
    <mergeCell ref="A4443:B4443"/>
    <mergeCell ref="C4443:E4443"/>
    <mergeCell ref="G4435:H4435"/>
    <mergeCell ref="A4436:B4436"/>
    <mergeCell ref="C4436:E4436"/>
    <mergeCell ref="C4437:E4437"/>
    <mergeCell ref="C4438:E4438"/>
    <mergeCell ref="A4431:I4431"/>
    <mergeCell ref="A4432:B4432"/>
    <mergeCell ref="C4432:E4432"/>
    <mergeCell ref="C4433:E4433"/>
    <mergeCell ref="C4434:E4434"/>
    <mergeCell ref="C4426:E4426"/>
    <mergeCell ref="C4427:E4427"/>
    <mergeCell ref="G4428:H4428"/>
    <mergeCell ref="G4429:H4429"/>
    <mergeCell ref="G4430:I4430"/>
    <mergeCell ref="G4457:H4457"/>
    <mergeCell ref="A4458:B4458"/>
    <mergeCell ref="C4458:E4458"/>
    <mergeCell ref="C4459:E4459"/>
    <mergeCell ref="C4460:E4460"/>
    <mergeCell ref="A4453:I4453"/>
    <mergeCell ref="A4454:B4454"/>
    <mergeCell ref="C4454:E4454"/>
    <mergeCell ref="C4455:E4455"/>
    <mergeCell ref="C4456:E4456"/>
    <mergeCell ref="C4448:E4448"/>
    <mergeCell ref="C4449:E4449"/>
    <mergeCell ref="G4450:H4450"/>
    <mergeCell ref="G4451:H4451"/>
    <mergeCell ref="G4452:I4452"/>
    <mergeCell ref="C4444:E4444"/>
    <mergeCell ref="C4445:E4445"/>
    <mergeCell ref="G4446:H4446"/>
    <mergeCell ref="A4447:B4447"/>
    <mergeCell ref="C4447:E4447"/>
    <mergeCell ref="A4474:C4475"/>
    <mergeCell ref="G4474:H4474"/>
    <mergeCell ref="G4476:I4476"/>
    <mergeCell ref="A4477:I4477"/>
    <mergeCell ref="A4478:B4478"/>
    <mergeCell ref="C4478:E4478"/>
    <mergeCell ref="A4470:B4470"/>
    <mergeCell ref="C4470:E4470"/>
    <mergeCell ref="C4471:E4471"/>
    <mergeCell ref="C4472:E4472"/>
    <mergeCell ref="G4473:H4473"/>
    <mergeCell ref="A4466:B4466"/>
    <mergeCell ref="C4466:E4466"/>
    <mergeCell ref="C4467:E4467"/>
    <mergeCell ref="C4468:E4468"/>
    <mergeCell ref="G4469:H4469"/>
    <mergeCell ref="G4461:H4461"/>
    <mergeCell ref="A4462:C4463"/>
    <mergeCell ref="G4462:H4462"/>
    <mergeCell ref="G4464:I4464"/>
    <mergeCell ref="A4465:I4465"/>
    <mergeCell ref="G4492:H4492"/>
    <mergeCell ref="G4493:I4493"/>
    <mergeCell ref="A4494:I4494"/>
    <mergeCell ref="A4495:B4495"/>
    <mergeCell ref="C4495:E4495"/>
    <mergeCell ref="A4488:B4488"/>
    <mergeCell ref="C4488:E4488"/>
    <mergeCell ref="C4489:E4489"/>
    <mergeCell ref="C4490:E4490"/>
    <mergeCell ref="G4491:H4491"/>
    <mergeCell ref="C4483:E4483"/>
    <mergeCell ref="C4484:E4484"/>
    <mergeCell ref="C4485:E4485"/>
    <mergeCell ref="C4486:E4486"/>
    <mergeCell ref="G4487:H4487"/>
    <mergeCell ref="C4479:E4479"/>
    <mergeCell ref="G4480:H4480"/>
    <mergeCell ref="A4481:B4481"/>
    <mergeCell ref="C4481:E4481"/>
    <mergeCell ref="C4482:E4482"/>
    <mergeCell ref="G4509:H4509"/>
    <mergeCell ref="A4510:C4511"/>
    <mergeCell ref="G4510:H4510"/>
    <mergeCell ref="G4512:I4512"/>
    <mergeCell ref="A4513:I4513"/>
    <mergeCell ref="G4505:H4505"/>
    <mergeCell ref="A4506:B4506"/>
    <mergeCell ref="C4506:E4506"/>
    <mergeCell ref="C4507:E4507"/>
    <mergeCell ref="C4508:E4508"/>
    <mergeCell ref="C4500:E4500"/>
    <mergeCell ref="C4501:E4501"/>
    <mergeCell ref="C4502:E4502"/>
    <mergeCell ref="C4503:E4503"/>
    <mergeCell ref="C4504:E4504"/>
    <mergeCell ref="C4496:E4496"/>
    <mergeCell ref="C4497:E4497"/>
    <mergeCell ref="G4498:H4498"/>
    <mergeCell ref="A4499:B4499"/>
    <mergeCell ref="C4499:E4499"/>
    <mergeCell ref="G4528:I4528"/>
    <mergeCell ref="A4529:I4529"/>
    <mergeCell ref="A4530:B4530"/>
    <mergeCell ref="C4530:E4530"/>
    <mergeCell ref="C4531:E4531"/>
    <mergeCell ref="C4523:E4523"/>
    <mergeCell ref="C4524:E4524"/>
    <mergeCell ref="G4525:H4525"/>
    <mergeCell ref="A4526:C4527"/>
    <mergeCell ref="G4526:H4526"/>
    <mergeCell ref="A4518:C4519"/>
    <mergeCell ref="G4518:H4518"/>
    <mergeCell ref="G4520:I4520"/>
    <mergeCell ref="A4521:I4521"/>
    <mergeCell ref="A4522:B4522"/>
    <mergeCell ref="C4522:E4522"/>
    <mergeCell ref="A4514:B4514"/>
    <mergeCell ref="C4514:E4514"/>
    <mergeCell ref="C4515:E4515"/>
    <mergeCell ref="C4516:E4516"/>
    <mergeCell ref="G4517:H4517"/>
    <mergeCell ref="G4545:H4545"/>
    <mergeCell ref="G4546:H4546"/>
    <mergeCell ref="G4547:I4547"/>
    <mergeCell ref="A4548:I4548"/>
    <mergeCell ref="A4549:B4549"/>
    <mergeCell ref="C4549:E4549"/>
    <mergeCell ref="G4541:H4541"/>
    <mergeCell ref="A4542:B4542"/>
    <mergeCell ref="C4542:E4542"/>
    <mergeCell ref="C4543:E4543"/>
    <mergeCell ref="C4544:E4544"/>
    <mergeCell ref="A4537:I4537"/>
    <mergeCell ref="A4538:B4538"/>
    <mergeCell ref="C4538:E4538"/>
    <mergeCell ref="C4539:E4539"/>
    <mergeCell ref="C4540:E4540"/>
    <mergeCell ref="C4532:E4532"/>
    <mergeCell ref="G4533:H4533"/>
    <mergeCell ref="A4534:C4535"/>
    <mergeCell ref="G4534:H4534"/>
    <mergeCell ref="G4536:I4536"/>
    <mergeCell ref="C4563:E4563"/>
    <mergeCell ref="C4564:E4564"/>
    <mergeCell ref="G4565:H4565"/>
    <mergeCell ref="A4566:B4566"/>
    <mergeCell ref="C4566:E4566"/>
    <mergeCell ref="A4559:I4559"/>
    <mergeCell ref="A4560:B4560"/>
    <mergeCell ref="C4560:E4560"/>
    <mergeCell ref="C4561:E4561"/>
    <mergeCell ref="C4562:E4562"/>
    <mergeCell ref="C4554:E4554"/>
    <mergeCell ref="C4555:E4555"/>
    <mergeCell ref="G4556:H4556"/>
    <mergeCell ref="G4557:H4557"/>
    <mergeCell ref="G4558:I4558"/>
    <mergeCell ref="C4550:E4550"/>
    <mergeCell ref="C4551:E4551"/>
    <mergeCell ref="G4552:H4552"/>
    <mergeCell ref="A4553:B4553"/>
    <mergeCell ref="C4553:E4553"/>
    <mergeCell ref="C4580:E4580"/>
    <mergeCell ref="C4581:E4581"/>
    <mergeCell ref="G4582:H4582"/>
    <mergeCell ref="G4583:H4583"/>
    <mergeCell ref="G4584:I4584"/>
    <mergeCell ref="C4576:E4576"/>
    <mergeCell ref="C4577:E4577"/>
    <mergeCell ref="G4578:H4578"/>
    <mergeCell ref="A4579:B4579"/>
    <mergeCell ref="C4579:E4579"/>
    <mergeCell ref="A4572:I4572"/>
    <mergeCell ref="A4573:B4573"/>
    <mergeCell ref="C4573:E4573"/>
    <mergeCell ref="C4574:E4574"/>
    <mergeCell ref="C4575:E4575"/>
    <mergeCell ref="C4567:E4567"/>
    <mergeCell ref="C4568:E4568"/>
    <mergeCell ref="G4569:H4569"/>
    <mergeCell ref="G4570:H4570"/>
    <mergeCell ref="G4571:I4571"/>
    <mergeCell ref="A4598:I4598"/>
    <mergeCell ref="A4599:B4599"/>
    <mergeCell ref="C4599:E4599"/>
    <mergeCell ref="C4600:E4600"/>
    <mergeCell ref="C4601:E4601"/>
    <mergeCell ref="C4593:E4593"/>
    <mergeCell ref="C4594:E4594"/>
    <mergeCell ref="G4595:H4595"/>
    <mergeCell ref="G4596:H4596"/>
    <mergeCell ref="G4597:I4597"/>
    <mergeCell ref="C4589:E4589"/>
    <mergeCell ref="C4590:E4590"/>
    <mergeCell ref="G4591:H4591"/>
    <mergeCell ref="A4592:B4592"/>
    <mergeCell ref="C4592:E4592"/>
    <mergeCell ref="A4585:I4585"/>
    <mergeCell ref="A4586:B4586"/>
    <mergeCell ref="C4586:E4586"/>
    <mergeCell ref="C4587:E4587"/>
    <mergeCell ref="C4588:E4588"/>
    <mergeCell ref="G4615:H4615"/>
    <mergeCell ref="G4616:H4616"/>
    <mergeCell ref="G4617:I4617"/>
    <mergeCell ref="A4618:I4618"/>
    <mergeCell ref="A4619:B4619"/>
    <mergeCell ref="C4619:E4619"/>
    <mergeCell ref="G4611:H4611"/>
    <mergeCell ref="A4612:B4612"/>
    <mergeCell ref="C4612:E4612"/>
    <mergeCell ref="C4613:E4613"/>
    <mergeCell ref="C4614:E4614"/>
    <mergeCell ref="C4606:E4606"/>
    <mergeCell ref="C4607:E4607"/>
    <mergeCell ref="C4608:E4608"/>
    <mergeCell ref="C4609:E4609"/>
    <mergeCell ref="C4610:E4610"/>
    <mergeCell ref="C4602:E4602"/>
    <mergeCell ref="C4603:E4603"/>
    <mergeCell ref="G4604:H4604"/>
    <mergeCell ref="A4605:B4605"/>
    <mergeCell ref="C4605:E4605"/>
    <mergeCell ref="C4634:E4634"/>
    <mergeCell ref="G4635:H4635"/>
    <mergeCell ref="A4636:B4636"/>
    <mergeCell ref="C4636:E4636"/>
    <mergeCell ref="C4637:E4637"/>
    <mergeCell ref="A4630:I4630"/>
    <mergeCell ref="A4631:B4631"/>
    <mergeCell ref="C4631:E4631"/>
    <mergeCell ref="C4632:E4632"/>
    <mergeCell ref="C4633:E4633"/>
    <mergeCell ref="C4625:E4625"/>
    <mergeCell ref="C4626:E4626"/>
    <mergeCell ref="G4627:H4627"/>
    <mergeCell ref="G4628:H4628"/>
    <mergeCell ref="G4629:I4629"/>
    <mergeCell ref="C4620:E4620"/>
    <mergeCell ref="C4621:E4621"/>
    <mergeCell ref="C4622:E4622"/>
    <mergeCell ref="G4623:H4623"/>
    <mergeCell ref="A4624:B4624"/>
    <mergeCell ref="C4624:E4624"/>
    <mergeCell ref="G4651:H4651"/>
    <mergeCell ref="G4652:H4652"/>
    <mergeCell ref="G4653:I4653"/>
    <mergeCell ref="A4654:I4654"/>
    <mergeCell ref="A4655:B4655"/>
    <mergeCell ref="C4655:E4655"/>
    <mergeCell ref="G4647:H4647"/>
    <mergeCell ref="A4648:B4648"/>
    <mergeCell ref="C4648:E4648"/>
    <mergeCell ref="C4649:E4649"/>
    <mergeCell ref="C4650:E4650"/>
    <mergeCell ref="A4643:B4643"/>
    <mergeCell ref="C4643:E4643"/>
    <mergeCell ref="C4644:E4644"/>
    <mergeCell ref="C4645:E4645"/>
    <mergeCell ref="C4646:E4646"/>
    <mergeCell ref="C4638:E4638"/>
    <mergeCell ref="G4639:H4639"/>
    <mergeCell ref="G4640:H4640"/>
    <mergeCell ref="G4641:I4641"/>
    <mergeCell ref="A4642:I4642"/>
    <mergeCell ref="C4670:E4670"/>
    <mergeCell ref="C4671:E4671"/>
    <mergeCell ref="C4672:E4672"/>
    <mergeCell ref="G4673:H4673"/>
    <mergeCell ref="A4674:B4674"/>
    <mergeCell ref="C4674:E4674"/>
    <mergeCell ref="A4666:I4666"/>
    <mergeCell ref="A4667:B4667"/>
    <mergeCell ref="C4667:E4667"/>
    <mergeCell ref="C4668:E4668"/>
    <mergeCell ref="C4669:E4669"/>
    <mergeCell ref="C4661:E4661"/>
    <mergeCell ref="C4662:E4662"/>
    <mergeCell ref="G4663:H4663"/>
    <mergeCell ref="G4664:H4664"/>
    <mergeCell ref="G4665:I4665"/>
    <mergeCell ref="C4656:E4656"/>
    <mergeCell ref="C4657:E4657"/>
    <mergeCell ref="C4658:E4658"/>
    <mergeCell ref="G4659:H4659"/>
    <mergeCell ref="A4660:B4660"/>
    <mergeCell ref="C4660:E4660"/>
    <mergeCell ref="C4689:E4689"/>
    <mergeCell ref="C4690:E4690"/>
    <mergeCell ref="G4691:H4691"/>
    <mergeCell ref="A4692:C4692"/>
    <mergeCell ref="G4692:H4692"/>
    <mergeCell ref="A4685:B4685"/>
    <mergeCell ref="C4685:E4685"/>
    <mergeCell ref="C4686:E4686"/>
    <mergeCell ref="G4687:H4687"/>
    <mergeCell ref="A4688:B4688"/>
    <mergeCell ref="C4688:E4688"/>
    <mergeCell ref="C4680:E4680"/>
    <mergeCell ref="G4681:H4681"/>
    <mergeCell ref="G4682:H4682"/>
    <mergeCell ref="G4683:I4683"/>
    <mergeCell ref="A4684:I4684"/>
    <mergeCell ref="C4675:E4675"/>
    <mergeCell ref="C4676:E4676"/>
    <mergeCell ref="C4677:E4677"/>
    <mergeCell ref="G4678:H4678"/>
    <mergeCell ref="A4679:B4679"/>
    <mergeCell ref="C4679:E4679"/>
    <mergeCell ref="C4706:E4706"/>
    <mergeCell ref="G4707:H4707"/>
    <mergeCell ref="A4708:B4708"/>
    <mergeCell ref="C4708:E4708"/>
    <mergeCell ref="C4709:E4709"/>
    <mergeCell ref="G4701:H4701"/>
    <mergeCell ref="G4702:H4702"/>
    <mergeCell ref="G4703:I4703"/>
    <mergeCell ref="A4704:I4704"/>
    <mergeCell ref="A4705:B4705"/>
    <mergeCell ref="C4705:E4705"/>
    <mergeCell ref="G4697:H4697"/>
    <mergeCell ref="A4698:B4698"/>
    <mergeCell ref="C4698:E4698"/>
    <mergeCell ref="C4699:E4699"/>
    <mergeCell ref="C4700:E4700"/>
    <mergeCell ref="G4693:I4693"/>
    <mergeCell ref="A4694:I4694"/>
    <mergeCell ref="A4695:B4695"/>
    <mergeCell ref="C4695:E4695"/>
    <mergeCell ref="C4696:E4696"/>
    <mergeCell ref="C4723:E4723"/>
    <mergeCell ref="G4724:H4724"/>
    <mergeCell ref="A4725:C4726"/>
    <mergeCell ref="G4725:H4725"/>
    <mergeCell ref="G4727:I4727"/>
    <mergeCell ref="C4719:E4719"/>
    <mergeCell ref="G4720:H4720"/>
    <mergeCell ref="A4721:B4721"/>
    <mergeCell ref="C4721:E4721"/>
    <mergeCell ref="C4722:E4722"/>
    <mergeCell ref="G4714:H4714"/>
    <mergeCell ref="G4715:H4715"/>
    <mergeCell ref="G4716:I4716"/>
    <mergeCell ref="A4717:I4717"/>
    <mergeCell ref="A4718:B4718"/>
    <mergeCell ref="C4718:E4718"/>
    <mergeCell ref="C4710:E4710"/>
    <mergeCell ref="G4711:H4711"/>
    <mergeCell ref="A4712:B4712"/>
    <mergeCell ref="C4712:E4712"/>
    <mergeCell ref="C4713:E4713"/>
    <mergeCell ref="C4740:E4740"/>
    <mergeCell ref="G4741:H4741"/>
    <mergeCell ref="A4742:B4742"/>
    <mergeCell ref="C4742:E4742"/>
    <mergeCell ref="C4743:E4743"/>
    <mergeCell ref="A4736:C4736"/>
    <mergeCell ref="G4736:H4736"/>
    <mergeCell ref="G4737:I4737"/>
    <mergeCell ref="A4738:I4738"/>
    <mergeCell ref="A4739:B4739"/>
    <mergeCell ref="C4739:E4739"/>
    <mergeCell ref="A4732:B4732"/>
    <mergeCell ref="C4732:E4732"/>
    <mergeCell ref="C4733:E4733"/>
    <mergeCell ref="C4734:E4734"/>
    <mergeCell ref="G4735:H4735"/>
    <mergeCell ref="A4728:I4728"/>
    <mergeCell ref="A4729:B4729"/>
    <mergeCell ref="C4729:E4729"/>
    <mergeCell ref="C4730:E4730"/>
    <mergeCell ref="G4731:H4731"/>
    <mergeCell ref="A4756:C4756"/>
    <mergeCell ref="G4756:H4756"/>
    <mergeCell ref="G4757:I4757"/>
    <mergeCell ref="A4758:I4758"/>
    <mergeCell ref="A4759:B4759"/>
    <mergeCell ref="C4759:E4759"/>
    <mergeCell ref="A4752:B4752"/>
    <mergeCell ref="C4752:E4752"/>
    <mergeCell ref="C4753:E4753"/>
    <mergeCell ref="C4754:E4754"/>
    <mergeCell ref="G4755:H4755"/>
    <mergeCell ref="A4748:I4748"/>
    <mergeCell ref="A4749:B4749"/>
    <mergeCell ref="C4749:E4749"/>
    <mergeCell ref="C4750:E4750"/>
    <mergeCell ref="G4751:H4751"/>
    <mergeCell ref="C4744:E4744"/>
    <mergeCell ref="G4745:H4745"/>
    <mergeCell ref="A4746:C4746"/>
    <mergeCell ref="G4746:H4746"/>
    <mergeCell ref="G4747:I4747"/>
    <mergeCell ref="A4772:B4772"/>
    <mergeCell ref="C4772:E4772"/>
    <mergeCell ref="C4773:E4773"/>
    <mergeCell ref="G4774:H4774"/>
    <mergeCell ref="A4775:C4775"/>
    <mergeCell ref="G4775:H4775"/>
    <mergeCell ref="A4768:B4768"/>
    <mergeCell ref="C4768:E4768"/>
    <mergeCell ref="C4769:E4769"/>
    <mergeCell ref="C4770:E4770"/>
    <mergeCell ref="G4771:H4771"/>
    <mergeCell ref="G4764:H4764"/>
    <mergeCell ref="A4765:C4765"/>
    <mergeCell ref="G4765:H4765"/>
    <mergeCell ref="G4766:I4766"/>
    <mergeCell ref="A4767:I4767"/>
    <mergeCell ref="C4760:E4760"/>
    <mergeCell ref="G4761:H4761"/>
    <mergeCell ref="A4762:B4762"/>
    <mergeCell ref="C4762:E4762"/>
    <mergeCell ref="C4763:E4763"/>
    <mergeCell ref="C4788:E4788"/>
    <mergeCell ref="G4789:H4789"/>
    <mergeCell ref="A4790:B4790"/>
    <mergeCell ref="C4790:E4790"/>
    <mergeCell ref="C4791:E4791"/>
    <mergeCell ref="A4784:C4784"/>
    <mergeCell ref="G4784:H4784"/>
    <mergeCell ref="G4785:I4785"/>
    <mergeCell ref="A4786:I4786"/>
    <mergeCell ref="A4787:B4787"/>
    <mergeCell ref="C4787:E4787"/>
    <mergeCell ref="G4780:H4780"/>
    <mergeCell ref="A4781:B4781"/>
    <mergeCell ref="C4781:E4781"/>
    <mergeCell ref="C4782:E4782"/>
    <mergeCell ref="G4783:H4783"/>
    <mergeCell ref="G4776:I4776"/>
    <mergeCell ref="A4777:I4777"/>
    <mergeCell ref="A4778:B4778"/>
    <mergeCell ref="C4778:E4778"/>
    <mergeCell ref="C4779:E4779"/>
    <mergeCell ref="A4806:B4806"/>
    <mergeCell ref="C4806:E4806"/>
    <mergeCell ref="C4807:E4807"/>
    <mergeCell ref="G4808:H4808"/>
    <mergeCell ref="A4809:B4809"/>
    <mergeCell ref="C4809:E4809"/>
    <mergeCell ref="C4801:E4801"/>
    <mergeCell ref="G4802:H4802"/>
    <mergeCell ref="G4803:H4803"/>
    <mergeCell ref="G4804:I4804"/>
    <mergeCell ref="A4805:I4805"/>
    <mergeCell ref="C4797:E4797"/>
    <mergeCell ref="G4798:H4798"/>
    <mergeCell ref="A4799:B4799"/>
    <mergeCell ref="C4799:E4799"/>
    <mergeCell ref="C4800:E4800"/>
    <mergeCell ref="G4792:H4792"/>
    <mergeCell ref="G4793:H4793"/>
    <mergeCell ref="G4794:I4794"/>
    <mergeCell ref="A4795:I4795"/>
    <mergeCell ref="A4796:B4796"/>
    <mergeCell ref="C4796:E4796"/>
    <mergeCell ref="C4823:E4823"/>
    <mergeCell ref="C4824:E4824"/>
    <mergeCell ref="G4825:H4825"/>
    <mergeCell ref="G4826:H4826"/>
    <mergeCell ref="G4827:I4827"/>
    <mergeCell ref="A4819:B4819"/>
    <mergeCell ref="C4819:E4819"/>
    <mergeCell ref="C4820:E4820"/>
    <mergeCell ref="G4821:H4821"/>
    <mergeCell ref="A4822:B4822"/>
    <mergeCell ref="C4822:E4822"/>
    <mergeCell ref="C4814:E4814"/>
    <mergeCell ref="G4815:H4815"/>
    <mergeCell ref="G4816:H4816"/>
    <mergeCell ref="G4817:I4817"/>
    <mergeCell ref="A4818:I4818"/>
    <mergeCell ref="C4810:E4810"/>
    <mergeCell ref="C4811:E4811"/>
    <mergeCell ref="G4812:H4812"/>
    <mergeCell ref="A4813:B4813"/>
    <mergeCell ref="C4813:E4813"/>
    <mergeCell ref="C4840:E4840"/>
    <mergeCell ref="G4841:H4841"/>
    <mergeCell ref="A4842:B4842"/>
    <mergeCell ref="C4842:E4842"/>
    <mergeCell ref="C4843:E4843"/>
    <mergeCell ref="G4836:H4836"/>
    <mergeCell ref="G4837:I4837"/>
    <mergeCell ref="A4838:I4838"/>
    <mergeCell ref="A4839:B4839"/>
    <mergeCell ref="C4839:E4839"/>
    <mergeCell ref="A4832:B4832"/>
    <mergeCell ref="C4832:E4832"/>
    <mergeCell ref="C4833:E4833"/>
    <mergeCell ref="C4834:E4834"/>
    <mergeCell ref="G4835:H4835"/>
    <mergeCell ref="A4828:I4828"/>
    <mergeCell ref="A4829:B4829"/>
    <mergeCell ref="C4829:E4829"/>
    <mergeCell ref="C4830:E4830"/>
    <mergeCell ref="G4831:H4831"/>
    <mergeCell ref="A4858:I4858"/>
    <mergeCell ref="A4859:B4859"/>
    <mergeCell ref="C4859:E4859"/>
    <mergeCell ref="C4860:E4860"/>
    <mergeCell ref="G4861:H4861"/>
    <mergeCell ref="C4853:E4853"/>
    <mergeCell ref="C4854:E4854"/>
    <mergeCell ref="G4855:H4855"/>
    <mergeCell ref="G4856:H4856"/>
    <mergeCell ref="G4857:I4857"/>
    <mergeCell ref="A4849:B4849"/>
    <mergeCell ref="C4849:E4849"/>
    <mergeCell ref="C4850:E4850"/>
    <mergeCell ref="G4851:H4851"/>
    <mergeCell ref="A4852:B4852"/>
    <mergeCell ref="C4852:E4852"/>
    <mergeCell ref="C4844:E4844"/>
    <mergeCell ref="G4845:H4845"/>
    <mergeCell ref="G4846:H4846"/>
    <mergeCell ref="G4847:I4847"/>
    <mergeCell ref="A4848:I4848"/>
    <mergeCell ref="C4875:E4875"/>
    <mergeCell ref="G4876:H4876"/>
    <mergeCell ref="A4877:B4877"/>
    <mergeCell ref="C4877:E4877"/>
    <mergeCell ref="C4878:E4878"/>
    <mergeCell ref="G4870:H4870"/>
    <mergeCell ref="G4871:H4871"/>
    <mergeCell ref="G4872:I4872"/>
    <mergeCell ref="A4873:I4873"/>
    <mergeCell ref="A4874:B4874"/>
    <mergeCell ref="C4874:E4874"/>
    <mergeCell ref="C4866:E4866"/>
    <mergeCell ref="G4867:H4867"/>
    <mergeCell ref="A4868:B4868"/>
    <mergeCell ref="C4868:E4868"/>
    <mergeCell ref="C4869:E4869"/>
    <mergeCell ref="G4862:H4862"/>
    <mergeCell ref="G4863:I4863"/>
    <mergeCell ref="A4864:I4864"/>
    <mergeCell ref="A4865:B4865"/>
    <mergeCell ref="C4865:E4865"/>
    <mergeCell ref="A4893:B4893"/>
    <mergeCell ref="C4893:E4893"/>
    <mergeCell ref="C4894:E4894"/>
    <mergeCell ref="C4895:E4895"/>
    <mergeCell ref="G4896:H4896"/>
    <mergeCell ref="A4889:B4889"/>
    <mergeCell ref="C4889:E4889"/>
    <mergeCell ref="C4890:E4890"/>
    <mergeCell ref="C4891:E4891"/>
    <mergeCell ref="G4892:H4892"/>
    <mergeCell ref="C4884:E4884"/>
    <mergeCell ref="G4885:H4885"/>
    <mergeCell ref="G4886:H4886"/>
    <mergeCell ref="G4887:I4887"/>
    <mergeCell ref="A4888:I4888"/>
    <mergeCell ref="G4879:H4879"/>
    <mergeCell ref="G4880:H4880"/>
    <mergeCell ref="G4881:I4881"/>
    <mergeCell ref="A4882:I4882"/>
    <mergeCell ref="A4883:B4883"/>
    <mergeCell ref="C4883:E4883"/>
    <mergeCell ref="G4905:H4905"/>
    <mergeCell ref="G4906:H4906"/>
    <mergeCell ref="G4907:I4907"/>
    <mergeCell ref="A4908:I4908"/>
    <mergeCell ref="A4909:B4909"/>
    <mergeCell ref="C4909:E4909"/>
    <mergeCell ref="G4901:I4901"/>
    <mergeCell ref="A4902:I4902"/>
    <mergeCell ref="A4903:B4903"/>
    <mergeCell ref="C4903:E4903"/>
    <mergeCell ref="C4904:E4904"/>
    <mergeCell ref="A4897:B4897"/>
    <mergeCell ref="C4897:E4897"/>
    <mergeCell ref="C4898:E4898"/>
    <mergeCell ref="G4899:H4899"/>
    <mergeCell ref="A4900:C4900"/>
    <mergeCell ref="G4900:H4900"/>
    <mergeCell ref="G4923:I4923"/>
    <mergeCell ref="A4924:I4924"/>
    <mergeCell ref="A4925:B4925"/>
    <mergeCell ref="C4925:E4925"/>
    <mergeCell ref="C4926:E4926"/>
    <mergeCell ref="C4919:E4919"/>
    <mergeCell ref="C4920:E4920"/>
    <mergeCell ref="G4921:H4921"/>
    <mergeCell ref="A4922:C4922"/>
    <mergeCell ref="G4922:H4922"/>
    <mergeCell ref="A4915:B4915"/>
    <mergeCell ref="C4915:E4915"/>
    <mergeCell ref="C4916:E4916"/>
    <mergeCell ref="G4917:H4917"/>
    <mergeCell ref="A4918:B4918"/>
    <mergeCell ref="C4918:E4918"/>
    <mergeCell ref="C4910:E4910"/>
    <mergeCell ref="G4911:H4911"/>
    <mergeCell ref="G4912:H4912"/>
    <mergeCell ref="G4913:I4913"/>
    <mergeCell ref="A4914:I4914"/>
    <mergeCell ref="C4940:E4940"/>
    <mergeCell ref="C4941:E4941"/>
    <mergeCell ref="G4942:H4942"/>
    <mergeCell ref="A4943:B4943"/>
    <mergeCell ref="C4943:E4943"/>
    <mergeCell ref="G4936:I4936"/>
    <mergeCell ref="A4937:I4937"/>
    <mergeCell ref="A4938:B4938"/>
    <mergeCell ref="C4938:E4938"/>
    <mergeCell ref="C4939:E4939"/>
    <mergeCell ref="C4931:E4931"/>
    <mergeCell ref="C4932:E4932"/>
    <mergeCell ref="G4933:H4933"/>
    <mergeCell ref="A4934:C4935"/>
    <mergeCell ref="G4934:H4934"/>
    <mergeCell ref="C4927:E4927"/>
    <mergeCell ref="C4928:E4928"/>
    <mergeCell ref="G4929:H4929"/>
    <mergeCell ref="A4930:B4930"/>
    <mergeCell ref="C4930:E4930"/>
    <mergeCell ref="G4956:H4956"/>
    <mergeCell ref="A4957:C4957"/>
    <mergeCell ref="G4957:H4957"/>
    <mergeCell ref="G4958:I4958"/>
    <mergeCell ref="A4959:I4959"/>
    <mergeCell ref="G4952:H4952"/>
    <mergeCell ref="A4953:B4953"/>
    <mergeCell ref="C4953:E4953"/>
    <mergeCell ref="C4954:E4954"/>
    <mergeCell ref="C4955:E4955"/>
    <mergeCell ref="G4948:I4948"/>
    <mergeCell ref="A4949:I4949"/>
    <mergeCell ref="A4950:B4950"/>
    <mergeCell ref="C4950:E4950"/>
    <mergeCell ref="C4951:E4951"/>
    <mergeCell ref="C4944:E4944"/>
    <mergeCell ref="C4945:E4945"/>
    <mergeCell ref="G4946:H4946"/>
    <mergeCell ref="A4947:C4947"/>
    <mergeCell ref="G4947:H4947"/>
    <mergeCell ref="G4972:H4972"/>
    <mergeCell ref="G4973:H4973"/>
    <mergeCell ref="G4974:I4974"/>
    <mergeCell ref="A4975:I4975"/>
    <mergeCell ref="A4976:B4976"/>
    <mergeCell ref="C4976:E4976"/>
    <mergeCell ref="G4968:I4968"/>
    <mergeCell ref="A4969:I4969"/>
    <mergeCell ref="A4970:B4970"/>
    <mergeCell ref="C4970:E4970"/>
    <mergeCell ref="C4971:E4971"/>
    <mergeCell ref="C4964:E4964"/>
    <mergeCell ref="C4965:E4965"/>
    <mergeCell ref="G4966:H4966"/>
    <mergeCell ref="A4967:C4967"/>
    <mergeCell ref="G4967:H4967"/>
    <mergeCell ref="A4960:B4960"/>
    <mergeCell ref="C4960:E4960"/>
    <mergeCell ref="C4961:E4961"/>
    <mergeCell ref="G4962:H4962"/>
    <mergeCell ref="A4963:B4963"/>
    <mergeCell ref="C4963:E4963"/>
    <mergeCell ref="A4987:B4987"/>
    <mergeCell ref="C4987:E4987"/>
    <mergeCell ref="C4988:E4988"/>
    <mergeCell ref="G4989:H4989"/>
    <mergeCell ref="A4990:C4991"/>
    <mergeCell ref="G4990:H4990"/>
    <mergeCell ref="C4982:E4982"/>
    <mergeCell ref="G4983:H4983"/>
    <mergeCell ref="G4984:H4984"/>
    <mergeCell ref="G4985:I4985"/>
    <mergeCell ref="A4986:I4986"/>
    <mergeCell ref="C4977:E4977"/>
    <mergeCell ref="C4978:E4978"/>
    <mergeCell ref="C4979:E4979"/>
    <mergeCell ref="G4980:H4980"/>
    <mergeCell ref="A4981:B4981"/>
    <mergeCell ref="C4981:E4981"/>
    <mergeCell ref="G5004:I5004"/>
    <mergeCell ref="A5005:I5005"/>
    <mergeCell ref="A5006:B5006"/>
    <mergeCell ref="C5006:E5006"/>
    <mergeCell ref="C5007:E5007"/>
    <mergeCell ref="A5000:B5000"/>
    <mergeCell ref="C5000:E5000"/>
    <mergeCell ref="C5001:E5001"/>
    <mergeCell ref="G5002:H5002"/>
    <mergeCell ref="A5003:C5003"/>
    <mergeCell ref="G5003:H5003"/>
    <mergeCell ref="G4996:H4996"/>
    <mergeCell ref="A4997:C4997"/>
    <mergeCell ref="G4997:H4997"/>
    <mergeCell ref="G4998:I4998"/>
    <mergeCell ref="A4999:I4999"/>
    <mergeCell ref="G4992:I4992"/>
    <mergeCell ref="A4993:I4993"/>
    <mergeCell ref="A4994:B4994"/>
    <mergeCell ref="C4994:E4994"/>
    <mergeCell ref="C4995:E4995"/>
    <mergeCell ref="G5020:H5020"/>
    <mergeCell ref="A5021:C5021"/>
    <mergeCell ref="G5021:H5021"/>
    <mergeCell ref="G5016:I5016"/>
    <mergeCell ref="A5017:I5017"/>
    <mergeCell ref="A5018:B5018"/>
    <mergeCell ref="C5018:E5018"/>
    <mergeCell ref="C5019:E5019"/>
    <mergeCell ref="A5012:B5012"/>
    <mergeCell ref="C5012:E5012"/>
    <mergeCell ref="C5013:E5013"/>
    <mergeCell ref="G5014:H5014"/>
    <mergeCell ref="A5015:C5015"/>
    <mergeCell ref="G5015:H5015"/>
    <mergeCell ref="G5008:H5008"/>
    <mergeCell ref="A5009:C5009"/>
    <mergeCell ref="G5009:H5009"/>
    <mergeCell ref="G5010:I5010"/>
    <mergeCell ref="A5011:I5011"/>
  </mergeCells>
  <pageMargins left="0.51181102362204722" right="0.51181102362204722" top="0.51181102362204722" bottom="0.51181102362204722" header="0" footer="0"/>
  <pageSetup paperSize="9" scale="80" orientation="portrait" r:id="rId1"/>
  <headerFooter>
    <oddFooter>&amp;L&amp;9&amp;A&amp;R&amp;9Página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3931"/>
  <sheetViews>
    <sheetView view="pageBreakPreview" topLeftCell="A3918" zoomScale="115" zoomScaleNormal="100" zoomScaleSheetLayoutView="115" workbookViewId="0">
      <selection activeCell="F3935" sqref="F3935"/>
    </sheetView>
  </sheetViews>
  <sheetFormatPr defaultRowHeight="14.25"/>
  <cols>
    <col min="1" max="1" width="10.25" customWidth="1"/>
    <col min="2" max="2" width="45.875" customWidth="1"/>
    <col min="3" max="3" width="15.375" customWidth="1"/>
    <col min="4" max="4" width="6.125" customWidth="1"/>
    <col min="5" max="7" width="12.375" customWidth="1"/>
  </cols>
  <sheetData>
    <row r="1" spans="1:7" ht="116.1" customHeight="1">
      <c r="A1" s="79"/>
      <c r="B1" s="79"/>
      <c r="C1" s="79"/>
      <c r="D1" s="79"/>
      <c r="E1" s="79"/>
      <c r="F1" s="79"/>
      <c r="G1" s="79"/>
    </row>
    <row r="2" spans="1:7" ht="9.9499999999999993" customHeight="1">
      <c r="A2" s="2"/>
      <c r="B2" s="2"/>
      <c r="C2" s="2"/>
      <c r="D2" s="2"/>
      <c r="E2" s="90"/>
      <c r="F2" s="90"/>
      <c r="G2" s="90"/>
    </row>
    <row r="3" spans="1:7" ht="20.100000000000001" customHeight="1">
      <c r="A3" s="81" t="s">
        <v>3190</v>
      </c>
      <c r="B3" s="81"/>
      <c r="C3" s="81"/>
      <c r="D3" s="81"/>
      <c r="E3" s="81"/>
      <c r="F3" s="81"/>
      <c r="G3" s="81"/>
    </row>
    <row r="4" spans="1:7" ht="15" customHeight="1">
      <c r="A4" s="91" t="s">
        <v>1469</v>
      </c>
      <c r="B4" s="91"/>
      <c r="C4" s="11" t="s">
        <v>4</v>
      </c>
      <c r="D4" s="11" t="s">
        <v>1470</v>
      </c>
      <c r="E4" s="11" t="s">
        <v>1471</v>
      </c>
      <c r="F4" s="11" t="s">
        <v>1472</v>
      </c>
      <c r="G4" s="11" t="s">
        <v>1473</v>
      </c>
    </row>
    <row r="5" spans="1:7" ht="21" customHeight="1">
      <c r="A5" s="17" t="s">
        <v>3191</v>
      </c>
      <c r="B5" s="18" t="s">
        <v>3192</v>
      </c>
      <c r="C5" s="17" t="s">
        <v>14</v>
      </c>
      <c r="D5" s="17" t="s">
        <v>1563</v>
      </c>
      <c r="E5" s="19">
        <v>1</v>
      </c>
      <c r="F5" s="20">
        <v>4.5599999999999996</v>
      </c>
      <c r="G5" s="20">
        <f t="shared" ref="G5:G10" si="0">TRUNC(TRUNC(E5,8)*F5,2)</f>
        <v>4.5599999999999996</v>
      </c>
    </row>
    <row r="6" spans="1:7" ht="21" customHeight="1">
      <c r="A6" s="17" t="s">
        <v>3193</v>
      </c>
      <c r="B6" s="18" t="s">
        <v>3194</v>
      </c>
      <c r="C6" s="17" t="s">
        <v>14</v>
      </c>
      <c r="D6" s="17" t="s">
        <v>1563</v>
      </c>
      <c r="E6" s="19">
        <v>1</v>
      </c>
      <c r="F6" s="20">
        <v>1.24</v>
      </c>
      <c r="G6" s="20">
        <f t="shared" si="0"/>
        <v>1.24</v>
      </c>
    </row>
    <row r="7" spans="1:7" ht="21" customHeight="1">
      <c r="A7" s="17" t="s">
        <v>3195</v>
      </c>
      <c r="B7" s="18" t="s">
        <v>3196</v>
      </c>
      <c r="C7" s="17" t="s">
        <v>14</v>
      </c>
      <c r="D7" s="17" t="s">
        <v>1563</v>
      </c>
      <c r="E7" s="19">
        <v>1</v>
      </c>
      <c r="F7" s="20">
        <v>1.34</v>
      </c>
      <c r="G7" s="20">
        <f t="shared" si="0"/>
        <v>1.34</v>
      </c>
    </row>
    <row r="8" spans="1:7" ht="21" customHeight="1">
      <c r="A8" s="17" t="s">
        <v>3197</v>
      </c>
      <c r="B8" s="18" t="s">
        <v>3198</v>
      </c>
      <c r="C8" s="17" t="s">
        <v>14</v>
      </c>
      <c r="D8" s="17" t="s">
        <v>1563</v>
      </c>
      <c r="E8" s="19">
        <v>1</v>
      </c>
      <c r="F8" s="20">
        <v>0.82</v>
      </c>
      <c r="G8" s="20">
        <f t="shared" si="0"/>
        <v>0.82</v>
      </c>
    </row>
    <row r="9" spans="1:7" ht="21" customHeight="1">
      <c r="A9" s="17" t="s">
        <v>3199</v>
      </c>
      <c r="B9" s="18" t="s">
        <v>3200</v>
      </c>
      <c r="C9" s="17" t="s">
        <v>14</v>
      </c>
      <c r="D9" s="17" t="s">
        <v>1563</v>
      </c>
      <c r="E9" s="19">
        <v>1</v>
      </c>
      <c r="F9" s="20">
        <v>0.04</v>
      </c>
      <c r="G9" s="20">
        <f t="shared" si="0"/>
        <v>0.04</v>
      </c>
    </row>
    <row r="10" spans="1:7" ht="21" customHeight="1">
      <c r="A10" s="17" t="s">
        <v>3201</v>
      </c>
      <c r="B10" s="18" t="s">
        <v>3202</v>
      </c>
      <c r="C10" s="17" t="s">
        <v>14</v>
      </c>
      <c r="D10" s="17" t="s">
        <v>1563</v>
      </c>
      <c r="E10" s="19">
        <v>1</v>
      </c>
      <c r="F10" s="20">
        <v>0.8</v>
      </c>
      <c r="G10" s="20">
        <f t="shared" si="0"/>
        <v>0.8</v>
      </c>
    </row>
    <row r="11" spans="1:7" ht="15" customHeight="1">
      <c r="A11" s="2"/>
      <c r="B11" s="2"/>
      <c r="C11" s="2"/>
      <c r="D11" s="2"/>
      <c r="E11" s="87" t="s">
        <v>1482</v>
      </c>
      <c r="F11" s="87"/>
      <c r="G11" s="21">
        <f>SUM(G5:G10)</f>
        <v>8.8000000000000007</v>
      </c>
    </row>
    <row r="12" spans="1:7" ht="15" customHeight="1">
      <c r="A12" s="91" t="s">
        <v>1483</v>
      </c>
      <c r="B12" s="91"/>
      <c r="C12" s="11" t="s">
        <v>4</v>
      </c>
      <c r="D12" s="11" t="s">
        <v>1470</v>
      </c>
      <c r="E12" s="11" t="s">
        <v>1471</v>
      </c>
      <c r="F12" s="11" t="s">
        <v>1472</v>
      </c>
      <c r="G12" s="11" t="s">
        <v>1473</v>
      </c>
    </row>
    <row r="13" spans="1:7" ht="15" customHeight="1">
      <c r="A13" s="17" t="s">
        <v>3203</v>
      </c>
      <c r="B13" s="18" t="s">
        <v>3204</v>
      </c>
      <c r="C13" s="17" t="s">
        <v>14</v>
      </c>
      <c r="D13" s="17" t="s">
        <v>1563</v>
      </c>
      <c r="E13" s="19">
        <v>1</v>
      </c>
      <c r="F13" s="20">
        <v>14.96</v>
      </c>
      <c r="G13" s="20">
        <f>TRUNC(TRUNC(E13,8)*F13,2)</f>
        <v>14.96</v>
      </c>
    </row>
    <row r="14" spans="1:7" ht="15" customHeight="1">
      <c r="A14" s="2"/>
      <c r="B14" s="2"/>
      <c r="C14" s="2"/>
      <c r="D14" s="2"/>
      <c r="E14" s="87" t="s">
        <v>1486</v>
      </c>
      <c r="F14" s="87"/>
      <c r="G14" s="21">
        <f>SUM(G13:G13)</f>
        <v>14.96</v>
      </c>
    </row>
    <row r="15" spans="1:7" ht="15" customHeight="1">
      <c r="A15" s="91" t="s">
        <v>1487</v>
      </c>
      <c r="B15" s="91"/>
      <c r="C15" s="11" t="s">
        <v>4</v>
      </c>
      <c r="D15" s="11" t="s">
        <v>1470</v>
      </c>
      <c r="E15" s="11" t="s">
        <v>1471</v>
      </c>
      <c r="F15" s="11" t="s">
        <v>1472</v>
      </c>
      <c r="G15" s="11" t="s">
        <v>1473</v>
      </c>
    </row>
    <row r="16" spans="1:7" ht="21" customHeight="1">
      <c r="A16" s="17" t="s">
        <v>3205</v>
      </c>
      <c r="B16" s="18" t="s">
        <v>3206</v>
      </c>
      <c r="C16" s="17" t="s">
        <v>14</v>
      </c>
      <c r="D16" s="17" t="s">
        <v>1563</v>
      </c>
      <c r="E16" s="19">
        <v>1</v>
      </c>
      <c r="F16" s="20">
        <v>0.19</v>
      </c>
      <c r="G16" s="20">
        <f>TRUNC(TRUNC(E16,8)*F16,2)</f>
        <v>0.19</v>
      </c>
    </row>
    <row r="17" spans="1:7" ht="15" customHeight="1">
      <c r="A17" s="2"/>
      <c r="B17" s="2"/>
      <c r="C17" s="2"/>
      <c r="D17" s="2"/>
      <c r="E17" s="87" t="s">
        <v>1490</v>
      </c>
      <c r="F17" s="87"/>
      <c r="G17" s="21">
        <f>SUM(G16:G16)</f>
        <v>0.19</v>
      </c>
    </row>
    <row r="18" spans="1:7" ht="15" customHeight="1">
      <c r="A18" s="2"/>
      <c r="B18" s="2"/>
      <c r="C18" s="2"/>
      <c r="D18" s="2"/>
      <c r="E18" s="89" t="s">
        <v>1491</v>
      </c>
      <c r="F18" s="89"/>
      <c r="G18" s="5">
        <f>SUM(G11,G14,G17)</f>
        <v>23.950000000000003</v>
      </c>
    </row>
    <row r="19" spans="1:7" ht="9.9499999999999993" customHeight="1">
      <c r="A19" s="2"/>
      <c r="B19" s="2"/>
      <c r="C19" s="2"/>
      <c r="D19" s="2"/>
      <c r="E19" s="90"/>
      <c r="F19" s="90"/>
      <c r="G19" s="90"/>
    </row>
    <row r="20" spans="1:7" ht="20.100000000000001" customHeight="1">
      <c r="A20" s="81" t="s">
        <v>3207</v>
      </c>
      <c r="B20" s="81"/>
      <c r="C20" s="81"/>
      <c r="D20" s="81"/>
      <c r="E20" s="81"/>
      <c r="F20" s="81"/>
      <c r="G20" s="81"/>
    </row>
    <row r="21" spans="1:7" ht="15" customHeight="1">
      <c r="A21" s="91" t="s">
        <v>1469</v>
      </c>
      <c r="B21" s="91"/>
      <c r="C21" s="11" t="s">
        <v>4</v>
      </c>
      <c r="D21" s="11" t="s">
        <v>1470</v>
      </c>
      <c r="E21" s="11" t="s">
        <v>1471</v>
      </c>
      <c r="F21" s="11" t="s">
        <v>1472</v>
      </c>
      <c r="G21" s="11" t="s">
        <v>1473</v>
      </c>
    </row>
    <row r="22" spans="1:7" ht="21" customHeight="1">
      <c r="A22" s="17" t="s">
        <v>3191</v>
      </c>
      <c r="B22" s="18" t="s">
        <v>3192</v>
      </c>
      <c r="C22" s="17" t="s">
        <v>14</v>
      </c>
      <c r="D22" s="17" t="s">
        <v>1563</v>
      </c>
      <c r="E22" s="19">
        <v>1</v>
      </c>
      <c r="F22" s="20">
        <v>4.5599999999999996</v>
      </c>
      <c r="G22" s="20">
        <f t="shared" ref="G22:G27" si="1">TRUNC(TRUNC(E22,8)*F22,2)</f>
        <v>4.5599999999999996</v>
      </c>
    </row>
    <row r="23" spans="1:7" ht="21" customHeight="1">
      <c r="A23" s="17" t="s">
        <v>3208</v>
      </c>
      <c r="B23" s="18" t="s">
        <v>3209</v>
      </c>
      <c r="C23" s="17" t="s">
        <v>14</v>
      </c>
      <c r="D23" s="17" t="s">
        <v>1563</v>
      </c>
      <c r="E23" s="19">
        <v>1</v>
      </c>
      <c r="F23" s="20">
        <v>1.43</v>
      </c>
      <c r="G23" s="20">
        <f t="shared" si="1"/>
        <v>1.43</v>
      </c>
    </row>
    <row r="24" spans="1:7" ht="21" customHeight="1">
      <c r="A24" s="17" t="s">
        <v>3195</v>
      </c>
      <c r="B24" s="18" t="s">
        <v>3196</v>
      </c>
      <c r="C24" s="17" t="s">
        <v>14</v>
      </c>
      <c r="D24" s="17" t="s">
        <v>1563</v>
      </c>
      <c r="E24" s="19">
        <v>1</v>
      </c>
      <c r="F24" s="20">
        <v>1.34</v>
      </c>
      <c r="G24" s="20">
        <f t="shared" si="1"/>
        <v>1.34</v>
      </c>
    </row>
    <row r="25" spans="1:7" ht="29.1" customHeight="1">
      <c r="A25" s="17" t="s">
        <v>3210</v>
      </c>
      <c r="B25" s="18" t="s">
        <v>3211</v>
      </c>
      <c r="C25" s="17" t="s">
        <v>14</v>
      </c>
      <c r="D25" s="17" t="s">
        <v>1563</v>
      </c>
      <c r="E25" s="19">
        <v>1</v>
      </c>
      <c r="F25" s="20">
        <v>0.49</v>
      </c>
      <c r="G25" s="20">
        <f t="shared" si="1"/>
        <v>0.49</v>
      </c>
    </row>
    <row r="26" spans="1:7" ht="21" customHeight="1">
      <c r="A26" s="17" t="s">
        <v>3199</v>
      </c>
      <c r="B26" s="18" t="s">
        <v>3200</v>
      </c>
      <c r="C26" s="17" t="s">
        <v>14</v>
      </c>
      <c r="D26" s="17" t="s">
        <v>1563</v>
      </c>
      <c r="E26" s="19">
        <v>1</v>
      </c>
      <c r="F26" s="20">
        <v>0.04</v>
      </c>
      <c r="G26" s="20">
        <f t="shared" si="1"/>
        <v>0.04</v>
      </c>
    </row>
    <row r="27" spans="1:7" ht="21" customHeight="1">
      <c r="A27" s="17" t="s">
        <v>3201</v>
      </c>
      <c r="B27" s="18" t="s">
        <v>3202</v>
      </c>
      <c r="C27" s="17" t="s">
        <v>14</v>
      </c>
      <c r="D27" s="17" t="s">
        <v>1563</v>
      </c>
      <c r="E27" s="19">
        <v>1</v>
      </c>
      <c r="F27" s="20">
        <v>0.8</v>
      </c>
      <c r="G27" s="20">
        <f t="shared" si="1"/>
        <v>0.8</v>
      </c>
    </row>
    <row r="28" spans="1:7" ht="15" customHeight="1">
      <c r="A28" s="2"/>
      <c r="B28" s="2"/>
      <c r="C28" s="2"/>
      <c r="D28" s="2"/>
      <c r="E28" s="87" t="s">
        <v>1482</v>
      </c>
      <c r="F28" s="87"/>
      <c r="G28" s="21">
        <f>SUM(G22:G27)</f>
        <v>8.66</v>
      </c>
    </row>
    <row r="29" spans="1:7" ht="15" customHeight="1">
      <c r="A29" s="91" t="s">
        <v>1483</v>
      </c>
      <c r="B29" s="91"/>
      <c r="C29" s="11" t="s">
        <v>4</v>
      </c>
      <c r="D29" s="11" t="s">
        <v>1470</v>
      </c>
      <c r="E29" s="11" t="s">
        <v>1471</v>
      </c>
      <c r="F29" s="11" t="s">
        <v>1472</v>
      </c>
      <c r="G29" s="11" t="s">
        <v>1473</v>
      </c>
    </row>
    <row r="30" spans="1:7" ht="15" customHeight="1">
      <c r="A30" s="17" t="s">
        <v>3212</v>
      </c>
      <c r="B30" s="18" t="s">
        <v>3213</v>
      </c>
      <c r="C30" s="17" t="s">
        <v>14</v>
      </c>
      <c r="D30" s="17" t="s">
        <v>1563</v>
      </c>
      <c r="E30" s="19">
        <v>1</v>
      </c>
      <c r="F30" s="20">
        <v>14.96</v>
      </c>
      <c r="G30" s="20">
        <f>TRUNC(TRUNC(E30,8)*F30,2)</f>
        <v>14.96</v>
      </c>
    </row>
    <row r="31" spans="1:7" ht="15" customHeight="1">
      <c r="A31" s="2"/>
      <c r="B31" s="2"/>
      <c r="C31" s="2"/>
      <c r="D31" s="2"/>
      <c r="E31" s="87" t="s">
        <v>1486</v>
      </c>
      <c r="F31" s="87"/>
      <c r="G31" s="21">
        <f>SUM(G30:G30)</f>
        <v>14.96</v>
      </c>
    </row>
    <row r="32" spans="1:7" ht="15" customHeight="1">
      <c r="A32" s="91" t="s">
        <v>1487</v>
      </c>
      <c r="B32" s="91"/>
      <c r="C32" s="11" t="s">
        <v>4</v>
      </c>
      <c r="D32" s="11" t="s">
        <v>1470</v>
      </c>
      <c r="E32" s="11" t="s">
        <v>1471</v>
      </c>
      <c r="F32" s="11" t="s">
        <v>1472</v>
      </c>
      <c r="G32" s="11" t="s">
        <v>1473</v>
      </c>
    </row>
    <row r="33" spans="1:7" ht="21" customHeight="1">
      <c r="A33" s="17" t="s">
        <v>3214</v>
      </c>
      <c r="B33" s="18" t="s">
        <v>3215</v>
      </c>
      <c r="C33" s="17" t="s">
        <v>14</v>
      </c>
      <c r="D33" s="17" t="s">
        <v>1563</v>
      </c>
      <c r="E33" s="19">
        <v>1</v>
      </c>
      <c r="F33" s="20">
        <v>0.25</v>
      </c>
      <c r="G33" s="20">
        <f>TRUNC(TRUNC(E33,8)*F33,2)</f>
        <v>0.25</v>
      </c>
    </row>
    <row r="34" spans="1:7" ht="15" customHeight="1">
      <c r="A34" s="2"/>
      <c r="B34" s="2"/>
      <c r="C34" s="2"/>
      <c r="D34" s="2"/>
      <c r="E34" s="87" t="s">
        <v>1490</v>
      </c>
      <c r="F34" s="87"/>
      <c r="G34" s="21">
        <f>SUM(G33:G33)</f>
        <v>0.25</v>
      </c>
    </row>
    <row r="35" spans="1:7" ht="15" customHeight="1">
      <c r="A35" s="2"/>
      <c r="B35" s="2"/>
      <c r="C35" s="2"/>
      <c r="D35" s="2"/>
      <c r="E35" s="89" t="s">
        <v>1491</v>
      </c>
      <c r="F35" s="89"/>
      <c r="G35" s="5">
        <f>SUM(G28,G31,G34)</f>
        <v>23.87</v>
      </c>
    </row>
    <row r="36" spans="1:7" ht="9.9499999999999993" customHeight="1">
      <c r="A36" s="2"/>
      <c r="B36" s="2"/>
      <c r="C36" s="2"/>
      <c r="D36" s="2"/>
      <c r="E36" s="90"/>
      <c r="F36" s="90"/>
      <c r="G36" s="90"/>
    </row>
    <row r="37" spans="1:7" ht="20.100000000000001" customHeight="1">
      <c r="A37" s="81" t="s">
        <v>3216</v>
      </c>
      <c r="B37" s="81"/>
      <c r="C37" s="81"/>
      <c r="D37" s="81"/>
      <c r="E37" s="81"/>
      <c r="F37" s="81"/>
      <c r="G37" s="81"/>
    </row>
    <row r="38" spans="1:7" ht="15" customHeight="1">
      <c r="A38" s="91" t="s">
        <v>1469</v>
      </c>
      <c r="B38" s="91"/>
      <c r="C38" s="11" t="s">
        <v>4</v>
      </c>
      <c r="D38" s="11" t="s">
        <v>1470</v>
      </c>
      <c r="E38" s="11" t="s">
        <v>1471</v>
      </c>
      <c r="F38" s="11" t="s">
        <v>1472</v>
      </c>
      <c r="G38" s="11" t="s">
        <v>1473</v>
      </c>
    </row>
    <row r="39" spans="1:7" ht="21" customHeight="1">
      <c r="A39" s="17" t="s">
        <v>3191</v>
      </c>
      <c r="B39" s="18" t="s">
        <v>3192</v>
      </c>
      <c r="C39" s="17" t="s">
        <v>14</v>
      </c>
      <c r="D39" s="17" t="s">
        <v>1563</v>
      </c>
      <c r="E39" s="19">
        <v>1</v>
      </c>
      <c r="F39" s="20">
        <v>4.5599999999999996</v>
      </c>
      <c r="G39" s="20">
        <f t="shared" ref="G39:G44" si="2">TRUNC(TRUNC(E39,8)*F39,2)</f>
        <v>4.5599999999999996</v>
      </c>
    </row>
    <row r="40" spans="1:7" ht="21" customHeight="1">
      <c r="A40" s="17" t="s">
        <v>3217</v>
      </c>
      <c r="B40" s="18" t="s">
        <v>3218</v>
      </c>
      <c r="C40" s="17" t="s">
        <v>14</v>
      </c>
      <c r="D40" s="17" t="s">
        <v>1563</v>
      </c>
      <c r="E40" s="19">
        <v>1</v>
      </c>
      <c r="F40" s="20">
        <v>0.86</v>
      </c>
      <c r="G40" s="20">
        <f t="shared" si="2"/>
        <v>0.86</v>
      </c>
    </row>
    <row r="41" spans="1:7" ht="21" customHeight="1">
      <c r="A41" s="17" t="s">
        <v>3195</v>
      </c>
      <c r="B41" s="18" t="s">
        <v>3196</v>
      </c>
      <c r="C41" s="17" t="s">
        <v>14</v>
      </c>
      <c r="D41" s="17" t="s">
        <v>1563</v>
      </c>
      <c r="E41" s="19">
        <v>1</v>
      </c>
      <c r="F41" s="20">
        <v>1.34</v>
      </c>
      <c r="G41" s="20">
        <f t="shared" si="2"/>
        <v>1.34</v>
      </c>
    </row>
    <row r="42" spans="1:7" ht="29.1" customHeight="1">
      <c r="A42" s="17" t="s">
        <v>3219</v>
      </c>
      <c r="B42" s="18" t="s">
        <v>3220</v>
      </c>
      <c r="C42" s="17" t="s">
        <v>14</v>
      </c>
      <c r="D42" s="17" t="s">
        <v>1563</v>
      </c>
      <c r="E42" s="19">
        <v>1</v>
      </c>
      <c r="F42" s="20">
        <v>0.01</v>
      </c>
      <c r="G42" s="20">
        <f t="shared" si="2"/>
        <v>0.01</v>
      </c>
    </row>
    <row r="43" spans="1:7" ht="21" customHeight="1">
      <c r="A43" s="17" t="s">
        <v>3199</v>
      </c>
      <c r="B43" s="18" t="s">
        <v>3200</v>
      </c>
      <c r="C43" s="17" t="s">
        <v>14</v>
      </c>
      <c r="D43" s="17" t="s">
        <v>1563</v>
      </c>
      <c r="E43" s="19">
        <v>1</v>
      </c>
      <c r="F43" s="20">
        <v>0.04</v>
      </c>
      <c r="G43" s="20">
        <f t="shared" si="2"/>
        <v>0.04</v>
      </c>
    </row>
    <row r="44" spans="1:7" ht="21" customHeight="1">
      <c r="A44" s="17" t="s">
        <v>3201</v>
      </c>
      <c r="B44" s="18" t="s">
        <v>3202</v>
      </c>
      <c r="C44" s="17" t="s">
        <v>14</v>
      </c>
      <c r="D44" s="17" t="s">
        <v>1563</v>
      </c>
      <c r="E44" s="19">
        <v>1</v>
      </c>
      <c r="F44" s="20">
        <v>0.8</v>
      </c>
      <c r="G44" s="20">
        <f t="shared" si="2"/>
        <v>0.8</v>
      </c>
    </row>
    <row r="45" spans="1:7" ht="15" customHeight="1">
      <c r="A45" s="2"/>
      <c r="B45" s="2"/>
      <c r="C45" s="2"/>
      <c r="D45" s="2"/>
      <c r="E45" s="87" t="s">
        <v>1482</v>
      </c>
      <c r="F45" s="87"/>
      <c r="G45" s="21">
        <f>SUM(G39:G44)</f>
        <v>7.6099999999999994</v>
      </c>
    </row>
    <row r="46" spans="1:7" ht="15" customHeight="1">
      <c r="A46" s="91" t="s">
        <v>1483</v>
      </c>
      <c r="B46" s="91"/>
      <c r="C46" s="11" t="s">
        <v>4</v>
      </c>
      <c r="D46" s="11" t="s">
        <v>1470</v>
      </c>
      <c r="E46" s="11" t="s">
        <v>1471</v>
      </c>
      <c r="F46" s="11" t="s">
        <v>1472</v>
      </c>
      <c r="G46" s="11" t="s">
        <v>1473</v>
      </c>
    </row>
    <row r="47" spans="1:7" ht="15" customHeight="1">
      <c r="A47" s="17" t="s">
        <v>3221</v>
      </c>
      <c r="B47" s="18" t="s">
        <v>3222</v>
      </c>
      <c r="C47" s="17" t="s">
        <v>14</v>
      </c>
      <c r="D47" s="17" t="s">
        <v>1563</v>
      </c>
      <c r="E47" s="19">
        <v>1</v>
      </c>
      <c r="F47" s="20">
        <v>14.96</v>
      </c>
      <c r="G47" s="20">
        <f>TRUNC(TRUNC(E47,8)*F47,2)</f>
        <v>14.96</v>
      </c>
    </row>
    <row r="48" spans="1:7" ht="15" customHeight="1">
      <c r="A48" s="2"/>
      <c r="B48" s="2"/>
      <c r="C48" s="2"/>
      <c r="D48" s="2"/>
      <c r="E48" s="87" t="s">
        <v>1486</v>
      </c>
      <c r="F48" s="87"/>
      <c r="G48" s="21">
        <f>SUM(G47:G47)</f>
        <v>14.96</v>
      </c>
    </row>
    <row r="49" spans="1:7" ht="15" customHeight="1">
      <c r="A49" s="91" t="s">
        <v>1487</v>
      </c>
      <c r="B49" s="91"/>
      <c r="C49" s="11" t="s">
        <v>4</v>
      </c>
      <c r="D49" s="11" t="s">
        <v>1470</v>
      </c>
      <c r="E49" s="11" t="s">
        <v>1471</v>
      </c>
      <c r="F49" s="11" t="s">
        <v>1472</v>
      </c>
      <c r="G49" s="11" t="s">
        <v>1473</v>
      </c>
    </row>
    <row r="50" spans="1:7" ht="21" customHeight="1">
      <c r="A50" s="17" t="s">
        <v>3223</v>
      </c>
      <c r="B50" s="18" t="s">
        <v>3224</v>
      </c>
      <c r="C50" s="17" t="s">
        <v>14</v>
      </c>
      <c r="D50" s="17" t="s">
        <v>1563</v>
      </c>
      <c r="E50" s="19">
        <v>1</v>
      </c>
      <c r="F50" s="20">
        <v>0.19</v>
      </c>
      <c r="G50" s="20">
        <f>TRUNC(TRUNC(E50,8)*F50,2)</f>
        <v>0.19</v>
      </c>
    </row>
    <row r="51" spans="1:7" ht="15" customHeight="1">
      <c r="A51" s="2"/>
      <c r="B51" s="2"/>
      <c r="C51" s="2"/>
      <c r="D51" s="2"/>
      <c r="E51" s="87" t="s">
        <v>1490</v>
      </c>
      <c r="F51" s="87"/>
      <c r="G51" s="21">
        <f>SUM(G50:G50)</f>
        <v>0.19</v>
      </c>
    </row>
    <row r="52" spans="1:7" ht="15" customHeight="1">
      <c r="A52" s="2"/>
      <c r="B52" s="2"/>
      <c r="C52" s="2"/>
      <c r="D52" s="2"/>
      <c r="E52" s="89" t="s">
        <v>1491</v>
      </c>
      <c r="F52" s="89"/>
      <c r="G52" s="5">
        <f>SUM(G45,G48,G51)</f>
        <v>22.76</v>
      </c>
    </row>
    <row r="53" spans="1:7" ht="9.9499999999999993" customHeight="1">
      <c r="A53" s="2"/>
      <c r="B53" s="2"/>
      <c r="C53" s="2"/>
      <c r="D53" s="2"/>
      <c r="E53" s="90"/>
      <c r="F53" s="90"/>
      <c r="G53" s="90"/>
    </row>
    <row r="54" spans="1:7" ht="20.100000000000001" customHeight="1">
      <c r="A54" s="81" t="s">
        <v>3225</v>
      </c>
      <c r="B54" s="81"/>
      <c r="C54" s="81"/>
      <c r="D54" s="81"/>
      <c r="E54" s="81"/>
      <c r="F54" s="81"/>
      <c r="G54" s="81"/>
    </row>
    <row r="55" spans="1:7" ht="15" customHeight="1">
      <c r="A55" s="91" t="s">
        <v>1469</v>
      </c>
      <c r="B55" s="91"/>
      <c r="C55" s="11" t="s">
        <v>4</v>
      </c>
      <c r="D55" s="11" t="s">
        <v>1470</v>
      </c>
      <c r="E55" s="11" t="s">
        <v>1471</v>
      </c>
      <c r="F55" s="11" t="s">
        <v>1472</v>
      </c>
      <c r="G55" s="11" t="s">
        <v>1473</v>
      </c>
    </row>
    <row r="56" spans="1:7" ht="21" customHeight="1">
      <c r="A56" s="17" t="s">
        <v>3191</v>
      </c>
      <c r="B56" s="18" t="s">
        <v>3192</v>
      </c>
      <c r="C56" s="17" t="s">
        <v>14</v>
      </c>
      <c r="D56" s="17" t="s">
        <v>1563</v>
      </c>
      <c r="E56" s="19">
        <v>1</v>
      </c>
      <c r="F56" s="20">
        <v>4.5599999999999996</v>
      </c>
      <c r="G56" s="20">
        <f t="shared" ref="G56:G61" si="3">TRUNC(TRUNC(E56,8)*F56,2)</f>
        <v>4.5599999999999996</v>
      </c>
    </row>
    <row r="57" spans="1:7" ht="21" customHeight="1">
      <c r="A57" s="17" t="s">
        <v>3226</v>
      </c>
      <c r="B57" s="18" t="s">
        <v>3227</v>
      </c>
      <c r="C57" s="17" t="s">
        <v>14</v>
      </c>
      <c r="D57" s="17" t="s">
        <v>1563</v>
      </c>
      <c r="E57" s="19">
        <v>1</v>
      </c>
      <c r="F57" s="20">
        <v>1.33</v>
      </c>
      <c r="G57" s="20">
        <f t="shared" si="3"/>
        <v>1.33</v>
      </c>
    </row>
    <row r="58" spans="1:7" ht="21" customHeight="1">
      <c r="A58" s="17" t="s">
        <v>3195</v>
      </c>
      <c r="B58" s="18" t="s">
        <v>3196</v>
      </c>
      <c r="C58" s="17" t="s">
        <v>14</v>
      </c>
      <c r="D58" s="17" t="s">
        <v>1563</v>
      </c>
      <c r="E58" s="19">
        <v>1</v>
      </c>
      <c r="F58" s="20">
        <v>1.34</v>
      </c>
      <c r="G58" s="20">
        <f t="shared" si="3"/>
        <v>1.34</v>
      </c>
    </row>
    <row r="59" spans="1:7" ht="21" customHeight="1">
      <c r="A59" s="17" t="s">
        <v>3228</v>
      </c>
      <c r="B59" s="18" t="s">
        <v>3229</v>
      </c>
      <c r="C59" s="17" t="s">
        <v>14</v>
      </c>
      <c r="D59" s="17" t="s">
        <v>1563</v>
      </c>
      <c r="E59" s="19">
        <v>1</v>
      </c>
      <c r="F59" s="20">
        <v>0.61</v>
      </c>
      <c r="G59" s="20">
        <f t="shared" si="3"/>
        <v>0.61</v>
      </c>
    </row>
    <row r="60" spans="1:7" ht="21" customHeight="1">
      <c r="A60" s="17" t="s">
        <v>3199</v>
      </c>
      <c r="B60" s="18" t="s">
        <v>3200</v>
      </c>
      <c r="C60" s="17" t="s">
        <v>14</v>
      </c>
      <c r="D60" s="17" t="s">
        <v>1563</v>
      </c>
      <c r="E60" s="19">
        <v>1</v>
      </c>
      <c r="F60" s="20">
        <v>0.04</v>
      </c>
      <c r="G60" s="20">
        <f t="shared" si="3"/>
        <v>0.04</v>
      </c>
    </row>
    <row r="61" spans="1:7" ht="21" customHeight="1">
      <c r="A61" s="17" t="s">
        <v>3201</v>
      </c>
      <c r="B61" s="18" t="s">
        <v>3202</v>
      </c>
      <c r="C61" s="17" t="s">
        <v>14</v>
      </c>
      <c r="D61" s="17" t="s">
        <v>1563</v>
      </c>
      <c r="E61" s="19">
        <v>1</v>
      </c>
      <c r="F61" s="20">
        <v>0.8</v>
      </c>
      <c r="G61" s="20">
        <f t="shared" si="3"/>
        <v>0.8</v>
      </c>
    </row>
    <row r="62" spans="1:7" ht="15" customHeight="1">
      <c r="A62" s="2"/>
      <c r="B62" s="2"/>
      <c r="C62" s="2"/>
      <c r="D62" s="2"/>
      <c r="E62" s="87" t="s">
        <v>1482</v>
      </c>
      <c r="F62" s="87"/>
      <c r="G62" s="21">
        <f>SUM(G56:G61)</f>
        <v>8.68</v>
      </c>
    </row>
    <row r="63" spans="1:7" ht="15" customHeight="1">
      <c r="A63" s="91" t="s">
        <v>1483</v>
      </c>
      <c r="B63" s="91"/>
      <c r="C63" s="11" t="s">
        <v>4</v>
      </c>
      <c r="D63" s="11" t="s">
        <v>1470</v>
      </c>
      <c r="E63" s="11" t="s">
        <v>1471</v>
      </c>
      <c r="F63" s="11" t="s">
        <v>1472</v>
      </c>
      <c r="G63" s="11" t="s">
        <v>1473</v>
      </c>
    </row>
    <row r="64" spans="1:7" ht="15" customHeight="1">
      <c r="A64" s="17" t="s">
        <v>3230</v>
      </c>
      <c r="B64" s="18" t="s">
        <v>3231</v>
      </c>
      <c r="C64" s="17" t="s">
        <v>14</v>
      </c>
      <c r="D64" s="17" t="s">
        <v>1563</v>
      </c>
      <c r="E64" s="19">
        <v>1</v>
      </c>
      <c r="F64" s="20">
        <v>15.74</v>
      </c>
      <c r="G64" s="20">
        <f>TRUNC(TRUNC(E64,8)*F64,2)</f>
        <v>15.74</v>
      </c>
    </row>
    <row r="65" spans="1:7" ht="15" customHeight="1">
      <c r="A65" s="2"/>
      <c r="B65" s="2"/>
      <c r="C65" s="2"/>
      <c r="D65" s="2"/>
      <c r="E65" s="87" t="s">
        <v>1486</v>
      </c>
      <c r="F65" s="87"/>
      <c r="G65" s="21">
        <f>SUM(G64:G64)</f>
        <v>15.74</v>
      </c>
    </row>
    <row r="66" spans="1:7" ht="15" customHeight="1">
      <c r="A66" s="91" t="s">
        <v>1487</v>
      </c>
      <c r="B66" s="91"/>
      <c r="C66" s="11" t="s">
        <v>4</v>
      </c>
      <c r="D66" s="11" t="s">
        <v>1470</v>
      </c>
      <c r="E66" s="11" t="s">
        <v>1471</v>
      </c>
      <c r="F66" s="11" t="s">
        <v>1472</v>
      </c>
      <c r="G66" s="11" t="s">
        <v>1473</v>
      </c>
    </row>
    <row r="67" spans="1:7" ht="21" customHeight="1">
      <c r="A67" s="17" t="s">
        <v>3232</v>
      </c>
      <c r="B67" s="18" t="s">
        <v>3233</v>
      </c>
      <c r="C67" s="17" t="s">
        <v>14</v>
      </c>
      <c r="D67" s="17" t="s">
        <v>1563</v>
      </c>
      <c r="E67" s="19">
        <v>1</v>
      </c>
      <c r="F67" s="20">
        <v>0.2</v>
      </c>
      <c r="G67" s="20">
        <f>TRUNC(TRUNC(E67,8)*F67,2)</f>
        <v>0.2</v>
      </c>
    </row>
    <row r="68" spans="1:7" ht="15" customHeight="1">
      <c r="A68" s="2"/>
      <c r="B68" s="2"/>
      <c r="C68" s="2"/>
      <c r="D68" s="2"/>
      <c r="E68" s="87" t="s">
        <v>1490</v>
      </c>
      <c r="F68" s="87"/>
      <c r="G68" s="21">
        <f>SUM(G67:G67)</f>
        <v>0.2</v>
      </c>
    </row>
    <row r="69" spans="1:7" ht="15" customHeight="1">
      <c r="A69" s="2"/>
      <c r="B69" s="2"/>
      <c r="C69" s="2"/>
      <c r="D69" s="2"/>
      <c r="E69" s="89" t="s">
        <v>1491</v>
      </c>
      <c r="F69" s="89"/>
      <c r="G69" s="5">
        <f>SUM(G62,G65,G68)</f>
        <v>24.62</v>
      </c>
    </row>
    <row r="70" spans="1:7" ht="9.9499999999999993" customHeight="1">
      <c r="A70" s="2"/>
      <c r="B70" s="2"/>
      <c r="C70" s="2"/>
      <c r="D70" s="2"/>
      <c r="E70" s="90"/>
      <c r="F70" s="90"/>
      <c r="G70" s="90"/>
    </row>
    <row r="71" spans="1:7" ht="20.100000000000001" customHeight="1">
      <c r="A71" s="81" t="s">
        <v>3234</v>
      </c>
      <c r="B71" s="81"/>
      <c r="C71" s="81"/>
      <c r="D71" s="81"/>
      <c r="E71" s="81"/>
      <c r="F71" s="81"/>
      <c r="G71" s="81"/>
    </row>
    <row r="72" spans="1:7" ht="15" customHeight="1">
      <c r="A72" s="91" t="s">
        <v>1576</v>
      </c>
      <c r="B72" s="91"/>
      <c r="C72" s="11" t="s">
        <v>4</v>
      </c>
      <c r="D72" s="11" t="s">
        <v>1470</v>
      </c>
      <c r="E72" s="11" t="s">
        <v>1471</v>
      </c>
      <c r="F72" s="11" t="s">
        <v>1472</v>
      </c>
      <c r="G72" s="11" t="s">
        <v>1473</v>
      </c>
    </row>
    <row r="73" spans="1:7" ht="21" customHeight="1">
      <c r="A73" s="17" t="s">
        <v>3235</v>
      </c>
      <c r="B73" s="18" t="s">
        <v>3236</v>
      </c>
      <c r="C73" s="17" t="s">
        <v>14</v>
      </c>
      <c r="D73" s="17" t="s">
        <v>33</v>
      </c>
      <c r="E73" s="19">
        <v>122.27</v>
      </c>
      <c r="F73" s="20">
        <v>3.32</v>
      </c>
      <c r="G73" s="20">
        <f>TRUNC(TRUNC(E73,8)*F73,2)</f>
        <v>405.93</v>
      </c>
    </row>
    <row r="74" spans="1:7" ht="15" customHeight="1">
      <c r="A74" s="2"/>
      <c r="B74" s="2"/>
      <c r="C74" s="2"/>
      <c r="D74" s="2"/>
      <c r="E74" s="87" t="s">
        <v>1588</v>
      </c>
      <c r="F74" s="87"/>
      <c r="G74" s="21">
        <f>SUM(G73:G73)</f>
        <v>405.93</v>
      </c>
    </row>
    <row r="75" spans="1:7" ht="15" customHeight="1">
      <c r="A75" s="91" t="s">
        <v>1560</v>
      </c>
      <c r="B75" s="91"/>
      <c r="C75" s="11" t="s">
        <v>4</v>
      </c>
      <c r="D75" s="11" t="s">
        <v>1470</v>
      </c>
      <c r="E75" s="11" t="s">
        <v>1471</v>
      </c>
      <c r="F75" s="11" t="s">
        <v>1472</v>
      </c>
      <c r="G75" s="11" t="s">
        <v>1473</v>
      </c>
    </row>
    <row r="76" spans="1:7" ht="15" customHeight="1">
      <c r="A76" s="17" t="s">
        <v>1792</v>
      </c>
      <c r="B76" s="18" t="s">
        <v>1793</v>
      </c>
      <c r="C76" s="17" t="s">
        <v>14</v>
      </c>
      <c r="D76" s="17" t="s">
        <v>1563</v>
      </c>
      <c r="E76" s="19">
        <v>10.263</v>
      </c>
      <c r="F76" s="20">
        <v>32.270000000000003</v>
      </c>
      <c r="G76" s="20">
        <f>TRUNC(TRUNC(E76,8)*F76,2)</f>
        <v>331.18</v>
      </c>
    </row>
    <row r="77" spans="1:7" ht="15" customHeight="1">
      <c r="A77" s="17" t="s">
        <v>1775</v>
      </c>
      <c r="B77" s="18" t="s">
        <v>1776</v>
      </c>
      <c r="C77" s="17" t="s">
        <v>14</v>
      </c>
      <c r="D77" s="17" t="s">
        <v>1563</v>
      </c>
      <c r="E77" s="19">
        <v>5.1319999999999997</v>
      </c>
      <c r="F77" s="20">
        <v>23.23</v>
      </c>
      <c r="G77" s="20">
        <f>TRUNC(TRUNC(E77,8)*F77,2)</f>
        <v>119.21</v>
      </c>
    </row>
    <row r="78" spans="1:7" ht="18" customHeight="1">
      <c r="A78" s="2"/>
      <c r="B78" s="2"/>
      <c r="C78" s="2"/>
      <c r="D78" s="2"/>
      <c r="E78" s="87" t="s">
        <v>1564</v>
      </c>
      <c r="F78" s="87"/>
      <c r="G78" s="21">
        <f>SUM(G76:G77)</f>
        <v>450.39</v>
      </c>
    </row>
    <row r="79" spans="1:7" ht="15" customHeight="1">
      <c r="A79" s="91" t="s">
        <v>1487</v>
      </c>
      <c r="B79" s="91"/>
      <c r="C79" s="11" t="s">
        <v>4</v>
      </c>
      <c r="D79" s="11" t="s">
        <v>1470</v>
      </c>
      <c r="E79" s="11" t="s">
        <v>1471</v>
      </c>
      <c r="F79" s="11" t="s">
        <v>1472</v>
      </c>
      <c r="G79" s="11" t="s">
        <v>1473</v>
      </c>
    </row>
    <row r="80" spans="1:7" ht="38.1" customHeight="1">
      <c r="A80" s="17" t="s">
        <v>2007</v>
      </c>
      <c r="B80" s="18" t="s">
        <v>2008</v>
      </c>
      <c r="C80" s="17" t="s">
        <v>14</v>
      </c>
      <c r="D80" s="17" t="s">
        <v>43</v>
      </c>
      <c r="E80" s="19">
        <v>0.13</v>
      </c>
      <c r="F80" s="20">
        <v>738.3</v>
      </c>
      <c r="G80" s="20">
        <f>TRUNC(TRUNC(E80,8)*F80,2)</f>
        <v>95.97</v>
      </c>
    </row>
    <row r="81" spans="1:7" ht="15" customHeight="1">
      <c r="A81" s="2"/>
      <c r="B81" s="2"/>
      <c r="C81" s="2"/>
      <c r="D81" s="2"/>
      <c r="E81" s="87" t="s">
        <v>1490</v>
      </c>
      <c r="F81" s="87"/>
      <c r="G81" s="21">
        <f>SUM(G80:G80)</f>
        <v>95.97</v>
      </c>
    </row>
    <row r="82" spans="1:7" ht="15" customHeight="1">
      <c r="A82" s="2"/>
      <c r="B82" s="2"/>
      <c r="C82" s="2"/>
      <c r="D82" s="2"/>
      <c r="E82" s="89" t="s">
        <v>1491</v>
      </c>
      <c r="F82" s="89"/>
      <c r="G82" s="5">
        <f>SUM(G74,G78,G81)</f>
        <v>952.29</v>
      </c>
    </row>
    <row r="83" spans="1:7" ht="9.9499999999999993" customHeight="1">
      <c r="A83" s="2"/>
      <c r="B83" s="2"/>
      <c r="C83" s="2"/>
      <c r="D83" s="2"/>
      <c r="E83" s="90"/>
      <c r="F83" s="90"/>
      <c r="G83" s="90"/>
    </row>
    <row r="84" spans="1:7" ht="20.100000000000001" customHeight="1">
      <c r="A84" s="81" t="s">
        <v>3237</v>
      </c>
      <c r="B84" s="81"/>
      <c r="C84" s="81"/>
      <c r="D84" s="81"/>
      <c r="E84" s="81"/>
      <c r="F84" s="81"/>
      <c r="G84" s="81"/>
    </row>
    <row r="85" spans="1:7" ht="15" customHeight="1">
      <c r="A85" s="91" t="s">
        <v>1576</v>
      </c>
      <c r="B85" s="91"/>
      <c r="C85" s="11" t="s">
        <v>4</v>
      </c>
      <c r="D85" s="11" t="s">
        <v>1470</v>
      </c>
      <c r="E85" s="11" t="s">
        <v>1471</v>
      </c>
      <c r="F85" s="11" t="s">
        <v>1472</v>
      </c>
      <c r="G85" s="11" t="s">
        <v>1473</v>
      </c>
    </row>
    <row r="86" spans="1:7" ht="29.1" customHeight="1">
      <c r="A86" s="17" t="s">
        <v>3238</v>
      </c>
      <c r="B86" s="18" t="s">
        <v>3239</v>
      </c>
      <c r="C86" s="17" t="s">
        <v>14</v>
      </c>
      <c r="D86" s="17" t="s">
        <v>33</v>
      </c>
      <c r="E86" s="19">
        <v>28.31</v>
      </c>
      <c r="F86" s="20">
        <v>0.75</v>
      </c>
      <c r="G86" s="20">
        <f>TRUNC(TRUNC(E86,8)*F86,2)</f>
        <v>21.23</v>
      </c>
    </row>
    <row r="87" spans="1:7" ht="15" customHeight="1">
      <c r="A87" s="17" t="s">
        <v>2003</v>
      </c>
      <c r="B87" s="18" t="s">
        <v>2004</v>
      </c>
      <c r="C87" s="17" t="s">
        <v>14</v>
      </c>
      <c r="D87" s="17" t="s">
        <v>1950</v>
      </c>
      <c r="E87" s="19">
        <v>5.0000000000000001E-3</v>
      </c>
      <c r="F87" s="20">
        <v>63.01</v>
      </c>
      <c r="G87" s="20">
        <f>TRUNC(TRUNC(E87,8)*F87,2)</f>
        <v>0.31</v>
      </c>
    </row>
    <row r="88" spans="1:7" ht="29.1" customHeight="1">
      <c r="A88" s="17" t="s">
        <v>2005</v>
      </c>
      <c r="B88" s="18" t="s">
        <v>2006</v>
      </c>
      <c r="C88" s="17" t="s">
        <v>14</v>
      </c>
      <c r="D88" s="17" t="s">
        <v>88</v>
      </c>
      <c r="E88" s="19">
        <v>0.42</v>
      </c>
      <c r="F88" s="20">
        <v>2.37</v>
      </c>
      <c r="G88" s="20">
        <f>TRUNC(TRUNC(E88,8)*F88,2)</f>
        <v>0.99</v>
      </c>
    </row>
    <row r="89" spans="1:7" ht="15" customHeight="1">
      <c r="A89" s="2"/>
      <c r="B89" s="2"/>
      <c r="C89" s="2"/>
      <c r="D89" s="2"/>
      <c r="E89" s="87" t="s">
        <v>1588</v>
      </c>
      <c r="F89" s="87"/>
      <c r="G89" s="21">
        <f>SUM(G86:G88)</f>
        <v>22.529999999999998</v>
      </c>
    </row>
    <row r="90" spans="1:7" ht="15" customHeight="1">
      <c r="A90" s="91" t="s">
        <v>1560</v>
      </c>
      <c r="B90" s="91"/>
      <c r="C90" s="11" t="s">
        <v>4</v>
      </c>
      <c r="D90" s="11" t="s">
        <v>1470</v>
      </c>
      <c r="E90" s="11" t="s">
        <v>1471</v>
      </c>
      <c r="F90" s="11" t="s">
        <v>1472</v>
      </c>
      <c r="G90" s="11" t="s">
        <v>1473</v>
      </c>
    </row>
    <row r="91" spans="1:7" ht="15" customHeight="1">
      <c r="A91" s="17" t="s">
        <v>1792</v>
      </c>
      <c r="B91" s="18" t="s">
        <v>1793</v>
      </c>
      <c r="C91" s="17" t="s">
        <v>14</v>
      </c>
      <c r="D91" s="17" t="s">
        <v>1563</v>
      </c>
      <c r="E91" s="19">
        <v>1.61</v>
      </c>
      <c r="F91" s="20">
        <v>32.270000000000003</v>
      </c>
      <c r="G91" s="20">
        <f>TRUNC(TRUNC(E91,8)*F91,2)</f>
        <v>51.95</v>
      </c>
    </row>
    <row r="92" spans="1:7" ht="15" customHeight="1">
      <c r="A92" s="17" t="s">
        <v>1775</v>
      </c>
      <c r="B92" s="18" t="s">
        <v>1776</v>
      </c>
      <c r="C92" s="17" t="s">
        <v>14</v>
      </c>
      <c r="D92" s="17" t="s">
        <v>1563</v>
      </c>
      <c r="E92" s="19">
        <v>0.80500000000000005</v>
      </c>
      <c r="F92" s="20">
        <v>23.23</v>
      </c>
      <c r="G92" s="20">
        <f>TRUNC(TRUNC(E92,8)*F92,2)</f>
        <v>18.7</v>
      </c>
    </row>
    <row r="93" spans="1:7" ht="18" customHeight="1">
      <c r="A93" s="2"/>
      <c r="B93" s="2"/>
      <c r="C93" s="2"/>
      <c r="D93" s="2"/>
      <c r="E93" s="87" t="s">
        <v>1564</v>
      </c>
      <c r="F93" s="87"/>
      <c r="G93" s="21">
        <f>SUM(G91:G92)</f>
        <v>70.650000000000006</v>
      </c>
    </row>
    <row r="94" spans="1:7" ht="15" customHeight="1">
      <c r="A94" s="91" t="s">
        <v>1487</v>
      </c>
      <c r="B94" s="91"/>
      <c r="C94" s="11" t="s">
        <v>4</v>
      </c>
      <c r="D94" s="11" t="s">
        <v>1470</v>
      </c>
      <c r="E94" s="11" t="s">
        <v>1471</v>
      </c>
      <c r="F94" s="11" t="s">
        <v>1472</v>
      </c>
      <c r="G94" s="11" t="s">
        <v>1473</v>
      </c>
    </row>
    <row r="95" spans="1:7" ht="38.1" customHeight="1">
      <c r="A95" s="17" t="s">
        <v>2007</v>
      </c>
      <c r="B95" s="18" t="s">
        <v>2008</v>
      </c>
      <c r="C95" s="17" t="s">
        <v>14</v>
      </c>
      <c r="D95" s="17" t="s">
        <v>43</v>
      </c>
      <c r="E95" s="19">
        <v>9.1000000000000004E-3</v>
      </c>
      <c r="F95" s="20">
        <v>738.3</v>
      </c>
      <c r="G95" s="20">
        <f>TRUNC(TRUNC(E95,8)*F95,2)</f>
        <v>6.71</v>
      </c>
    </row>
    <row r="96" spans="1:7" ht="15" customHeight="1">
      <c r="A96" s="2"/>
      <c r="B96" s="2"/>
      <c r="C96" s="2"/>
      <c r="D96" s="2"/>
      <c r="E96" s="87" t="s">
        <v>1490</v>
      </c>
      <c r="F96" s="87"/>
      <c r="G96" s="21">
        <f>SUM(G95:G95)</f>
        <v>6.71</v>
      </c>
    </row>
    <row r="97" spans="1:7" ht="15" customHeight="1">
      <c r="A97" s="2"/>
      <c r="B97" s="2"/>
      <c r="C97" s="2"/>
      <c r="D97" s="2"/>
      <c r="E97" s="89" t="s">
        <v>1491</v>
      </c>
      <c r="F97" s="89"/>
      <c r="G97" s="5">
        <f>SUM(G89,G93,G96)</f>
        <v>99.89</v>
      </c>
    </row>
    <row r="98" spans="1:7" ht="9.9499999999999993" customHeight="1">
      <c r="A98" s="2"/>
      <c r="B98" s="2"/>
      <c r="C98" s="2"/>
      <c r="D98" s="2"/>
      <c r="E98" s="90"/>
      <c r="F98" s="90"/>
      <c r="G98" s="90"/>
    </row>
    <row r="99" spans="1:7" ht="20.100000000000001" customHeight="1">
      <c r="A99" s="81" t="s">
        <v>3240</v>
      </c>
      <c r="B99" s="81"/>
      <c r="C99" s="81"/>
      <c r="D99" s="81"/>
      <c r="E99" s="81"/>
      <c r="F99" s="81"/>
      <c r="G99" s="81"/>
    </row>
    <row r="100" spans="1:7" ht="15" customHeight="1">
      <c r="A100" s="91" t="s">
        <v>1576</v>
      </c>
      <c r="B100" s="91"/>
      <c r="C100" s="11" t="s">
        <v>4</v>
      </c>
      <c r="D100" s="11" t="s">
        <v>1470</v>
      </c>
      <c r="E100" s="11" t="s">
        <v>1471</v>
      </c>
      <c r="F100" s="11" t="s">
        <v>1472</v>
      </c>
      <c r="G100" s="11" t="s">
        <v>1473</v>
      </c>
    </row>
    <row r="101" spans="1:7" ht="21" customHeight="1">
      <c r="A101" s="17" t="s">
        <v>2929</v>
      </c>
      <c r="B101" s="18" t="s">
        <v>2930</v>
      </c>
      <c r="C101" s="17" t="s">
        <v>14</v>
      </c>
      <c r="D101" s="17" t="s">
        <v>33</v>
      </c>
      <c r="E101" s="19">
        <v>0.5</v>
      </c>
      <c r="F101" s="20">
        <v>0.92</v>
      </c>
      <c r="G101" s="20">
        <f>TRUNC(TRUNC(E101,8)*F101,2)</f>
        <v>0.46</v>
      </c>
    </row>
    <row r="102" spans="1:7" ht="15" customHeight="1">
      <c r="A102" s="17" t="s">
        <v>3241</v>
      </c>
      <c r="B102" s="18" t="s">
        <v>3242</v>
      </c>
      <c r="C102" s="17" t="s">
        <v>14</v>
      </c>
      <c r="D102" s="17" t="s">
        <v>118</v>
      </c>
      <c r="E102" s="19">
        <v>0.37580000000000002</v>
      </c>
      <c r="F102" s="20">
        <v>11.04</v>
      </c>
      <c r="G102" s="20">
        <f>TRUNC(TRUNC(E102,8)*F102,2)</f>
        <v>4.1399999999999997</v>
      </c>
    </row>
    <row r="103" spans="1:7" ht="15" customHeight="1">
      <c r="A103" s="2"/>
      <c r="B103" s="2"/>
      <c r="C103" s="2"/>
      <c r="D103" s="2"/>
      <c r="E103" s="87" t="s">
        <v>1588</v>
      </c>
      <c r="F103" s="87"/>
      <c r="G103" s="21">
        <f>SUM(G101:G102)</f>
        <v>4.5999999999999996</v>
      </c>
    </row>
    <row r="104" spans="1:7" ht="15" customHeight="1">
      <c r="A104" s="91" t="s">
        <v>1560</v>
      </c>
      <c r="B104" s="91"/>
      <c r="C104" s="11" t="s">
        <v>4</v>
      </c>
      <c r="D104" s="11" t="s">
        <v>1470</v>
      </c>
      <c r="E104" s="11" t="s">
        <v>1471</v>
      </c>
      <c r="F104" s="11" t="s">
        <v>1472</v>
      </c>
      <c r="G104" s="11" t="s">
        <v>1473</v>
      </c>
    </row>
    <row r="105" spans="1:7" ht="15" customHeight="1">
      <c r="A105" s="17" t="s">
        <v>2933</v>
      </c>
      <c r="B105" s="18" t="s">
        <v>2934</v>
      </c>
      <c r="C105" s="17" t="s">
        <v>14</v>
      </c>
      <c r="D105" s="17" t="s">
        <v>1563</v>
      </c>
      <c r="E105" s="19">
        <v>0.45190000000000002</v>
      </c>
      <c r="F105" s="20">
        <v>33.74</v>
      </c>
      <c r="G105" s="20">
        <f>TRUNC(TRUNC(E105,8)*F105,2)</f>
        <v>15.24</v>
      </c>
    </row>
    <row r="106" spans="1:7" ht="18" customHeight="1">
      <c r="A106" s="2"/>
      <c r="B106" s="2"/>
      <c r="C106" s="2"/>
      <c r="D106" s="2"/>
      <c r="E106" s="87" t="s">
        <v>1564</v>
      </c>
      <c r="F106" s="87"/>
      <c r="G106" s="21">
        <f>SUM(G105:G105)</f>
        <v>15.24</v>
      </c>
    </row>
    <row r="107" spans="1:7" ht="15" customHeight="1">
      <c r="A107" s="2"/>
      <c r="B107" s="2"/>
      <c r="C107" s="2"/>
      <c r="D107" s="2"/>
      <c r="E107" s="89" t="s">
        <v>1491</v>
      </c>
      <c r="F107" s="89"/>
      <c r="G107" s="5">
        <f>SUM(G103,G106)</f>
        <v>19.84</v>
      </c>
    </row>
    <row r="108" spans="1:7" ht="9.9499999999999993" customHeight="1">
      <c r="A108" s="2"/>
      <c r="B108" s="2"/>
      <c r="C108" s="2"/>
      <c r="D108" s="2"/>
      <c r="E108" s="90"/>
      <c r="F108" s="90"/>
      <c r="G108" s="90"/>
    </row>
    <row r="109" spans="1:7" ht="20.100000000000001" customHeight="1">
      <c r="A109" s="81" t="s">
        <v>3243</v>
      </c>
      <c r="B109" s="81"/>
      <c r="C109" s="81"/>
      <c r="D109" s="81"/>
      <c r="E109" s="81"/>
      <c r="F109" s="81"/>
      <c r="G109" s="81"/>
    </row>
    <row r="110" spans="1:7" ht="15" customHeight="1">
      <c r="A110" s="91" t="s">
        <v>1552</v>
      </c>
      <c r="B110" s="91"/>
      <c r="C110" s="11" t="s">
        <v>4</v>
      </c>
      <c r="D110" s="11" t="s">
        <v>1470</v>
      </c>
      <c r="E110" s="11" t="s">
        <v>1471</v>
      </c>
      <c r="F110" s="11" t="s">
        <v>1472</v>
      </c>
      <c r="G110" s="11" t="s">
        <v>1473</v>
      </c>
    </row>
    <row r="111" spans="1:7" ht="29.1" customHeight="1">
      <c r="A111" s="17" t="s">
        <v>3244</v>
      </c>
      <c r="B111" s="18" t="s">
        <v>3245</v>
      </c>
      <c r="C111" s="17" t="s">
        <v>14</v>
      </c>
      <c r="D111" s="17" t="s">
        <v>1555</v>
      </c>
      <c r="E111" s="19">
        <v>3.62</v>
      </c>
      <c r="F111" s="20">
        <v>1.07</v>
      </c>
      <c r="G111" s="20">
        <f>TRUNC(TRUNC(E111,8)*F111,2)</f>
        <v>3.87</v>
      </c>
    </row>
    <row r="112" spans="1:7" ht="29.1" customHeight="1">
      <c r="A112" s="17" t="s">
        <v>3246</v>
      </c>
      <c r="B112" s="18" t="s">
        <v>3247</v>
      </c>
      <c r="C112" s="17" t="s">
        <v>14</v>
      </c>
      <c r="D112" s="17" t="s">
        <v>1558</v>
      </c>
      <c r="E112" s="19">
        <v>1.1000000000000001</v>
      </c>
      <c r="F112" s="20">
        <v>5.44</v>
      </c>
      <c r="G112" s="20">
        <f>TRUNC(TRUNC(E112,8)*F112,2)</f>
        <v>5.98</v>
      </c>
    </row>
    <row r="113" spans="1:7" ht="18" customHeight="1">
      <c r="A113" s="2"/>
      <c r="B113" s="2"/>
      <c r="C113" s="2"/>
      <c r="D113" s="2"/>
      <c r="E113" s="87" t="s">
        <v>1559</v>
      </c>
      <c r="F113" s="87"/>
      <c r="G113" s="21">
        <f>SUM(G111:G112)</f>
        <v>9.8500000000000014</v>
      </c>
    </row>
    <row r="114" spans="1:7" ht="15" customHeight="1">
      <c r="A114" s="91" t="s">
        <v>1576</v>
      </c>
      <c r="B114" s="91"/>
      <c r="C114" s="11" t="s">
        <v>4</v>
      </c>
      <c r="D114" s="11" t="s">
        <v>1470</v>
      </c>
      <c r="E114" s="11" t="s">
        <v>1471</v>
      </c>
      <c r="F114" s="11" t="s">
        <v>1472</v>
      </c>
      <c r="G114" s="11" t="s">
        <v>1473</v>
      </c>
    </row>
    <row r="115" spans="1:7" ht="15" customHeight="1">
      <c r="A115" s="17" t="s">
        <v>3248</v>
      </c>
      <c r="B115" s="18" t="s">
        <v>3249</v>
      </c>
      <c r="C115" s="17" t="s">
        <v>14</v>
      </c>
      <c r="D115" s="17" t="s">
        <v>118</v>
      </c>
      <c r="E115" s="26">
        <v>1981.23</v>
      </c>
      <c r="F115" s="20">
        <v>2.79</v>
      </c>
      <c r="G115" s="20">
        <f>TRUNC(TRUNC(E115,8)*F115,2)</f>
        <v>5527.63</v>
      </c>
    </row>
    <row r="116" spans="1:7" ht="15" customHeight="1">
      <c r="A116" s="2"/>
      <c r="B116" s="2"/>
      <c r="C116" s="2"/>
      <c r="D116" s="2"/>
      <c r="E116" s="87" t="s">
        <v>1588</v>
      </c>
      <c r="F116" s="87"/>
      <c r="G116" s="21">
        <f>SUM(G115:G115)</f>
        <v>5527.63</v>
      </c>
    </row>
    <row r="117" spans="1:7" ht="15" customHeight="1">
      <c r="A117" s="91" t="s">
        <v>1560</v>
      </c>
      <c r="B117" s="91"/>
      <c r="C117" s="11" t="s">
        <v>4</v>
      </c>
      <c r="D117" s="11" t="s">
        <v>1470</v>
      </c>
      <c r="E117" s="11" t="s">
        <v>1471</v>
      </c>
      <c r="F117" s="11" t="s">
        <v>1472</v>
      </c>
      <c r="G117" s="11" t="s">
        <v>1473</v>
      </c>
    </row>
    <row r="118" spans="1:7" ht="21" customHeight="1">
      <c r="A118" s="17" t="s">
        <v>3250</v>
      </c>
      <c r="B118" s="18" t="s">
        <v>3251</v>
      </c>
      <c r="C118" s="17" t="s">
        <v>14</v>
      </c>
      <c r="D118" s="17" t="s">
        <v>1563</v>
      </c>
      <c r="E118" s="19">
        <v>4.72</v>
      </c>
      <c r="F118" s="20">
        <v>38.979999999999997</v>
      </c>
      <c r="G118" s="20">
        <f>TRUNC(TRUNC(E118,8)*F118,2)</f>
        <v>183.98</v>
      </c>
    </row>
    <row r="119" spans="1:7" ht="18" customHeight="1">
      <c r="A119" s="2"/>
      <c r="B119" s="2"/>
      <c r="C119" s="2"/>
      <c r="D119" s="2"/>
      <c r="E119" s="87" t="s">
        <v>1564</v>
      </c>
      <c r="F119" s="87"/>
      <c r="G119" s="21">
        <f>SUM(G118:G118)</f>
        <v>183.98</v>
      </c>
    </row>
    <row r="120" spans="1:7" ht="15" customHeight="1">
      <c r="A120" s="2"/>
      <c r="B120" s="2"/>
      <c r="C120" s="2"/>
      <c r="D120" s="2"/>
      <c r="E120" s="89" t="s">
        <v>1491</v>
      </c>
      <c r="F120" s="89"/>
      <c r="G120" s="5">
        <f>SUM(G113,G116,G119)</f>
        <v>5721.46</v>
      </c>
    </row>
    <row r="121" spans="1:7" ht="9.9499999999999993" customHeight="1">
      <c r="A121" s="2"/>
      <c r="B121" s="2"/>
      <c r="C121" s="2"/>
      <c r="D121" s="2"/>
      <c r="E121" s="90"/>
      <c r="F121" s="90"/>
      <c r="G121" s="90"/>
    </row>
    <row r="122" spans="1:7" ht="20.100000000000001" customHeight="1">
      <c r="A122" s="81" t="s">
        <v>3252</v>
      </c>
      <c r="B122" s="81"/>
      <c r="C122" s="81"/>
      <c r="D122" s="81"/>
      <c r="E122" s="81"/>
      <c r="F122" s="81"/>
      <c r="G122" s="81"/>
    </row>
    <row r="123" spans="1:7" ht="15" customHeight="1">
      <c r="A123" s="91" t="s">
        <v>1576</v>
      </c>
      <c r="B123" s="91"/>
      <c r="C123" s="11" t="s">
        <v>4</v>
      </c>
      <c r="D123" s="11" t="s">
        <v>1470</v>
      </c>
      <c r="E123" s="11" t="s">
        <v>1471</v>
      </c>
      <c r="F123" s="11" t="s">
        <v>1472</v>
      </c>
      <c r="G123" s="11" t="s">
        <v>1473</v>
      </c>
    </row>
    <row r="124" spans="1:7" ht="21" customHeight="1">
      <c r="A124" s="17" t="s">
        <v>2040</v>
      </c>
      <c r="B124" s="18" t="s">
        <v>2041</v>
      </c>
      <c r="C124" s="17" t="s">
        <v>14</v>
      </c>
      <c r="D124" s="17" t="s">
        <v>43</v>
      </c>
      <c r="E124" s="19">
        <v>1.1299999999999999</v>
      </c>
      <c r="F124" s="20">
        <v>117.45</v>
      </c>
      <c r="G124" s="20">
        <f>TRUNC(TRUNC(E124,8)*F124,2)</f>
        <v>132.71</v>
      </c>
    </row>
    <row r="125" spans="1:7" ht="15" customHeight="1">
      <c r="A125" s="17" t="s">
        <v>3253</v>
      </c>
      <c r="B125" s="18" t="s">
        <v>3254</v>
      </c>
      <c r="C125" s="17" t="s">
        <v>14</v>
      </c>
      <c r="D125" s="17" t="s">
        <v>118</v>
      </c>
      <c r="E125" s="19">
        <v>75.47</v>
      </c>
      <c r="F125" s="20">
        <v>1.53</v>
      </c>
      <c r="G125" s="20">
        <f>TRUNC(TRUNC(E125,8)*F125,2)</f>
        <v>115.46</v>
      </c>
    </row>
    <row r="126" spans="1:7" ht="15" customHeight="1">
      <c r="A126" s="17" t="s">
        <v>2044</v>
      </c>
      <c r="B126" s="18" t="s">
        <v>2045</v>
      </c>
      <c r="C126" s="17" t="s">
        <v>14</v>
      </c>
      <c r="D126" s="17" t="s">
        <v>118</v>
      </c>
      <c r="E126" s="19">
        <v>339.62</v>
      </c>
      <c r="F126" s="20">
        <v>0.8</v>
      </c>
      <c r="G126" s="20">
        <f>TRUNC(TRUNC(E126,8)*F126,2)</f>
        <v>271.69</v>
      </c>
    </row>
    <row r="127" spans="1:7" ht="15" customHeight="1">
      <c r="A127" s="2"/>
      <c r="B127" s="2"/>
      <c r="C127" s="2"/>
      <c r="D127" s="2"/>
      <c r="E127" s="87" t="s">
        <v>1588</v>
      </c>
      <c r="F127" s="87"/>
      <c r="G127" s="21">
        <f>SUM(G124:G126)</f>
        <v>519.86</v>
      </c>
    </row>
    <row r="128" spans="1:7" ht="15" customHeight="1">
      <c r="A128" s="91" t="s">
        <v>1560</v>
      </c>
      <c r="B128" s="91"/>
      <c r="C128" s="11" t="s">
        <v>4</v>
      </c>
      <c r="D128" s="11" t="s">
        <v>1470</v>
      </c>
      <c r="E128" s="11" t="s">
        <v>1471</v>
      </c>
      <c r="F128" s="11" t="s">
        <v>1472</v>
      </c>
      <c r="G128" s="11" t="s">
        <v>1473</v>
      </c>
    </row>
    <row r="129" spans="1:7" ht="15" customHeight="1">
      <c r="A129" s="17" t="s">
        <v>1775</v>
      </c>
      <c r="B129" s="18" t="s">
        <v>1776</v>
      </c>
      <c r="C129" s="17" t="s">
        <v>14</v>
      </c>
      <c r="D129" s="17" t="s">
        <v>1563</v>
      </c>
      <c r="E129" s="19">
        <v>8.7799999999999994</v>
      </c>
      <c r="F129" s="20">
        <v>23.23</v>
      </c>
      <c r="G129" s="20">
        <f>TRUNC(TRUNC(E129,8)*F129,2)</f>
        <v>203.95</v>
      </c>
    </row>
    <row r="130" spans="1:7" ht="18" customHeight="1">
      <c r="A130" s="2"/>
      <c r="B130" s="2"/>
      <c r="C130" s="2"/>
      <c r="D130" s="2"/>
      <c r="E130" s="87" t="s">
        <v>1564</v>
      </c>
      <c r="F130" s="87"/>
      <c r="G130" s="21">
        <f>SUM(G129:G129)</f>
        <v>203.95</v>
      </c>
    </row>
    <row r="131" spans="1:7" ht="15" customHeight="1">
      <c r="A131" s="2"/>
      <c r="B131" s="2"/>
      <c r="C131" s="2"/>
      <c r="D131" s="2"/>
      <c r="E131" s="89" t="s">
        <v>1491</v>
      </c>
      <c r="F131" s="89"/>
      <c r="G131" s="5">
        <f>SUM(G127,G130)</f>
        <v>723.81</v>
      </c>
    </row>
    <row r="132" spans="1:7" ht="9.9499999999999993" customHeight="1">
      <c r="A132" s="2"/>
      <c r="B132" s="2"/>
      <c r="C132" s="2"/>
      <c r="D132" s="2"/>
      <c r="E132" s="90"/>
      <c r="F132" s="90"/>
      <c r="G132" s="90"/>
    </row>
    <row r="133" spans="1:7" ht="20.100000000000001" customHeight="1">
      <c r="A133" s="81" t="s">
        <v>3255</v>
      </c>
      <c r="B133" s="81"/>
      <c r="C133" s="81"/>
      <c r="D133" s="81"/>
      <c r="E133" s="81"/>
      <c r="F133" s="81"/>
      <c r="G133" s="81"/>
    </row>
    <row r="134" spans="1:7" ht="15" customHeight="1">
      <c r="A134" s="91" t="s">
        <v>1576</v>
      </c>
      <c r="B134" s="91"/>
      <c r="C134" s="11" t="s">
        <v>4</v>
      </c>
      <c r="D134" s="11" t="s">
        <v>1470</v>
      </c>
      <c r="E134" s="11" t="s">
        <v>1471</v>
      </c>
      <c r="F134" s="11" t="s">
        <v>1472</v>
      </c>
      <c r="G134" s="11" t="s">
        <v>1473</v>
      </c>
    </row>
    <row r="135" spans="1:7" ht="21" customHeight="1">
      <c r="A135" s="17" t="s">
        <v>2040</v>
      </c>
      <c r="B135" s="18" t="s">
        <v>2041</v>
      </c>
      <c r="C135" s="17" t="s">
        <v>14</v>
      </c>
      <c r="D135" s="17" t="s">
        <v>43</v>
      </c>
      <c r="E135" s="19">
        <v>1.1599999999999999</v>
      </c>
      <c r="F135" s="20">
        <v>117.45</v>
      </c>
      <c r="G135" s="20">
        <f>TRUNC(TRUNC(E135,8)*F135,2)</f>
        <v>136.24</v>
      </c>
    </row>
    <row r="136" spans="1:7" ht="15" customHeight="1">
      <c r="A136" s="17" t="s">
        <v>3253</v>
      </c>
      <c r="B136" s="18" t="s">
        <v>3254</v>
      </c>
      <c r="C136" s="17" t="s">
        <v>14</v>
      </c>
      <c r="D136" s="17" t="s">
        <v>118</v>
      </c>
      <c r="E136" s="19">
        <v>116.4</v>
      </c>
      <c r="F136" s="20">
        <v>1.53</v>
      </c>
      <c r="G136" s="20">
        <f>TRUNC(TRUNC(E136,8)*F136,2)</f>
        <v>178.09</v>
      </c>
    </row>
    <row r="137" spans="1:7" ht="15" customHeight="1">
      <c r="A137" s="17" t="s">
        <v>2044</v>
      </c>
      <c r="B137" s="18" t="s">
        <v>2045</v>
      </c>
      <c r="C137" s="17" t="s">
        <v>14</v>
      </c>
      <c r="D137" s="17" t="s">
        <v>118</v>
      </c>
      <c r="E137" s="19">
        <v>261.89</v>
      </c>
      <c r="F137" s="20">
        <v>0.8</v>
      </c>
      <c r="G137" s="20">
        <f>TRUNC(TRUNC(E137,8)*F137,2)</f>
        <v>209.51</v>
      </c>
    </row>
    <row r="138" spans="1:7" ht="15" customHeight="1">
      <c r="A138" s="2"/>
      <c r="B138" s="2"/>
      <c r="C138" s="2"/>
      <c r="D138" s="2"/>
      <c r="E138" s="87" t="s">
        <v>1588</v>
      </c>
      <c r="F138" s="87"/>
      <c r="G138" s="21">
        <f>SUM(G135:G137)</f>
        <v>523.84</v>
      </c>
    </row>
    <row r="139" spans="1:7" ht="15" customHeight="1">
      <c r="A139" s="91" t="s">
        <v>1560</v>
      </c>
      <c r="B139" s="91"/>
      <c r="C139" s="11" t="s">
        <v>4</v>
      </c>
      <c r="D139" s="11" t="s">
        <v>1470</v>
      </c>
      <c r="E139" s="11" t="s">
        <v>1471</v>
      </c>
      <c r="F139" s="11" t="s">
        <v>1472</v>
      </c>
      <c r="G139" s="11" t="s">
        <v>1473</v>
      </c>
    </row>
    <row r="140" spans="1:7" ht="15" customHeight="1">
      <c r="A140" s="17" t="s">
        <v>1775</v>
      </c>
      <c r="B140" s="18" t="s">
        <v>1776</v>
      </c>
      <c r="C140" s="17" t="s">
        <v>14</v>
      </c>
      <c r="D140" s="17" t="s">
        <v>1563</v>
      </c>
      <c r="E140" s="19">
        <v>11.23</v>
      </c>
      <c r="F140" s="20">
        <v>23.23</v>
      </c>
      <c r="G140" s="20">
        <f>TRUNC(TRUNC(E140,8)*F140,2)</f>
        <v>260.87</v>
      </c>
    </row>
    <row r="141" spans="1:7" ht="18" customHeight="1">
      <c r="A141" s="2"/>
      <c r="B141" s="2"/>
      <c r="C141" s="2"/>
      <c r="D141" s="2"/>
      <c r="E141" s="87" t="s">
        <v>1564</v>
      </c>
      <c r="F141" s="87"/>
      <c r="G141" s="21">
        <f>SUM(G140:G140)</f>
        <v>260.87</v>
      </c>
    </row>
    <row r="142" spans="1:7" ht="15" customHeight="1">
      <c r="A142" s="2"/>
      <c r="B142" s="2"/>
      <c r="C142" s="2"/>
      <c r="D142" s="2"/>
      <c r="E142" s="89" t="s">
        <v>1491</v>
      </c>
      <c r="F142" s="89"/>
      <c r="G142" s="5">
        <f>SUM(G138,G141)</f>
        <v>784.71</v>
      </c>
    </row>
    <row r="143" spans="1:7" ht="9.9499999999999993" customHeight="1">
      <c r="A143" s="2"/>
      <c r="B143" s="2"/>
      <c r="C143" s="2"/>
      <c r="D143" s="2"/>
      <c r="E143" s="90"/>
      <c r="F143" s="90"/>
      <c r="G143" s="90"/>
    </row>
    <row r="144" spans="1:7" ht="20.100000000000001" customHeight="1">
      <c r="A144" s="81" t="s">
        <v>3256</v>
      </c>
      <c r="B144" s="81"/>
      <c r="C144" s="81"/>
      <c r="D144" s="81"/>
      <c r="E144" s="81"/>
      <c r="F144" s="81"/>
      <c r="G144" s="81"/>
    </row>
    <row r="145" spans="1:7" ht="15" customHeight="1">
      <c r="A145" s="91" t="s">
        <v>1576</v>
      </c>
      <c r="B145" s="91"/>
      <c r="C145" s="11" t="s">
        <v>4</v>
      </c>
      <c r="D145" s="11" t="s">
        <v>1470</v>
      </c>
      <c r="E145" s="11" t="s">
        <v>1471</v>
      </c>
      <c r="F145" s="11" t="s">
        <v>1472</v>
      </c>
      <c r="G145" s="11" t="s">
        <v>1473</v>
      </c>
    </row>
    <row r="146" spans="1:7" ht="21" customHeight="1">
      <c r="A146" s="17" t="s">
        <v>2040</v>
      </c>
      <c r="B146" s="18" t="s">
        <v>2041</v>
      </c>
      <c r="C146" s="17" t="s">
        <v>14</v>
      </c>
      <c r="D146" s="17" t="s">
        <v>43</v>
      </c>
      <c r="E146" s="19">
        <v>1.1399999999999999</v>
      </c>
      <c r="F146" s="20">
        <v>117.45</v>
      </c>
      <c r="G146" s="20">
        <f>TRUNC(TRUNC(E146,8)*F146,2)</f>
        <v>133.88999999999999</v>
      </c>
    </row>
    <row r="147" spans="1:7" ht="15" customHeight="1">
      <c r="A147" s="17" t="s">
        <v>3253</v>
      </c>
      <c r="B147" s="18" t="s">
        <v>3254</v>
      </c>
      <c r="C147" s="17" t="s">
        <v>14</v>
      </c>
      <c r="D147" s="17" t="s">
        <v>118</v>
      </c>
      <c r="E147" s="19">
        <v>171.13</v>
      </c>
      <c r="F147" s="20">
        <v>1.53</v>
      </c>
      <c r="G147" s="20">
        <f>TRUNC(TRUNC(E147,8)*F147,2)</f>
        <v>261.82</v>
      </c>
    </row>
    <row r="148" spans="1:7" ht="15" customHeight="1">
      <c r="A148" s="17" t="s">
        <v>2044</v>
      </c>
      <c r="B148" s="18" t="s">
        <v>2045</v>
      </c>
      <c r="C148" s="17" t="s">
        <v>14</v>
      </c>
      <c r="D148" s="17" t="s">
        <v>118</v>
      </c>
      <c r="E148" s="19">
        <v>192.52</v>
      </c>
      <c r="F148" s="20">
        <v>0.8</v>
      </c>
      <c r="G148" s="20">
        <f>TRUNC(TRUNC(E148,8)*F148,2)</f>
        <v>154.01</v>
      </c>
    </row>
    <row r="149" spans="1:7" ht="15" customHeight="1">
      <c r="A149" s="2"/>
      <c r="B149" s="2"/>
      <c r="C149" s="2"/>
      <c r="D149" s="2"/>
      <c r="E149" s="87" t="s">
        <v>1588</v>
      </c>
      <c r="F149" s="87"/>
      <c r="G149" s="21">
        <f>SUM(G146:G148)</f>
        <v>549.72</v>
      </c>
    </row>
    <row r="150" spans="1:7" ht="15" customHeight="1">
      <c r="A150" s="91" t="s">
        <v>1560</v>
      </c>
      <c r="B150" s="91"/>
      <c r="C150" s="11" t="s">
        <v>4</v>
      </c>
      <c r="D150" s="11" t="s">
        <v>1470</v>
      </c>
      <c r="E150" s="11" t="s">
        <v>1471</v>
      </c>
      <c r="F150" s="11" t="s">
        <v>1472</v>
      </c>
      <c r="G150" s="11" t="s">
        <v>1473</v>
      </c>
    </row>
    <row r="151" spans="1:7" ht="15" customHeight="1">
      <c r="A151" s="17" t="s">
        <v>1775</v>
      </c>
      <c r="B151" s="18" t="s">
        <v>1776</v>
      </c>
      <c r="C151" s="17" t="s">
        <v>14</v>
      </c>
      <c r="D151" s="17" t="s">
        <v>1563</v>
      </c>
      <c r="E151" s="19">
        <v>11.1</v>
      </c>
      <c r="F151" s="20">
        <v>23.23</v>
      </c>
      <c r="G151" s="20">
        <f>TRUNC(TRUNC(E151,8)*F151,2)</f>
        <v>257.85000000000002</v>
      </c>
    </row>
    <row r="152" spans="1:7" ht="18" customHeight="1">
      <c r="A152" s="2"/>
      <c r="B152" s="2"/>
      <c r="C152" s="2"/>
      <c r="D152" s="2"/>
      <c r="E152" s="87" t="s">
        <v>1564</v>
      </c>
      <c r="F152" s="87"/>
      <c r="G152" s="21">
        <f>SUM(G151:G151)</f>
        <v>257.85000000000002</v>
      </c>
    </row>
    <row r="153" spans="1:7" ht="15" customHeight="1">
      <c r="A153" s="2"/>
      <c r="B153" s="2"/>
      <c r="C153" s="2"/>
      <c r="D153" s="2"/>
      <c r="E153" s="89" t="s">
        <v>1491</v>
      </c>
      <c r="F153" s="89"/>
      <c r="G153" s="5">
        <f>SUM(G149,G152)</f>
        <v>807.57</v>
      </c>
    </row>
    <row r="154" spans="1:7" ht="9.9499999999999993" customHeight="1">
      <c r="A154" s="2"/>
      <c r="B154" s="2"/>
      <c r="C154" s="2"/>
      <c r="D154" s="2"/>
      <c r="E154" s="90"/>
      <c r="F154" s="90"/>
      <c r="G154" s="90"/>
    </row>
    <row r="155" spans="1:7" ht="20.100000000000001" customHeight="1">
      <c r="A155" s="81" t="s">
        <v>3257</v>
      </c>
      <c r="B155" s="81"/>
      <c r="C155" s="81"/>
      <c r="D155" s="81"/>
      <c r="E155" s="81"/>
      <c r="F155" s="81"/>
      <c r="G155" s="81"/>
    </row>
    <row r="156" spans="1:7" ht="15" customHeight="1">
      <c r="A156" s="91" t="s">
        <v>1552</v>
      </c>
      <c r="B156" s="91"/>
      <c r="C156" s="11" t="s">
        <v>4</v>
      </c>
      <c r="D156" s="11" t="s">
        <v>1470</v>
      </c>
      <c r="E156" s="11" t="s">
        <v>1471</v>
      </c>
      <c r="F156" s="11" t="s">
        <v>1472</v>
      </c>
      <c r="G156" s="11" t="s">
        <v>1473</v>
      </c>
    </row>
    <row r="157" spans="1:7" ht="38.1" customHeight="1">
      <c r="A157" s="17" t="s">
        <v>3258</v>
      </c>
      <c r="B157" s="18" t="s">
        <v>3259</v>
      </c>
      <c r="C157" s="17" t="s">
        <v>14</v>
      </c>
      <c r="D157" s="17" t="s">
        <v>1555</v>
      </c>
      <c r="E157" s="19">
        <v>3.45</v>
      </c>
      <c r="F157" s="20">
        <v>0.4</v>
      </c>
      <c r="G157" s="20">
        <f>TRUNC(TRUNC(E157,8)*F157,2)</f>
        <v>1.38</v>
      </c>
    </row>
    <row r="158" spans="1:7" ht="38.1" customHeight="1">
      <c r="A158" s="17" t="s">
        <v>3260</v>
      </c>
      <c r="B158" s="18" t="s">
        <v>3261</v>
      </c>
      <c r="C158" s="17" t="s">
        <v>14</v>
      </c>
      <c r="D158" s="17" t="s">
        <v>1558</v>
      </c>
      <c r="E158" s="19">
        <v>1.05</v>
      </c>
      <c r="F158" s="20">
        <v>2.12</v>
      </c>
      <c r="G158" s="20">
        <f>TRUNC(TRUNC(E158,8)*F158,2)</f>
        <v>2.2200000000000002</v>
      </c>
    </row>
    <row r="159" spans="1:7" ht="18" customHeight="1">
      <c r="A159" s="2"/>
      <c r="B159" s="2"/>
      <c r="C159" s="2"/>
      <c r="D159" s="2"/>
      <c r="E159" s="87" t="s">
        <v>1559</v>
      </c>
      <c r="F159" s="87"/>
      <c r="G159" s="21">
        <f>SUM(G157:G158)</f>
        <v>3.6</v>
      </c>
    </row>
    <row r="160" spans="1:7" ht="15" customHeight="1">
      <c r="A160" s="91" t="s">
        <v>1576</v>
      </c>
      <c r="B160" s="91"/>
      <c r="C160" s="11" t="s">
        <v>4</v>
      </c>
      <c r="D160" s="11" t="s">
        <v>1470</v>
      </c>
      <c r="E160" s="11" t="s">
        <v>1471</v>
      </c>
      <c r="F160" s="11" t="s">
        <v>1472</v>
      </c>
      <c r="G160" s="11" t="s">
        <v>1473</v>
      </c>
    </row>
    <row r="161" spans="1:7" ht="21" customHeight="1">
      <c r="A161" s="17" t="s">
        <v>2040</v>
      </c>
      <c r="B161" s="18" t="s">
        <v>2041</v>
      </c>
      <c r="C161" s="17" t="s">
        <v>14</v>
      </c>
      <c r="D161" s="17" t="s">
        <v>43</v>
      </c>
      <c r="E161" s="19">
        <v>1.1599999999999999</v>
      </c>
      <c r="F161" s="20">
        <v>117.45</v>
      </c>
      <c r="G161" s="20">
        <f>TRUNC(TRUNC(E161,8)*F161,2)</f>
        <v>136.24</v>
      </c>
    </row>
    <row r="162" spans="1:7" ht="15" customHeight="1">
      <c r="A162" s="17" t="s">
        <v>3253</v>
      </c>
      <c r="B162" s="18" t="s">
        <v>3254</v>
      </c>
      <c r="C162" s="17" t="s">
        <v>14</v>
      </c>
      <c r="D162" s="17" t="s">
        <v>118</v>
      </c>
      <c r="E162" s="19">
        <v>174.1</v>
      </c>
      <c r="F162" s="20">
        <v>1.53</v>
      </c>
      <c r="G162" s="20">
        <f>TRUNC(TRUNC(E162,8)*F162,2)</f>
        <v>266.37</v>
      </c>
    </row>
    <row r="163" spans="1:7" ht="15" customHeight="1">
      <c r="A163" s="17" t="s">
        <v>2044</v>
      </c>
      <c r="B163" s="18" t="s">
        <v>2045</v>
      </c>
      <c r="C163" s="17" t="s">
        <v>14</v>
      </c>
      <c r="D163" s="17" t="s">
        <v>118</v>
      </c>
      <c r="E163" s="19">
        <v>195.86</v>
      </c>
      <c r="F163" s="20">
        <v>0.8</v>
      </c>
      <c r="G163" s="20">
        <f>TRUNC(TRUNC(E163,8)*F163,2)</f>
        <v>156.68</v>
      </c>
    </row>
    <row r="164" spans="1:7" ht="15" customHeight="1">
      <c r="A164" s="2"/>
      <c r="B164" s="2"/>
      <c r="C164" s="2"/>
      <c r="D164" s="2"/>
      <c r="E164" s="87" t="s">
        <v>1588</v>
      </c>
      <c r="F164" s="87"/>
      <c r="G164" s="21">
        <f>SUM(G161:G163)</f>
        <v>559.29</v>
      </c>
    </row>
    <row r="165" spans="1:7" ht="15" customHeight="1">
      <c r="A165" s="91" t="s">
        <v>1560</v>
      </c>
      <c r="B165" s="91"/>
      <c r="C165" s="11" t="s">
        <v>4</v>
      </c>
      <c r="D165" s="11" t="s">
        <v>1470</v>
      </c>
      <c r="E165" s="11" t="s">
        <v>1471</v>
      </c>
      <c r="F165" s="11" t="s">
        <v>1472</v>
      </c>
      <c r="G165" s="11" t="s">
        <v>1473</v>
      </c>
    </row>
    <row r="166" spans="1:7" ht="21" customHeight="1">
      <c r="A166" s="17" t="s">
        <v>3250</v>
      </c>
      <c r="B166" s="18" t="s">
        <v>3251</v>
      </c>
      <c r="C166" s="17" t="s">
        <v>14</v>
      </c>
      <c r="D166" s="17" t="s">
        <v>1563</v>
      </c>
      <c r="E166" s="19">
        <v>4.5</v>
      </c>
      <c r="F166" s="20">
        <v>38.979999999999997</v>
      </c>
      <c r="G166" s="20">
        <f>TRUNC(TRUNC(E166,8)*F166,2)</f>
        <v>175.41</v>
      </c>
    </row>
    <row r="167" spans="1:7" ht="18" customHeight="1">
      <c r="A167" s="2"/>
      <c r="B167" s="2"/>
      <c r="C167" s="2"/>
      <c r="D167" s="2"/>
      <c r="E167" s="87" t="s">
        <v>1564</v>
      </c>
      <c r="F167" s="87"/>
      <c r="G167" s="21">
        <f>SUM(G166:G166)</f>
        <v>175.41</v>
      </c>
    </row>
    <row r="168" spans="1:7" ht="15" customHeight="1">
      <c r="A168" s="2"/>
      <c r="B168" s="2"/>
      <c r="C168" s="2"/>
      <c r="D168" s="2"/>
      <c r="E168" s="89" t="s">
        <v>1491</v>
      </c>
      <c r="F168" s="89"/>
      <c r="G168" s="5">
        <f>SUM(G159,G164,G167)</f>
        <v>738.3</v>
      </c>
    </row>
    <row r="169" spans="1:7" ht="9.9499999999999993" customHeight="1">
      <c r="A169" s="2"/>
      <c r="B169" s="2"/>
      <c r="C169" s="2"/>
      <c r="D169" s="2"/>
      <c r="E169" s="90"/>
      <c r="F169" s="90"/>
      <c r="G169" s="90"/>
    </row>
    <row r="170" spans="1:7" ht="20.100000000000001" customHeight="1">
      <c r="A170" s="81" t="s">
        <v>3262</v>
      </c>
      <c r="B170" s="81"/>
      <c r="C170" s="81"/>
      <c r="D170" s="81"/>
      <c r="E170" s="81"/>
      <c r="F170" s="81"/>
      <c r="G170" s="81"/>
    </row>
    <row r="171" spans="1:7" ht="15" customHeight="1">
      <c r="A171" s="91" t="s">
        <v>1552</v>
      </c>
      <c r="B171" s="91"/>
      <c r="C171" s="11" t="s">
        <v>4</v>
      </c>
      <c r="D171" s="11" t="s">
        <v>1470</v>
      </c>
      <c r="E171" s="11" t="s">
        <v>1471</v>
      </c>
      <c r="F171" s="11" t="s">
        <v>1472</v>
      </c>
      <c r="G171" s="11" t="s">
        <v>1473</v>
      </c>
    </row>
    <row r="172" spans="1:7" ht="38.1" customHeight="1">
      <c r="A172" s="17" t="s">
        <v>3258</v>
      </c>
      <c r="B172" s="18" t="s">
        <v>3259</v>
      </c>
      <c r="C172" s="17" t="s">
        <v>14</v>
      </c>
      <c r="D172" s="17" t="s">
        <v>1555</v>
      </c>
      <c r="E172" s="19">
        <v>3.31</v>
      </c>
      <c r="F172" s="20">
        <v>0.4</v>
      </c>
      <c r="G172" s="20">
        <f>TRUNC(TRUNC(E172,8)*F172,2)</f>
        <v>1.32</v>
      </c>
    </row>
    <row r="173" spans="1:7" ht="38.1" customHeight="1">
      <c r="A173" s="17" t="s">
        <v>3260</v>
      </c>
      <c r="B173" s="18" t="s">
        <v>3261</v>
      </c>
      <c r="C173" s="17" t="s">
        <v>14</v>
      </c>
      <c r="D173" s="17" t="s">
        <v>1558</v>
      </c>
      <c r="E173" s="19">
        <v>1.01</v>
      </c>
      <c r="F173" s="20">
        <v>2.12</v>
      </c>
      <c r="G173" s="20">
        <f>TRUNC(TRUNC(E173,8)*F173,2)</f>
        <v>2.14</v>
      </c>
    </row>
    <row r="174" spans="1:7" ht="18" customHeight="1">
      <c r="A174" s="2"/>
      <c r="B174" s="2"/>
      <c r="C174" s="2"/>
      <c r="D174" s="2"/>
      <c r="E174" s="87" t="s">
        <v>1559</v>
      </c>
      <c r="F174" s="87"/>
      <c r="G174" s="21">
        <f>SUM(G172:G173)</f>
        <v>3.46</v>
      </c>
    </row>
    <row r="175" spans="1:7" ht="15" customHeight="1">
      <c r="A175" s="91" t="s">
        <v>1576</v>
      </c>
      <c r="B175" s="91"/>
      <c r="C175" s="11" t="s">
        <v>4</v>
      </c>
      <c r="D175" s="11" t="s">
        <v>1470</v>
      </c>
      <c r="E175" s="11" t="s">
        <v>1471</v>
      </c>
      <c r="F175" s="11" t="s">
        <v>1472</v>
      </c>
      <c r="G175" s="11" t="s">
        <v>1473</v>
      </c>
    </row>
    <row r="176" spans="1:7" ht="21" customHeight="1">
      <c r="A176" s="17" t="s">
        <v>3263</v>
      </c>
      <c r="B176" s="18" t="s">
        <v>3264</v>
      </c>
      <c r="C176" s="17" t="s">
        <v>14</v>
      </c>
      <c r="D176" s="17" t="s">
        <v>43</v>
      </c>
      <c r="E176" s="19">
        <v>0.95</v>
      </c>
      <c r="F176" s="20">
        <v>118.98</v>
      </c>
      <c r="G176" s="20">
        <f>TRUNC(TRUNC(E176,8)*F176,2)</f>
        <v>113.03</v>
      </c>
    </row>
    <row r="177" spans="1:7" ht="15" customHeight="1">
      <c r="A177" s="17" t="s">
        <v>2044</v>
      </c>
      <c r="B177" s="18" t="s">
        <v>2045</v>
      </c>
      <c r="C177" s="17" t="s">
        <v>14</v>
      </c>
      <c r="D177" s="17" t="s">
        <v>118</v>
      </c>
      <c r="E177" s="19">
        <v>426.49</v>
      </c>
      <c r="F177" s="20">
        <v>0.8</v>
      </c>
      <c r="G177" s="20">
        <f>TRUNC(TRUNC(E177,8)*F177,2)</f>
        <v>341.19</v>
      </c>
    </row>
    <row r="178" spans="1:7" ht="15" customHeight="1">
      <c r="A178" s="2"/>
      <c r="B178" s="2"/>
      <c r="C178" s="2"/>
      <c r="D178" s="2"/>
      <c r="E178" s="87" t="s">
        <v>1588</v>
      </c>
      <c r="F178" s="87"/>
      <c r="G178" s="21">
        <f>SUM(G176:G177)</f>
        <v>454.22</v>
      </c>
    </row>
    <row r="179" spans="1:7" ht="15" customHeight="1">
      <c r="A179" s="91" t="s">
        <v>1560</v>
      </c>
      <c r="B179" s="91"/>
      <c r="C179" s="11" t="s">
        <v>4</v>
      </c>
      <c r="D179" s="11" t="s">
        <v>1470</v>
      </c>
      <c r="E179" s="11" t="s">
        <v>1471</v>
      </c>
      <c r="F179" s="11" t="s">
        <v>1472</v>
      </c>
      <c r="G179" s="11" t="s">
        <v>1473</v>
      </c>
    </row>
    <row r="180" spans="1:7" ht="21" customHeight="1">
      <c r="A180" s="17" t="s">
        <v>3250</v>
      </c>
      <c r="B180" s="18" t="s">
        <v>3251</v>
      </c>
      <c r="C180" s="17" t="s">
        <v>14</v>
      </c>
      <c r="D180" s="17" t="s">
        <v>1563</v>
      </c>
      <c r="E180" s="19">
        <v>4.32</v>
      </c>
      <c r="F180" s="20">
        <v>38.979999999999997</v>
      </c>
      <c r="G180" s="20">
        <f>TRUNC(TRUNC(E180,8)*F180,2)</f>
        <v>168.39</v>
      </c>
    </row>
    <row r="181" spans="1:7" ht="18" customHeight="1">
      <c r="A181" s="2"/>
      <c r="B181" s="2"/>
      <c r="C181" s="2"/>
      <c r="D181" s="2"/>
      <c r="E181" s="87" t="s">
        <v>1564</v>
      </c>
      <c r="F181" s="87"/>
      <c r="G181" s="21">
        <f>SUM(G180:G180)</f>
        <v>168.39</v>
      </c>
    </row>
    <row r="182" spans="1:7" ht="15" customHeight="1">
      <c r="A182" s="2"/>
      <c r="B182" s="2"/>
      <c r="C182" s="2"/>
      <c r="D182" s="2"/>
      <c r="E182" s="89" t="s">
        <v>1491</v>
      </c>
      <c r="F182" s="89"/>
      <c r="G182" s="5">
        <f>SUM(G174,G178,G181)</f>
        <v>626.06999999999994</v>
      </c>
    </row>
    <row r="183" spans="1:7" ht="9.9499999999999993" customHeight="1">
      <c r="A183" s="2"/>
      <c r="B183" s="2"/>
      <c r="C183" s="2"/>
      <c r="D183" s="2"/>
      <c r="E183" s="90"/>
      <c r="F183" s="90"/>
      <c r="G183" s="90"/>
    </row>
    <row r="184" spans="1:7" ht="20.100000000000001" customHeight="1">
      <c r="A184" s="81" t="s">
        <v>3265</v>
      </c>
      <c r="B184" s="81"/>
      <c r="C184" s="81"/>
      <c r="D184" s="81"/>
      <c r="E184" s="81"/>
      <c r="F184" s="81"/>
      <c r="G184" s="81"/>
    </row>
    <row r="185" spans="1:7" ht="15" customHeight="1">
      <c r="A185" s="91" t="s">
        <v>1552</v>
      </c>
      <c r="B185" s="91"/>
      <c r="C185" s="11" t="s">
        <v>4</v>
      </c>
      <c r="D185" s="11" t="s">
        <v>1470</v>
      </c>
      <c r="E185" s="11" t="s">
        <v>1471</v>
      </c>
      <c r="F185" s="11" t="s">
        <v>1472</v>
      </c>
      <c r="G185" s="11" t="s">
        <v>1473</v>
      </c>
    </row>
    <row r="186" spans="1:7" ht="38.1" customHeight="1">
      <c r="A186" s="17" t="s">
        <v>3258</v>
      </c>
      <c r="B186" s="18" t="s">
        <v>3259</v>
      </c>
      <c r="C186" s="17" t="s">
        <v>14</v>
      </c>
      <c r="D186" s="17" t="s">
        <v>1555</v>
      </c>
      <c r="E186" s="19">
        <v>2.88</v>
      </c>
      <c r="F186" s="20">
        <v>0.4</v>
      </c>
      <c r="G186" s="20">
        <f>TRUNC(TRUNC(E186,8)*F186,2)</f>
        <v>1.1499999999999999</v>
      </c>
    </row>
    <row r="187" spans="1:7" ht="38.1" customHeight="1">
      <c r="A187" s="17" t="s">
        <v>3260</v>
      </c>
      <c r="B187" s="18" t="s">
        <v>3261</v>
      </c>
      <c r="C187" s="17" t="s">
        <v>14</v>
      </c>
      <c r="D187" s="17" t="s">
        <v>1558</v>
      </c>
      <c r="E187" s="19">
        <v>0.87</v>
      </c>
      <c r="F187" s="20">
        <v>2.12</v>
      </c>
      <c r="G187" s="20">
        <f>TRUNC(TRUNC(E187,8)*F187,2)</f>
        <v>1.84</v>
      </c>
    </row>
    <row r="188" spans="1:7" ht="18" customHeight="1">
      <c r="A188" s="2"/>
      <c r="B188" s="2"/>
      <c r="C188" s="2"/>
      <c r="D188" s="2"/>
      <c r="E188" s="87" t="s">
        <v>1559</v>
      </c>
      <c r="F188" s="87"/>
      <c r="G188" s="21">
        <f>SUM(G186:G187)</f>
        <v>2.99</v>
      </c>
    </row>
    <row r="189" spans="1:7" ht="15" customHeight="1">
      <c r="A189" s="91" t="s">
        <v>1576</v>
      </c>
      <c r="B189" s="91"/>
      <c r="C189" s="11" t="s">
        <v>4</v>
      </c>
      <c r="D189" s="11" t="s">
        <v>1470</v>
      </c>
      <c r="E189" s="11" t="s">
        <v>1471</v>
      </c>
      <c r="F189" s="11" t="s">
        <v>1472</v>
      </c>
      <c r="G189" s="11" t="s">
        <v>1473</v>
      </c>
    </row>
    <row r="190" spans="1:7" ht="29.1" customHeight="1">
      <c r="A190" s="17" t="s">
        <v>3266</v>
      </c>
      <c r="B190" s="18" t="s">
        <v>3267</v>
      </c>
      <c r="C190" s="17" t="s">
        <v>14</v>
      </c>
      <c r="D190" s="17" t="s">
        <v>1790</v>
      </c>
      <c r="E190" s="19">
        <v>19.440000000000001</v>
      </c>
      <c r="F190" s="20">
        <v>6.65</v>
      </c>
      <c r="G190" s="20">
        <f>TRUNC(TRUNC(E190,8)*F190,2)</f>
        <v>129.27000000000001</v>
      </c>
    </row>
    <row r="191" spans="1:7" ht="21" customHeight="1">
      <c r="A191" s="17" t="s">
        <v>2040</v>
      </c>
      <c r="B191" s="18" t="s">
        <v>2041</v>
      </c>
      <c r="C191" s="17" t="s">
        <v>14</v>
      </c>
      <c r="D191" s="17" t="s">
        <v>43</v>
      </c>
      <c r="E191" s="19">
        <v>1.08</v>
      </c>
      <c r="F191" s="20">
        <v>117.45</v>
      </c>
      <c r="G191" s="20">
        <f>TRUNC(TRUNC(E191,8)*F191,2)</f>
        <v>126.84</v>
      </c>
    </row>
    <row r="192" spans="1:7" ht="15" customHeight="1">
      <c r="A192" s="17" t="s">
        <v>2044</v>
      </c>
      <c r="B192" s="18" t="s">
        <v>2045</v>
      </c>
      <c r="C192" s="17" t="s">
        <v>14</v>
      </c>
      <c r="D192" s="17" t="s">
        <v>118</v>
      </c>
      <c r="E192" s="19">
        <v>486</v>
      </c>
      <c r="F192" s="20">
        <v>0.8</v>
      </c>
      <c r="G192" s="20">
        <f>TRUNC(TRUNC(E192,8)*F192,2)</f>
        <v>388.8</v>
      </c>
    </row>
    <row r="193" spans="1:7" ht="15" customHeight="1">
      <c r="A193" s="2"/>
      <c r="B193" s="2"/>
      <c r="C193" s="2"/>
      <c r="D193" s="2"/>
      <c r="E193" s="87" t="s">
        <v>1588</v>
      </c>
      <c r="F193" s="87"/>
      <c r="G193" s="21">
        <f>SUM(G190:G192)</f>
        <v>644.91000000000008</v>
      </c>
    </row>
    <row r="194" spans="1:7" ht="15" customHeight="1">
      <c r="A194" s="91" t="s">
        <v>1560</v>
      </c>
      <c r="B194" s="91"/>
      <c r="C194" s="11" t="s">
        <v>4</v>
      </c>
      <c r="D194" s="11" t="s">
        <v>1470</v>
      </c>
      <c r="E194" s="11" t="s">
        <v>1471</v>
      </c>
      <c r="F194" s="11" t="s">
        <v>1472</v>
      </c>
      <c r="G194" s="11" t="s">
        <v>1473</v>
      </c>
    </row>
    <row r="195" spans="1:7" ht="21" customHeight="1">
      <c r="A195" s="17" t="s">
        <v>3250</v>
      </c>
      <c r="B195" s="18" t="s">
        <v>3251</v>
      </c>
      <c r="C195" s="17" t="s">
        <v>14</v>
      </c>
      <c r="D195" s="17" t="s">
        <v>1563</v>
      </c>
      <c r="E195" s="19">
        <v>3.75</v>
      </c>
      <c r="F195" s="20">
        <v>38.979999999999997</v>
      </c>
      <c r="G195" s="20">
        <f>TRUNC(TRUNC(E195,8)*F195,2)</f>
        <v>146.16999999999999</v>
      </c>
    </row>
    <row r="196" spans="1:7" ht="18" customHeight="1">
      <c r="A196" s="2"/>
      <c r="B196" s="2"/>
      <c r="C196" s="2"/>
      <c r="D196" s="2"/>
      <c r="E196" s="87" t="s">
        <v>1564</v>
      </c>
      <c r="F196" s="87"/>
      <c r="G196" s="21">
        <f>SUM(G195:G195)</f>
        <v>146.16999999999999</v>
      </c>
    </row>
    <row r="197" spans="1:7" ht="15" customHeight="1">
      <c r="A197" s="2"/>
      <c r="B197" s="2"/>
      <c r="C197" s="2"/>
      <c r="D197" s="2"/>
      <c r="E197" s="89" t="s">
        <v>1491</v>
      </c>
      <c r="F197" s="89"/>
      <c r="G197" s="5">
        <f>SUM(G188,G193,G196)</f>
        <v>794.07</v>
      </c>
    </row>
    <row r="198" spans="1:7" ht="9.9499999999999993" customHeight="1">
      <c r="A198" s="2"/>
      <c r="B198" s="2"/>
      <c r="C198" s="2"/>
      <c r="D198" s="2"/>
      <c r="E198" s="90"/>
      <c r="F198" s="90"/>
      <c r="G198" s="90"/>
    </row>
    <row r="199" spans="1:7" ht="20.100000000000001" customHeight="1">
      <c r="A199" s="81" t="s">
        <v>3268</v>
      </c>
      <c r="B199" s="81"/>
      <c r="C199" s="81"/>
      <c r="D199" s="81"/>
      <c r="E199" s="81"/>
      <c r="F199" s="81"/>
      <c r="G199" s="81"/>
    </row>
    <row r="200" spans="1:7" ht="15" customHeight="1">
      <c r="A200" s="91" t="s">
        <v>1576</v>
      </c>
      <c r="B200" s="91"/>
      <c r="C200" s="11" t="s">
        <v>4</v>
      </c>
      <c r="D200" s="11" t="s">
        <v>1470</v>
      </c>
      <c r="E200" s="11" t="s">
        <v>1471</v>
      </c>
      <c r="F200" s="11" t="s">
        <v>1472</v>
      </c>
      <c r="G200" s="11" t="s">
        <v>1473</v>
      </c>
    </row>
    <row r="201" spans="1:7" ht="21" customHeight="1">
      <c r="A201" s="17" t="s">
        <v>2040</v>
      </c>
      <c r="B201" s="18" t="s">
        <v>2041</v>
      </c>
      <c r="C201" s="17" t="s">
        <v>14</v>
      </c>
      <c r="D201" s="17" t="s">
        <v>43</v>
      </c>
      <c r="E201" s="19">
        <v>1.25</v>
      </c>
      <c r="F201" s="20">
        <v>117.45</v>
      </c>
      <c r="G201" s="20">
        <f>TRUNC(TRUNC(E201,8)*F201,2)</f>
        <v>146.81</v>
      </c>
    </row>
    <row r="202" spans="1:7" ht="15" customHeight="1">
      <c r="A202" s="17" t="s">
        <v>2044</v>
      </c>
      <c r="B202" s="18" t="s">
        <v>2045</v>
      </c>
      <c r="C202" s="17" t="s">
        <v>14</v>
      </c>
      <c r="D202" s="17" t="s">
        <v>118</v>
      </c>
      <c r="E202" s="19">
        <v>563.59</v>
      </c>
      <c r="F202" s="20">
        <v>0.8</v>
      </c>
      <c r="G202" s="20">
        <f>TRUNC(TRUNC(E202,8)*F202,2)</f>
        <v>450.87</v>
      </c>
    </row>
    <row r="203" spans="1:7" ht="15" customHeight="1">
      <c r="A203" s="2"/>
      <c r="B203" s="2"/>
      <c r="C203" s="2"/>
      <c r="D203" s="2"/>
      <c r="E203" s="87" t="s">
        <v>1588</v>
      </c>
      <c r="F203" s="87"/>
      <c r="G203" s="21">
        <f>SUM(G201:G202)</f>
        <v>597.68000000000006</v>
      </c>
    </row>
    <row r="204" spans="1:7" ht="15" customHeight="1">
      <c r="A204" s="91" t="s">
        <v>1560</v>
      </c>
      <c r="B204" s="91"/>
      <c r="C204" s="11" t="s">
        <v>4</v>
      </c>
      <c r="D204" s="11" t="s">
        <v>1470</v>
      </c>
      <c r="E204" s="11" t="s">
        <v>1471</v>
      </c>
      <c r="F204" s="11" t="s">
        <v>1472</v>
      </c>
      <c r="G204" s="11" t="s">
        <v>1473</v>
      </c>
    </row>
    <row r="205" spans="1:7" ht="15" customHeight="1">
      <c r="A205" s="17" t="s">
        <v>1775</v>
      </c>
      <c r="B205" s="18" t="s">
        <v>1776</v>
      </c>
      <c r="C205" s="17" t="s">
        <v>14</v>
      </c>
      <c r="D205" s="17" t="s">
        <v>1563</v>
      </c>
      <c r="E205" s="19">
        <v>11.65</v>
      </c>
      <c r="F205" s="20">
        <v>23.23</v>
      </c>
      <c r="G205" s="20">
        <f>TRUNC(TRUNC(E205,8)*F205,2)</f>
        <v>270.62</v>
      </c>
    </row>
    <row r="206" spans="1:7" ht="18" customHeight="1">
      <c r="A206" s="2"/>
      <c r="B206" s="2"/>
      <c r="C206" s="2"/>
      <c r="D206" s="2"/>
      <c r="E206" s="87" t="s">
        <v>1564</v>
      </c>
      <c r="F206" s="87"/>
      <c r="G206" s="21">
        <f>SUM(G205:G205)</f>
        <v>270.62</v>
      </c>
    </row>
    <row r="207" spans="1:7" ht="15" customHeight="1">
      <c r="A207" s="2"/>
      <c r="B207" s="2"/>
      <c r="C207" s="2"/>
      <c r="D207" s="2"/>
      <c r="E207" s="89" t="s">
        <v>1491</v>
      </c>
      <c r="F207" s="89"/>
      <c r="G207" s="5">
        <f>SUM(G203,G206)</f>
        <v>868.30000000000007</v>
      </c>
    </row>
    <row r="208" spans="1:7" ht="9.9499999999999993" customHeight="1">
      <c r="A208" s="2"/>
      <c r="B208" s="2"/>
      <c r="C208" s="2"/>
      <c r="D208" s="2"/>
      <c r="E208" s="90"/>
      <c r="F208" s="90"/>
      <c r="G208" s="90"/>
    </row>
    <row r="209" spans="1:7" ht="20.100000000000001" customHeight="1">
      <c r="A209" s="81" t="s">
        <v>3269</v>
      </c>
      <c r="B209" s="81"/>
      <c r="C209" s="81"/>
      <c r="D209" s="81"/>
      <c r="E209" s="81"/>
      <c r="F209" s="81"/>
      <c r="G209" s="81"/>
    </row>
    <row r="210" spans="1:7" ht="15" customHeight="1">
      <c r="A210" s="91" t="s">
        <v>1552</v>
      </c>
      <c r="B210" s="91"/>
      <c r="C210" s="11" t="s">
        <v>4</v>
      </c>
      <c r="D210" s="11" t="s">
        <v>1470</v>
      </c>
      <c r="E210" s="11" t="s">
        <v>1471</v>
      </c>
      <c r="F210" s="11" t="s">
        <v>1472</v>
      </c>
      <c r="G210" s="11" t="s">
        <v>1473</v>
      </c>
    </row>
    <row r="211" spans="1:7" ht="38.1" customHeight="1">
      <c r="A211" s="17" t="s">
        <v>3258</v>
      </c>
      <c r="B211" s="18" t="s">
        <v>3259</v>
      </c>
      <c r="C211" s="17" t="s">
        <v>14</v>
      </c>
      <c r="D211" s="17" t="s">
        <v>1555</v>
      </c>
      <c r="E211" s="19">
        <v>3.39</v>
      </c>
      <c r="F211" s="20">
        <v>0.4</v>
      </c>
      <c r="G211" s="20">
        <f>TRUNC(TRUNC(E211,8)*F211,2)</f>
        <v>1.35</v>
      </c>
    </row>
    <row r="212" spans="1:7" ht="38.1" customHeight="1">
      <c r="A212" s="17" t="s">
        <v>3260</v>
      </c>
      <c r="B212" s="18" t="s">
        <v>3261</v>
      </c>
      <c r="C212" s="17" t="s">
        <v>14</v>
      </c>
      <c r="D212" s="17" t="s">
        <v>1558</v>
      </c>
      <c r="E212" s="19">
        <v>1.03</v>
      </c>
      <c r="F212" s="20">
        <v>2.12</v>
      </c>
      <c r="G212" s="20">
        <f>TRUNC(TRUNC(E212,8)*F212,2)</f>
        <v>2.1800000000000002</v>
      </c>
    </row>
    <row r="213" spans="1:7" ht="18" customHeight="1">
      <c r="A213" s="2"/>
      <c r="B213" s="2"/>
      <c r="C213" s="2"/>
      <c r="D213" s="2"/>
      <c r="E213" s="87" t="s">
        <v>1559</v>
      </c>
      <c r="F213" s="87"/>
      <c r="G213" s="21">
        <f>SUM(G211:G212)</f>
        <v>3.5300000000000002</v>
      </c>
    </row>
    <row r="214" spans="1:7" ht="15" customHeight="1">
      <c r="A214" s="91" t="s">
        <v>1576</v>
      </c>
      <c r="B214" s="91"/>
      <c r="C214" s="11" t="s">
        <v>4</v>
      </c>
      <c r="D214" s="11" t="s">
        <v>1470</v>
      </c>
      <c r="E214" s="11" t="s">
        <v>1471</v>
      </c>
      <c r="F214" s="11" t="s">
        <v>1472</v>
      </c>
      <c r="G214" s="11" t="s">
        <v>1473</v>
      </c>
    </row>
    <row r="215" spans="1:7" ht="21" customHeight="1">
      <c r="A215" s="17" t="s">
        <v>2040</v>
      </c>
      <c r="B215" s="18" t="s">
        <v>2041</v>
      </c>
      <c r="C215" s="17" t="s">
        <v>14</v>
      </c>
      <c r="D215" s="17" t="s">
        <v>43</v>
      </c>
      <c r="E215" s="19">
        <v>1.27</v>
      </c>
      <c r="F215" s="20">
        <v>117.45</v>
      </c>
      <c r="G215" s="20">
        <f>TRUNC(TRUNC(E215,8)*F215,2)</f>
        <v>149.16</v>
      </c>
    </row>
    <row r="216" spans="1:7" ht="15" customHeight="1">
      <c r="A216" s="17" t="s">
        <v>2044</v>
      </c>
      <c r="B216" s="18" t="s">
        <v>2045</v>
      </c>
      <c r="C216" s="17" t="s">
        <v>14</v>
      </c>
      <c r="D216" s="17" t="s">
        <v>118</v>
      </c>
      <c r="E216" s="19">
        <v>573.61</v>
      </c>
      <c r="F216" s="20">
        <v>0.8</v>
      </c>
      <c r="G216" s="20">
        <f>TRUNC(TRUNC(E216,8)*F216,2)</f>
        <v>458.88</v>
      </c>
    </row>
    <row r="217" spans="1:7" ht="15" customHeight="1">
      <c r="A217" s="2"/>
      <c r="B217" s="2"/>
      <c r="C217" s="2"/>
      <c r="D217" s="2"/>
      <c r="E217" s="87" t="s">
        <v>1588</v>
      </c>
      <c r="F217" s="87"/>
      <c r="G217" s="21">
        <f>SUM(G215:G216)</f>
        <v>608.04</v>
      </c>
    </row>
    <row r="218" spans="1:7" ht="15" customHeight="1">
      <c r="A218" s="91" t="s">
        <v>1560</v>
      </c>
      <c r="B218" s="91"/>
      <c r="C218" s="11" t="s">
        <v>4</v>
      </c>
      <c r="D218" s="11" t="s">
        <v>1470</v>
      </c>
      <c r="E218" s="11" t="s">
        <v>1471</v>
      </c>
      <c r="F218" s="11" t="s">
        <v>1472</v>
      </c>
      <c r="G218" s="11" t="s">
        <v>1473</v>
      </c>
    </row>
    <row r="219" spans="1:7" ht="21" customHeight="1">
      <c r="A219" s="17" t="s">
        <v>3250</v>
      </c>
      <c r="B219" s="18" t="s">
        <v>3251</v>
      </c>
      <c r="C219" s="17" t="s">
        <v>14</v>
      </c>
      <c r="D219" s="17" t="s">
        <v>1563</v>
      </c>
      <c r="E219" s="19">
        <v>4.42</v>
      </c>
      <c r="F219" s="20">
        <v>38.979999999999997</v>
      </c>
      <c r="G219" s="20">
        <f>TRUNC(TRUNC(E219,8)*F219,2)</f>
        <v>172.29</v>
      </c>
    </row>
    <row r="220" spans="1:7" ht="18" customHeight="1">
      <c r="A220" s="2"/>
      <c r="B220" s="2"/>
      <c r="C220" s="2"/>
      <c r="D220" s="2"/>
      <c r="E220" s="87" t="s">
        <v>1564</v>
      </c>
      <c r="F220" s="87"/>
      <c r="G220" s="21">
        <f>SUM(G219:G219)</f>
        <v>172.29</v>
      </c>
    </row>
    <row r="221" spans="1:7" ht="15" customHeight="1">
      <c r="A221" s="2"/>
      <c r="B221" s="2"/>
      <c r="C221" s="2"/>
      <c r="D221" s="2"/>
      <c r="E221" s="89" t="s">
        <v>1491</v>
      </c>
      <c r="F221" s="89"/>
      <c r="G221" s="5">
        <f>SUM(G213,G217,G220)</f>
        <v>783.8599999999999</v>
      </c>
    </row>
    <row r="222" spans="1:7" ht="9.9499999999999993" customHeight="1">
      <c r="A222" s="2"/>
      <c r="B222" s="2"/>
      <c r="C222" s="2"/>
      <c r="D222" s="2"/>
      <c r="E222" s="90"/>
      <c r="F222" s="90"/>
      <c r="G222" s="90"/>
    </row>
    <row r="223" spans="1:7" ht="20.100000000000001" customHeight="1">
      <c r="A223" s="81" t="s">
        <v>3270</v>
      </c>
      <c r="B223" s="81"/>
      <c r="C223" s="81"/>
      <c r="D223" s="81"/>
      <c r="E223" s="81"/>
      <c r="F223" s="81"/>
      <c r="G223" s="81"/>
    </row>
    <row r="224" spans="1:7" ht="15" customHeight="1">
      <c r="A224" s="91" t="s">
        <v>1576</v>
      </c>
      <c r="B224" s="91"/>
      <c r="C224" s="11" t="s">
        <v>4</v>
      </c>
      <c r="D224" s="11" t="s">
        <v>1470</v>
      </c>
      <c r="E224" s="11" t="s">
        <v>1471</v>
      </c>
      <c r="F224" s="11" t="s">
        <v>1472</v>
      </c>
      <c r="G224" s="11" t="s">
        <v>1473</v>
      </c>
    </row>
    <row r="225" spans="1:7" ht="21" customHeight="1">
      <c r="A225" s="17" t="s">
        <v>2040</v>
      </c>
      <c r="B225" s="18" t="s">
        <v>2041</v>
      </c>
      <c r="C225" s="17" t="s">
        <v>14</v>
      </c>
      <c r="D225" s="17" t="s">
        <v>43</v>
      </c>
      <c r="E225" s="19">
        <v>1.07</v>
      </c>
      <c r="F225" s="20">
        <v>117.45</v>
      </c>
      <c r="G225" s="20">
        <f>TRUNC(TRUNC(E225,8)*F225,2)</f>
        <v>125.67</v>
      </c>
    </row>
    <row r="226" spans="1:7" ht="15" customHeight="1">
      <c r="A226" s="17" t="s">
        <v>2044</v>
      </c>
      <c r="B226" s="18" t="s">
        <v>2045</v>
      </c>
      <c r="C226" s="17" t="s">
        <v>14</v>
      </c>
      <c r="D226" s="17" t="s">
        <v>118</v>
      </c>
      <c r="E226" s="19">
        <v>482.96</v>
      </c>
      <c r="F226" s="20">
        <v>0.8</v>
      </c>
      <c r="G226" s="20">
        <f>TRUNC(TRUNC(E226,8)*F226,2)</f>
        <v>386.36</v>
      </c>
    </row>
    <row r="227" spans="1:7" ht="15" customHeight="1">
      <c r="A227" s="2"/>
      <c r="B227" s="2"/>
      <c r="C227" s="2"/>
      <c r="D227" s="2"/>
      <c r="E227" s="87" t="s">
        <v>1588</v>
      </c>
      <c r="F227" s="87"/>
      <c r="G227" s="21">
        <f>SUM(G225:G226)</f>
        <v>512.03</v>
      </c>
    </row>
    <row r="228" spans="1:7" ht="15" customHeight="1">
      <c r="A228" s="91" t="s">
        <v>1560</v>
      </c>
      <c r="B228" s="91"/>
      <c r="C228" s="11" t="s">
        <v>4</v>
      </c>
      <c r="D228" s="11" t="s">
        <v>1470</v>
      </c>
      <c r="E228" s="11" t="s">
        <v>1471</v>
      </c>
      <c r="F228" s="11" t="s">
        <v>1472</v>
      </c>
      <c r="G228" s="11" t="s">
        <v>1473</v>
      </c>
    </row>
    <row r="229" spans="1:7" ht="15" customHeight="1">
      <c r="A229" s="17" t="s">
        <v>1775</v>
      </c>
      <c r="B229" s="18" t="s">
        <v>1776</v>
      </c>
      <c r="C229" s="17" t="s">
        <v>14</v>
      </c>
      <c r="D229" s="17" t="s">
        <v>1563</v>
      </c>
      <c r="E229" s="19">
        <v>8.57</v>
      </c>
      <c r="F229" s="20">
        <v>23.23</v>
      </c>
      <c r="G229" s="20">
        <f>TRUNC(TRUNC(E229,8)*F229,2)</f>
        <v>199.08</v>
      </c>
    </row>
    <row r="230" spans="1:7" ht="18" customHeight="1">
      <c r="A230" s="2"/>
      <c r="B230" s="2"/>
      <c r="C230" s="2"/>
      <c r="D230" s="2"/>
      <c r="E230" s="87" t="s">
        <v>1564</v>
      </c>
      <c r="F230" s="87"/>
      <c r="G230" s="21">
        <f>SUM(G229:G229)</f>
        <v>199.08</v>
      </c>
    </row>
    <row r="231" spans="1:7" ht="15" customHeight="1">
      <c r="A231" s="2"/>
      <c r="B231" s="2"/>
      <c r="C231" s="2"/>
      <c r="D231" s="2"/>
      <c r="E231" s="89" t="s">
        <v>1491</v>
      </c>
      <c r="F231" s="89"/>
      <c r="G231" s="5">
        <f>SUM(G227,G230)</f>
        <v>711.11</v>
      </c>
    </row>
    <row r="232" spans="1:7" ht="9.9499999999999993" customHeight="1">
      <c r="A232" s="2"/>
      <c r="B232" s="2"/>
      <c r="C232" s="2"/>
      <c r="D232" s="2"/>
      <c r="E232" s="90"/>
      <c r="F232" s="90"/>
      <c r="G232" s="90"/>
    </row>
    <row r="233" spans="1:7" ht="20.100000000000001" customHeight="1">
      <c r="A233" s="81" t="s">
        <v>3271</v>
      </c>
      <c r="B233" s="81"/>
      <c r="C233" s="81"/>
      <c r="D233" s="81"/>
      <c r="E233" s="81"/>
      <c r="F233" s="81"/>
      <c r="G233" s="81"/>
    </row>
    <row r="234" spans="1:7" ht="15" customHeight="1">
      <c r="A234" s="91" t="s">
        <v>1552</v>
      </c>
      <c r="B234" s="91"/>
      <c r="C234" s="11" t="s">
        <v>4</v>
      </c>
      <c r="D234" s="11" t="s">
        <v>1470</v>
      </c>
      <c r="E234" s="11" t="s">
        <v>1471</v>
      </c>
      <c r="F234" s="11" t="s">
        <v>1472</v>
      </c>
      <c r="G234" s="11" t="s">
        <v>1473</v>
      </c>
    </row>
    <row r="235" spans="1:7" ht="38.1" customHeight="1">
      <c r="A235" s="17" t="s">
        <v>3258</v>
      </c>
      <c r="B235" s="18" t="s">
        <v>3259</v>
      </c>
      <c r="C235" s="17" t="s">
        <v>14</v>
      </c>
      <c r="D235" s="17" t="s">
        <v>1555</v>
      </c>
      <c r="E235" s="19">
        <v>2.62</v>
      </c>
      <c r="F235" s="20">
        <v>0.4</v>
      </c>
      <c r="G235" s="20">
        <f>TRUNC(TRUNC(E235,8)*F235,2)</f>
        <v>1.04</v>
      </c>
    </row>
    <row r="236" spans="1:7" ht="38.1" customHeight="1">
      <c r="A236" s="17" t="s">
        <v>3260</v>
      </c>
      <c r="B236" s="18" t="s">
        <v>3261</v>
      </c>
      <c r="C236" s="17" t="s">
        <v>14</v>
      </c>
      <c r="D236" s="17" t="s">
        <v>1558</v>
      </c>
      <c r="E236" s="19">
        <v>0.8</v>
      </c>
      <c r="F236" s="20">
        <v>2.12</v>
      </c>
      <c r="G236" s="20">
        <f>TRUNC(TRUNC(E236,8)*F236,2)</f>
        <v>1.69</v>
      </c>
    </row>
    <row r="237" spans="1:7" ht="18" customHeight="1">
      <c r="A237" s="2"/>
      <c r="B237" s="2"/>
      <c r="C237" s="2"/>
      <c r="D237" s="2"/>
      <c r="E237" s="87" t="s">
        <v>1559</v>
      </c>
      <c r="F237" s="87"/>
      <c r="G237" s="21">
        <f>SUM(G235:G236)</f>
        <v>2.73</v>
      </c>
    </row>
    <row r="238" spans="1:7" ht="15" customHeight="1">
      <c r="A238" s="91" t="s">
        <v>1576</v>
      </c>
      <c r="B238" s="91"/>
      <c r="C238" s="11" t="s">
        <v>4</v>
      </c>
      <c r="D238" s="11" t="s">
        <v>1470</v>
      </c>
      <c r="E238" s="11" t="s">
        <v>1471</v>
      </c>
      <c r="F238" s="11" t="s">
        <v>1472</v>
      </c>
      <c r="G238" s="11" t="s">
        <v>1473</v>
      </c>
    </row>
    <row r="239" spans="1:7" ht="21" customHeight="1">
      <c r="A239" s="17" t="s">
        <v>2040</v>
      </c>
      <c r="B239" s="18" t="s">
        <v>2041</v>
      </c>
      <c r="C239" s="17" t="s">
        <v>14</v>
      </c>
      <c r="D239" s="17" t="s">
        <v>43</v>
      </c>
      <c r="E239" s="19">
        <v>1.07</v>
      </c>
      <c r="F239" s="20">
        <v>117.45</v>
      </c>
      <c r="G239" s="20">
        <f>TRUNC(TRUNC(E239,8)*F239,2)</f>
        <v>125.67</v>
      </c>
    </row>
    <row r="240" spans="1:7" ht="15" customHeight="1">
      <c r="A240" s="17" t="s">
        <v>2044</v>
      </c>
      <c r="B240" s="18" t="s">
        <v>2045</v>
      </c>
      <c r="C240" s="17" t="s">
        <v>14</v>
      </c>
      <c r="D240" s="17" t="s">
        <v>118</v>
      </c>
      <c r="E240" s="19">
        <v>483.7</v>
      </c>
      <c r="F240" s="20">
        <v>0.8</v>
      </c>
      <c r="G240" s="20">
        <f>TRUNC(TRUNC(E240,8)*F240,2)</f>
        <v>386.96</v>
      </c>
    </row>
    <row r="241" spans="1:7" ht="15" customHeight="1">
      <c r="A241" s="2"/>
      <c r="B241" s="2"/>
      <c r="C241" s="2"/>
      <c r="D241" s="2"/>
      <c r="E241" s="87" t="s">
        <v>1588</v>
      </c>
      <c r="F241" s="87"/>
      <c r="G241" s="21">
        <f>SUM(G239:G240)</f>
        <v>512.63</v>
      </c>
    </row>
    <row r="242" spans="1:7" ht="15" customHeight="1">
      <c r="A242" s="91" t="s">
        <v>1560</v>
      </c>
      <c r="B242" s="91"/>
      <c r="C242" s="11" t="s">
        <v>4</v>
      </c>
      <c r="D242" s="11" t="s">
        <v>1470</v>
      </c>
      <c r="E242" s="11" t="s">
        <v>1471</v>
      </c>
      <c r="F242" s="11" t="s">
        <v>1472</v>
      </c>
      <c r="G242" s="11" t="s">
        <v>1473</v>
      </c>
    </row>
    <row r="243" spans="1:7" ht="21" customHeight="1">
      <c r="A243" s="17" t="s">
        <v>3250</v>
      </c>
      <c r="B243" s="18" t="s">
        <v>3251</v>
      </c>
      <c r="C243" s="17" t="s">
        <v>14</v>
      </c>
      <c r="D243" s="17" t="s">
        <v>1563</v>
      </c>
      <c r="E243" s="19">
        <v>3.42</v>
      </c>
      <c r="F243" s="20">
        <v>38.979999999999997</v>
      </c>
      <c r="G243" s="20">
        <f>TRUNC(TRUNC(E243,8)*F243,2)</f>
        <v>133.31</v>
      </c>
    </row>
    <row r="244" spans="1:7" ht="18" customHeight="1">
      <c r="A244" s="2"/>
      <c r="B244" s="2"/>
      <c r="C244" s="2"/>
      <c r="D244" s="2"/>
      <c r="E244" s="87" t="s">
        <v>1564</v>
      </c>
      <c r="F244" s="87"/>
      <c r="G244" s="21">
        <f>SUM(G243:G243)</f>
        <v>133.31</v>
      </c>
    </row>
    <row r="245" spans="1:7" ht="15" customHeight="1">
      <c r="A245" s="2"/>
      <c r="B245" s="2"/>
      <c r="C245" s="2"/>
      <c r="D245" s="2"/>
      <c r="E245" s="89" t="s">
        <v>1491</v>
      </c>
      <c r="F245" s="89"/>
      <c r="G245" s="5">
        <f>SUM(G237,G241,G244)</f>
        <v>648.67000000000007</v>
      </c>
    </row>
    <row r="246" spans="1:7" ht="9.9499999999999993" customHeight="1">
      <c r="A246" s="2"/>
      <c r="B246" s="2"/>
      <c r="C246" s="2"/>
      <c r="D246" s="2"/>
      <c r="E246" s="90"/>
      <c r="F246" s="90"/>
      <c r="G246" s="90"/>
    </row>
    <row r="247" spans="1:7" ht="20.100000000000001" customHeight="1">
      <c r="A247" s="81" t="s">
        <v>3272</v>
      </c>
      <c r="B247" s="81"/>
      <c r="C247" s="81"/>
      <c r="D247" s="81"/>
      <c r="E247" s="81"/>
      <c r="F247" s="81"/>
      <c r="G247" s="81"/>
    </row>
    <row r="248" spans="1:7" ht="15" customHeight="1">
      <c r="A248" s="91" t="s">
        <v>1552</v>
      </c>
      <c r="B248" s="91"/>
      <c r="C248" s="11" t="s">
        <v>4</v>
      </c>
      <c r="D248" s="11" t="s">
        <v>1470</v>
      </c>
      <c r="E248" s="11" t="s">
        <v>1471</v>
      </c>
      <c r="F248" s="11" t="s">
        <v>1472</v>
      </c>
      <c r="G248" s="11" t="s">
        <v>1473</v>
      </c>
    </row>
    <row r="249" spans="1:7" ht="38.1" customHeight="1">
      <c r="A249" s="17" t="s">
        <v>3063</v>
      </c>
      <c r="B249" s="18" t="s">
        <v>3064</v>
      </c>
      <c r="C249" s="17" t="s">
        <v>14</v>
      </c>
      <c r="D249" s="17" t="s">
        <v>1555</v>
      </c>
      <c r="E249" s="19">
        <v>1.87</v>
      </c>
      <c r="F249" s="20">
        <v>1.64</v>
      </c>
      <c r="G249" s="20">
        <f>TRUNC(TRUNC(E249,8)*F249,2)</f>
        <v>3.06</v>
      </c>
    </row>
    <row r="250" spans="1:7" ht="38.1" customHeight="1">
      <c r="A250" s="17" t="s">
        <v>3065</v>
      </c>
      <c r="B250" s="18" t="s">
        <v>3066</v>
      </c>
      <c r="C250" s="17" t="s">
        <v>14</v>
      </c>
      <c r="D250" s="17" t="s">
        <v>1558</v>
      </c>
      <c r="E250" s="19">
        <v>0.56999999999999995</v>
      </c>
      <c r="F250" s="20">
        <v>5.88</v>
      </c>
      <c r="G250" s="20">
        <f>TRUNC(TRUNC(E250,8)*F250,2)</f>
        <v>3.35</v>
      </c>
    </row>
    <row r="251" spans="1:7" ht="18" customHeight="1">
      <c r="A251" s="2"/>
      <c r="B251" s="2"/>
      <c r="C251" s="2"/>
      <c r="D251" s="2"/>
      <c r="E251" s="87" t="s">
        <v>1559</v>
      </c>
      <c r="F251" s="87"/>
      <c r="G251" s="21">
        <f>SUM(G249:G250)</f>
        <v>6.41</v>
      </c>
    </row>
    <row r="252" spans="1:7" ht="15" customHeight="1">
      <c r="A252" s="91" t="s">
        <v>1576</v>
      </c>
      <c r="B252" s="91"/>
      <c r="C252" s="11" t="s">
        <v>4</v>
      </c>
      <c r="D252" s="11" t="s">
        <v>1470</v>
      </c>
      <c r="E252" s="11" t="s">
        <v>1471</v>
      </c>
      <c r="F252" s="11" t="s">
        <v>1472</v>
      </c>
      <c r="G252" s="11" t="s">
        <v>1473</v>
      </c>
    </row>
    <row r="253" spans="1:7" ht="21" customHeight="1">
      <c r="A253" s="17" t="s">
        <v>2040</v>
      </c>
      <c r="B253" s="18" t="s">
        <v>2041</v>
      </c>
      <c r="C253" s="17" t="s">
        <v>14</v>
      </c>
      <c r="D253" s="17" t="s">
        <v>43</v>
      </c>
      <c r="E253" s="19">
        <v>1.07</v>
      </c>
      <c r="F253" s="20">
        <v>117.45</v>
      </c>
      <c r="G253" s="20">
        <f>TRUNC(TRUNC(E253,8)*F253,2)</f>
        <v>125.67</v>
      </c>
    </row>
    <row r="254" spans="1:7" ht="15" customHeight="1">
      <c r="A254" s="17" t="s">
        <v>2044</v>
      </c>
      <c r="B254" s="18" t="s">
        <v>2045</v>
      </c>
      <c r="C254" s="17" t="s">
        <v>14</v>
      </c>
      <c r="D254" s="17" t="s">
        <v>118</v>
      </c>
      <c r="E254" s="19">
        <v>483.72</v>
      </c>
      <c r="F254" s="20">
        <v>0.8</v>
      </c>
      <c r="G254" s="20">
        <f>TRUNC(TRUNC(E254,8)*F254,2)</f>
        <v>386.97</v>
      </c>
    </row>
    <row r="255" spans="1:7" ht="15" customHeight="1">
      <c r="A255" s="2"/>
      <c r="B255" s="2"/>
      <c r="C255" s="2"/>
      <c r="D255" s="2"/>
      <c r="E255" s="87" t="s">
        <v>1588</v>
      </c>
      <c r="F255" s="87"/>
      <c r="G255" s="21">
        <f>SUM(G253:G254)</f>
        <v>512.64</v>
      </c>
    </row>
    <row r="256" spans="1:7" ht="15" customHeight="1">
      <c r="A256" s="91" t="s">
        <v>1560</v>
      </c>
      <c r="B256" s="91"/>
      <c r="C256" s="11" t="s">
        <v>4</v>
      </c>
      <c r="D256" s="11" t="s">
        <v>1470</v>
      </c>
      <c r="E256" s="11" t="s">
        <v>1471</v>
      </c>
      <c r="F256" s="11" t="s">
        <v>1472</v>
      </c>
      <c r="G256" s="11" t="s">
        <v>1473</v>
      </c>
    </row>
    <row r="257" spans="1:7" ht="21" customHeight="1">
      <c r="A257" s="17" t="s">
        <v>3250</v>
      </c>
      <c r="B257" s="18" t="s">
        <v>3251</v>
      </c>
      <c r="C257" s="17" t="s">
        <v>14</v>
      </c>
      <c r="D257" s="17" t="s">
        <v>1563</v>
      </c>
      <c r="E257" s="19">
        <v>2.44</v>
      </c>
      <c r="F257" s="20">
        <v>38.979999999999997</v>
      </c>
      <c r="G257" s="20">
        <f>TRUNC(TRUNC(E257,8)*F257,2)</f>
        <v>95.11</v>
      </c>
    </row>
    <row r="258" spans="1:7" ht="15" customHeight="1">
      <c r="A258" s="17" t="s">
        <v>1775</v>
      </c>
      <c r="B258" s="18" t="s">
        <v>1776</v>
      </c>
      <c r="C258" s="17" t="s">
        <v>14</v>
      </c>
      <c r="D258" s="17" t="s">
        <v>1563</v>
      </c>
      <c r="E258" s="19">
        <v>0.75</v>
      </c>
      <c r="F258" s="20">
        <v>23.23</v>
      </c>
      <c r="G258" s="20">
        <f>TRUNC(TRUNC(E258,8)*F258,2)</f>
        <v>17.420000000000002</v>
      </c>
    </row>
    <row r="259" spans="1:7" ht="18" customHeight="1">
      <c r="A259" s="2"/>
      <c r="B259" s="2"/>
      <c r="C259" s="2"/>
      <c r="D259" s="2"/>
      <c r="E259" s="87" t="s">
        <v>1564</v>
      </c>
      <c r="F259" s="87"/>
      <c r="G259" s="21">
        <f>SUM(G257:G258)</f>
        <v>112.53</v>
      </c>
    </row>
    <row r="260" spans="1:7" ht="15" customHeight="1">
      <c r="A260" s="2"/>
      <c r="B260" s="2"/>
      <c r="C260" s="2"/>
      <c r="D260" s="2"/>
      <c r="E260" s="89" t="s">
        <v>1491</v>
      </c>
      <c r="F260" s="89"/>
      <c r="G260" s="5">
        <f>SUM(G251,G255,G259)</f>
        <v>631.57999999999993</v>
      </c>
    </row>
    <row r="261" spans="1:7" ht="9.9499999999999993" customHeight="1">
      <c r="A261" s="2"/>
      <c r="B261" s="2"/>
      <c r="C261" s="2"/>
      <c r="D261" s="2"/>
      <c r="E261" s="90"/>
      <c r="F261" s="90"/>
      <c r="G261" s="90"/>
    </row>
    <row r="262" spans="1:7" ht="20.100000000000001" customHeight="1">
      <c r="A262" s="81" t="s">
        <v>3273</v>
      </c>
      <c r="B262" s="81"/>
      <c r="C262" s="81"/>
      <c r="D262" s="81"/>
      <c r="E262" s="81"/>
      <c r="F262" s="81"/>
      <c r="G262" s="81"/>
    </row>
    <row r="263" spans="1:7" ht="15" customHeight="1">
      <c r="A263" s="91" t="s">
        <v>1552</v>
      </c>
      <c r="B263" s="91"/>
      <c r="C263" s="11" t="s">
        <v>4</v>
      </c>
      <c r="D263" s="11" t="s">
        <v>1470</v>
      </c>
      <c r="E263" s="11" t="s">
        <v>1471</v>
      </c>
      <c r="F263" s="11" t="s">
        <v>1472</v>
      </c>
      <c r="G263" s="11" t="s">
        <v>1473</v>
      </c>
    </row>
    <row r="264" spans="1:7" ht="29.1" customHeight="1">
      <c r="A264" s="17" t="s">
        <v>3274</v>
      </c>
      <c r="B264" s="18" t="s">
        <v>3275</v>
      </c>
      <c r="C264" s="17" t="s">
        <v>14</v>
      </c>
      <c r="D264" s="17" t="s">
        <v>1555</v>
      </c>
      <c r="E264" s="19">
        <v>2.4900000000000002</v>
      </c>
      <c r="F264" s="20">
        <v>1.27</v>
      </c>
      <c r="G264" s="20">
        <f>TRUNC(TRUNC(E264,8)*F264,2)</f>
        <v>3.16</v>
      </c>
    </row>
    <row r="265" spans="1:7" ht="29.1" customHeight="1">
      <c r="A265" s="17" t="s">
        <v>3276</v>
      </c>
      <c r="B265" s="18" t="s">
        <v>3277</v>
      </c>
      <c r="C265" s="17" t="s">
        <v>14</v>
      </c>
      <c r="D265" s="17" t="s">
        <v>1558</v>
      </c>
      <c r="E265" s="19">
        <v>0.76</v>
      </c>
      <c r="F265" s="20">
        <v>7.52</v>
      </c>
      <c r="G265" s="20">
        <f>TRUNC(TRUNC(E265,8)*F265,2)</f>
        <v>5.71</v>
      </c>
    </row>
    <row r="266" spans="1:7" ht="18" customHeight="1">
      <c r="A266" s="2"/>
      <c r="B266" s="2"/>
      <c r="C266" s="2"/>
      <c r="D266" s="2"/>
      <c r="E266" s="87" t="s">
        <v>1559</v>
      </c>
      <c r="F266" s="87"/>
      <c r="G266" s="21">
        <f>SUM(G264:G265)</f>
        <v>8.870000000000001</v>
      </c>
    </row>
    <row r="267" spans="1:7" ht="15" customHeight="1">
      <c r="A267" s="91" t="s">
        <v>1576</v>
      </c>
      <c r="B267" s="91"/>
      <c r="C267" s="11" t="s">
        <v>4</v>
      </c>
      <c r="D267" s="11" t="s">
        <v>1470</v>
      </c>
      <c r="E267" s="11" t="s">
        <v>1471</v>
      </c>
      <c r="F267" s="11" t="s">
        <v>1472</v>
      </c>
      <c r="G267" s="11" t="s">
        <v>1473</v>
      </c>
    </row>
    <row r="268" spans="1:7" ht="21" customHeight="1">
      <c r="A268" s="17" t="s">
        <v>2040</v>
      </c>
      <c r="B268" s="18" t="s">
        <v>2041</v>
      </c>
      <c r="C268" s="17" t="s">
        <v>14</v>
      </c>
      <c r="D268" s="17" t="s">
        <v>43</v>
      </c>
      <c r="E268" s="19">
        <v>1.1499999999999999</v>
      </c>
      <c r="F268" s="20">
        <v>117.45</v>
      </c>
      <c r="G268" s="20">
        <f>TRUNC(TRUNC(E268,8)*F268,2)</f>
        <v>135.06</v>
      </c>
    </row>
    <row r="269" spans="1:7" ht="15" customHeight="1">
      <c r="A269" s="17" t="s">
        <v>2044</v>
      </c>
      <c r="B269" s="18" t="s">
        <v>2045</v>
      </c>
      <c r="C269" s="17" t="s">
        <v>14</v>
      </c>
      <c r="D269" s="17" t="s">
        <v>118</v>
      </c>
      <c r="E269" s="19">
        <v>389.03</v>
      </c>
      <c r="F269" s="20">
        <v>0.8</v>
      </c>
      <c r="G269" s="20">
        <f>TRUNC(TRUNC(E269,8)*F269,2)</f>
        <v>311.22000000000003</v>
      </c>
    </row>
    <row r="270" spans="1:7" ht="15" customHeight="1">
      <c r="A270" s="2"/>
      <c r="B270" s="2"/>
      <c r="C270" s="2"/>
      <c r="D270" s="2"/>
      <c r="E270" s="87" t="s">
        <v>1588</v>
      </c>
      <c r="F270" s="87"/>
      <c r="G270" s="21">
        <f>SUM(G268:G269)</f>
        <v>446.28000000000003</v>
      </c>
    </row>
    <row r="271" spans="1:7" ht="15" customHeight="1">
      <c r="A271" s="91" t="s">
        <v>1560</v>
      </c>
      <c r="B271" s="91"/>
      <c r="C271" s="11" t="s">
        <v>4</v>
      </c>
      <c r="D271" s="11" t="s">
        <v>1470</v>
      </c>
      <c r="E271" s="11" t="s">
        <v>1471</v>
      </c>
      <c r="F271" s="11" t="s">
        <v>1472</v>
      </c>
      <c r="G271" s="11" t="s">
        <v>1473</v>
      </c>
    </row>
    <row r="272" spans="1:7" ht="21" customHeight="1">
      <c r="A272" s="17" t="s">
        <v>3250</v>
      </c>
      <c r="B272" s="18" t="s">
        <v>3251</v>
      </c>
      <c r="C272" s="17" t="s">
        <v>14</v>
      </c>
      <c r="D272" s="17" t="s">
        <v>1563</v>
      </c>
      <c r="E272" s="19">
        <v>3.25</v>
      </c>
      <c r="F272" s="20">
        <v>38.979999999999997</v>
      </c>
      <c r="G272" s="20">
        <f>TRUNC(TRUNC(E272,8)*F272,2)</f>
        <v>126.68</v>
      </c>
    </row>
    <row r="273" spans="1:7" ht="18" customHeight="1">
      <c r="A273" s="2"/>
      <c r="B273" s="2"/>
      <c r="C273" s="2"/>
      <c r="D273" s="2"/>
      <c r="E273" s="87" t="s">
        <v>1564</v>
      </c>
      <c r="F273" s="87"/>
      <c r="G273" s="21">
        <f>SUM(G272:G272)</f>
        <v>126.68</v>
      </c>
    </row>
    <row r="274" spans="1:7" ht="15" customHeight="1">
      <c r="A274" s="2"/>
      <c r="B274" s="2"/>
      <c r="C274" s="2"/>
      <c r="D274" s="2"/>
      <c r="E274" s="89" t="s">
        <v>1491</v>
      </c>
      <c r="F274" s="89"/>
      <c r="G274" s="5">
        <f>SUM(G266,G270,G273)</f>
        <v>581.83000000000004</v>
      </c>
    </row>
    <row r="275" spans="1:7" ht="9.9499999999999993" customHeight="1">
      <c r="A275" s="2"/>
      <c r="B275" s="2"/>
      <c r="C275" s="2"/>
      <c r="D275" s="2"/>
      <c r="E275" s="90"/>
      <c r="F275" s="90"/>
      <c r="G275" s="90"/>
    </row>
    <row r="276" spans="1:7" ht="20.100000000000001" customHeight="1">
      <c r="A276" s="81" t="s">
        <v>3278</v>
      </c>
      <c r="B276" s="81"/>
      <c r="C276" s="81"/>
      <c r="D276" s="81"/>
      <c r="E276" s="81"/>
      <c r="F276" s="81"/>
      <c r="G276" s="81"/>
    </row>
    <row r="277" spans="1:7" ht="15" customHeight="1">
      <c r="A277" s="91" t="s">
        <v>1552</v>
      </c>
      <c r="B277" s="91"/>
      <c r="C277" s="11" t="s">
        <v>4</v>
      </c>
      <c r="D277" s="11" t="s">
        <v>1470</v>
      </c>
      <c r="E277" s="11" t="s">
        <v>1471</v>
      </c>
      <c r="F277" s="11" t="s">
        <v>1472</v>
      </c>
      <c r="G277" s="11" t="s">
        <v>1473</v>
      </c>
    </row>
    <row r="278" spans="1:7" ht="38.1" customHeight="1">
      <c r="A278" s="17" t="s">
        <v>3258</v>
      </c>
      <c r="B278" s="18" t="s">
        <v>3259</v>
      </c>
      <c r="C278" s="17" t="s">
        <v>14</v>
      </c>
      <c r="D278" s="17" t="s">
        <v>1555</v>
      </c>
      <c r="E278" s="19">
        <v>3.56</v>
      </c>
      <c r="F278" s="20">
        <v>0.4</v>
      </c>
      <c r="G278" s="20">
        <f>TRUNC(TRUNC(E278,8)*F278,2)</f>
        <v>1.42</v>
      </c>
    </row>
    <row r="279" spans="1:7" ht="38.1" customHeight="1">
      <c r="A279" s="17" t="s">
        <v>3260</v>
      </c>
      <c r="B279" s="18" t="s">
        <v>3261</v>
      </c>
      <c r="C279" s="17" t="s">
        <v>14</v>
      </c>
      <c r="D279" s="17" t="s">
        <v>1558</v>
      </c>
      <c r="E279" s="19">
        <v>1.08</v>
      </c>
      <c r="F279" s="20">
        <v>2.12</v>
      </c>
      <c r="G279" s="20">
        <f>TRUNC(TRUNC(E279,8)*F279,2)</f>
        <v>2.2799999999999998</v>
      </c>
    </row>
    <row r="280" spans="1:7" ht="18" customHeight="1">
      <c r="A280" s="2"/>
      <c r="B280" s="2"/>
      <c r="C280" s="2"/>
      <c r="D280" s="2"/>
      <c r="E280" s="87" t="s">
        <v>1559</v>
      </c>
      <c r="F280" s="87"/>
      <c r="G280" s="21">
        <f>SUM(G278:G279)</f>
        <v>3.6999999999999997</v>
      </c>
    </row>
    <row r="281" spans="1:7" ht="15" customHeight="1">
      <c r="A281" s="91" t="s">
        <v>1576</v>
      </c>
      <c r="B281" s="91"/>
      <c r="C281" s="11" t="s">
        <v>4</v>
      </c>
      <c r="D281" s="11" t="s">
        <v>1470</v>
      </c>
      <c r="E281" s="11" t="s">
        <v>1471</v>
      </c>
      <c r="F281" s="11" t="s">
        <v>1472</v>
      </c>
      <c r="G281" s="11" t="s">
        <v>1473</v>
      </c>
    </row>
    <row r="282" spans="1:7" ht="21" customHeight="1">
      <c r="A282" s="17" t="s">
        <v>3263</v>
      </c>
      <c r="B282" s="18" t="s">
        <v>3264</v>
      </c>
      <c r="C282" s="17" t="s">
        <v>14</v>
      </c>
      <c r="D282" s="17" t="s">
        <v>43</v>
      </c>
      <c r="E282" s="19">
        <v>1.02</v>
      </c>
      <c r="F282" s="20">
        <v>118.98</v>
      </c>
      <c r="G282" s="20">
        <f>TRUNC(TRUNC(E282,8)*F282,2)</f>
        <v>121.35</v>
      </c>
    </row>
    <row r="283" spans="1:7" ht="15" customHeight="1">
      <c r="A283" s="17" t="s">
        <v>2044</v>
      </c>
      <c r="B283" s="18" t="s">
        <v>2045</v>
      </c>
      <c r="C283" s="17" t="s">
        <v>14</v>
      </c>
      <c r="D283" s="17" t="s">
        <v>118</v>
      </c>
      <c r="E283" s="19">
        <v>343.52</v>
      </c>
      <c r="F283" s="20">
        <v>0.8</v>
      </c>
      <c r="G283" s="20">
        <f>TRUNC(TRUNC(E283,8)*F283,2)</f>
        <v>274.81</v>
      </c>
    </row>
    <row r="284" spans="1:7" ht="15" customHeight="1">
      <c r="A284" s="2"/>
      <c r="B284" s="2"/>
      <c r="C284" s="2"/>
      <c r="D284" s="2"/>
      <c r="E284" s="87" t="s">
        <v>1588</v>
      </c>
      <c r="F284" s="87"/>
      <c r="G284" s="21">
        <f>SUM(G282:G283)</f>
        <v>396.15999999999997</v>
      </c>
    </row>
    <row r="285" spans="1:7" ht="15" customHeight="1">
      <c r="A285" s="91" t="s">
        <v>1560</v>
      </c>
      <c r="B285" s="91"/>
      <c r="C285" s="11" t="s">
        <v>4</v>
      </c>
      <c r="D285" s="11" t="s">
        <v>1470</v>
      </c>
      <c r="E285" s="11" t="s">
        <v>1471</v>
      </c>
      <c r="F285" s="11" t="s">
        <v>1472</v>
      </c>
      <c r="G285" s="11" t="s">
        <v>1473</v>
      </c>
    </row>
    <row r="286" spans="1:7" ht="21" customHeight="1">
      <c r="A286" s="17" t="s">
        <v>3250</v>
      </c>
      <c r="B286" s="18" t="s">
        <v>3251</v>
      </c>
      <c r="C286" s="17" t="s">
        <v>14</v>
      </c>
      <c r="D286" s="17" t="s">
        <v>1563</v>
      </c>
      <c r="E286" s="19">
        <v>4.6399999999999997</v>
      </c>
      <c r="F286" s="20">
        <v>38.979999999999997</v>
      </c>
      <c r="G286" s="20">
        <f>TRUNC(TRUNC(E286,8)*F286,2)</f>
        <v>180.86</v>
      </c>
    </row>
    <row r="287" spans="1:7" ht="18" customHeight="1">
      <c r="A287" s="2"/>
      <c r="B287" s="2"/>
      <c r="C287" s="2"/>
      <c r="D287" s="2"/>
      <c r="E287" s="87" t="s">
        <v>1564</v>
      </c>
      <c r="F287" s="87"/>
      <c r="G287" s="21">
        <f>SUM(G286:G286)</f>
        <v>180.86</v>
      </c>
    </row>
    <row r="288" spans="1:7" ht="15" customHeight="1">
      <c r="A288" s="2"/>
      <c r="B288" s="2"/>
      <c r="C288" s="2"/>
      <c r="D288" s="2"/>
      <c r="E288" s="89" t="s">
        <v>1491</v>
      </c>
      <c r="F288" s="89"/>
      <c r="G288" s="5">
        <f>SUM(G280,G284,G287)</f>
        <v>580.72</v>
      </c>
    </row>
    <row r="289" spans="1:7" ht="9.9499999999999993" customHeight="1">
      <c r="A289" s="2"/>
      <c r="B289" s="2"/>
      <c r="C289" s="2"/>
      <c r="D289" s="2"/>
      <c r="E289" s="90"/>
      <c r="F289" s="90"/>
      <c r="G289" s="90"/>
    </row>
    <row r="290" spans="1:7" ht="20.100000000000001" customHeight="1">
      <c r="A290" s="81" t="s">
        <v>3279</v>
      </c>
      <c r="B290" s="81"/>
      <c r="C290" s="81"/>
      <c r="D290" s="81"/>
      <c r="E290" s="81"/>
      <c r="F290" s="81"/>
      <c r="G290" s="81"/>
    </row>
    <row r="291" spans="1:7" ht="15" customHeight="1">
      <c r="A291" s="91" t="s">
        <v>1552</v>
      </c>
      <c r="B291" s="91"/>
      <c r="C291" s="11" t="s">
        <v>4</v>
      </c>
      <c r="D291" s="11" t="s">
        <v>1470</v>
      </c>
      <c r="E291" s="11" t="s">
        <v>1471</v>
      </c>
      <c r="F291" s="11" t="s">
        <v>1472</v>
      </c>
      <c r="G291" s="11" t="s">
        <v>1473</v>
      </c>
    </row>
    <row r="292" spans="1:7" ht="38.1" customHeight="1">
      <c r="A292" s="17" t="s">
        <v>3258</v>
      </c>
      <c r="B292" s="18" t="s">
        <v>3259</v>
      </c>
      <c r="C292" s="17" t="s">
        <v>14</v>
      </c>
      <c r="D292" s="17" t="s">
        <v>1555</v>
      </c>
      <c r="E292" s="19">
        <v>1.01</v>
      </c>
      <c r="F292" s="20">
        <v>0.4</v>
      </c>
      <c r="G292" s="20">
        <f>TRUNC(TRUNC(E292,8)*F292,2)</f>
        <v>0.4</v>
      </c>
    </row>
    <row r="293" spans="1:7" ht="38.1" customHeight="1">
      <c r="A293" s="17" t="s">
        <v>3260</v>
      </c>
      <c r="B293" s="18" t="s">
        <v>3261</v>
      </c>
      <c r="C293" s="17" t="s">
        <v>14</v>
      </c>
      <c r="D293" s="17" t="s">
        <v>1558</v>
      </c>
      <c r="E293" s="19">
        <v>3.3319999999999999</v>
      </c>
      <c r="F293" s="20">
        <v>2.12</v>
      </c>
      <c r="G293" s="20">
        <f>TRUNC(TRUNC(E293,8)*F293,2)</f>
        <v>7.06</v>
      </c>
    </row>
    <row r="294" spans="1:7" ht="18" customHeight="1">
      <c r="A294" s="2"/>
      <c r="B294" s="2"/>
      <c r="C294" s="2"/>
      <c r="D294" s="2"/>
      <c r="E294" s="87" t="s">
        <v>1559</v>
      </c>
      <c r="F294" s="87"/>
      <c r="G294" s="21">
        <f>SUM(G292:G293)</f>
        <v>7.46</v>
      </c>
    </row>
    <row r="295" spans="1:7" ht="15" customHeight="1">
      <c r="A295" s="91" t="s">
        <v>1576</v>
      </c>
      <c r="B295" s="91"/>
      <c r="C295" s="11" t="s">
        <v>4</v>
      </c>
      <c r="D295" s="11" t="s">
        <v>1470</v>
      </c>
      <c r="E295" s="11" t="s">
        <v>1471</v>
      </c>
      <c r="F295" s="11" t="s">
        <v>1472</v>
      </c>
      <c r="G295" s="11" t="s">
        <v>1473</v>
      </c>
    </row>
    <row r="296" spans="1:7" ht="29.1" customHeight="1">
      <c r="A296" s="17" t="s">
        <v>3280</v>
      </c>
      <c r="B296" s="18" t="s">
        <v>3281</v>
      </c>
      <c r="C296" s="17" t="s">
        <v>14</v>
      </c>
      <c r="D296" s="17" t="s">
        <v>1790</v>
      </c>
      <c r="E296" s="19">
        <v>6.3E-2</v>
      </c>
      <c r="F296" s="20">
        <v>7.36</v>
      </c>
      <c r="G296" s="20">
        <f>TRUNC(TRUNC(E296,8)*F296,2)</f>
        <v>0.46</v>
      </c>
    </row>
    <row r="297" spans="1:7" ht="21" customHeight="1">
      <c r="A297" s="17" t="s">
        <v>2040</v>
      </c>
      <c r="B297" s="18" t="s">
        <v>2041</v>
      </c>
      <c r="C297" s="17" t="s">
        <v>14</v>
      </c>
      <c r="D297" s="17" t="s">
        <v>43</v>
      </c>
      <c r="E297" s="19">
        <v>1.27</v>
      </c>
      <c r="F297" s="20">
        <v>117.45</v>
      </c>
      <c r="G297" s="20">
        <f>TRUNC(TRUNC(E297,8)*F297,2)</f>
        <v>149.16</v>
      </c>
    </row>
    <row r="298" spans="1:7" ht="15" customHeight="1">
      <c r="A298" s="17" t="s">
        <v>2044</v>
      </c>
      <c r="B298" s="18" t="s">
        <v>2045</v>
      </c>
      <c r="C298" s="17" t="s">
        <v>14</v>
      </c>
      <c r="D298" s="17" t="s">
        <v>118</v>
      </c>
      <c r="E298" s="19">
        <v>281.52999999999997</v>
      </c>
      <c r="F298" s="20">
        <v>0.8</v>
      </c>
      <c r="G298" s="20">
        <f>TRUNC(TRUNC(E298,8)*F298,2)</f>
        <v>225.22</v>
      </c>
    </row>
    <row r="299" spans="1:7" ht="15" customHeight="1">
      <c r="A299" s="2"/>
      <c r="B299" s="2"/>
      <c r="C299" s="2"/>
      <c r="D299" s="2"/>
      <c r="E299" s="87" t="s">
        <v>1588</v>
      </c>
      <c r="F299" s="87"/>
      <c r="G299" s="21">
        <f>SUM(G296:G298)</f>
        <v>374.84000000000003</v>
      </c>
    </row>
    <row r="300" spans="1:7" ht="15" customHeight="1">
      <c r="A300" s="91" t="s">
        <v>1560</v>
      </c>
      <c r="B300" s="91"/>
      <c r="C300" s="11" t="s">
        <v>4</v>
      </c>
      <c r="D300" s="11" t="s">
        <v>1470</v>
      </c>
      <c r="E300" s="11" t="s">
        <v>1471</v>
      </c>
      <c r="F300" s="11" t="s">
        <v>1472</v>
      </c>
      <c r="G300" s="11" t="s">
        <v>1473</v>
      </c>
    </row>
    <row r="301" spans="1:7" ht="21" customHeight="1">
      <c r="A301" s="17" t="s">
        <v>3250</v>
      </c>
      <c r="B301" s="18" t="s">
        <v>3251</v>
      </c>
      <c r="C301" s="17" t="s">
        <v>14</v>
      </c>
      <c r="D301" s="17" t="s">
        <v>1563</v>
      </c>
      <c r="E301" s="19">
        <v>4.33</v>
      </c>
      <c r="F301" s="20">
        <v>38.979999999999997</v>
      </c>
      <c r="G301" s="20">
        <f>TRUNC(TRUNC(E301,8)*F301,2)</f>
        <v>168.78</v>
      </c>
    </row>
    <row r="302" spans="1:7" ht="18" customHeight="1">
      <c r="A302" s="2"/>
      <c r="B302" s="2"/>
      <c r="C302" s="2"/>
      <c r="D302" s="2"/>
      <c r="E302" s="87" t="s">
        <v>1564</v>
      </c>
      <c r="F302" s="87"/>
      <c r="G302" s="21">
        <f>SUM(G301:G301)</f>
        <v>168.78</v>
      </c>
    </row>
    <row r="303" spans="1:7" ht="15" customHeight="1">
      <c r="A303" s="2"/>
      <c r="B303" s="2"/>
      <c r="C303" s="2"/>
      <c r="D303" s="2"/>
      <c r="E303" s="89" t="s">
        <v>1491</v>
      </c>
      <c r="F303" s="89"/>
      <c r="G303" s="5">
        <f>SUM(G294,G299,G302)</f>
        <v>551.08000000000004</v>
      </c>
    </row>
    <row r="304" spans="1:7" ht="9.9499999999999993" customHeight="1">
      <c r="A304" s="2"/>
      <c r="B304" s="2"/>
      <c r="C304" s="2"/>
      <c r="D304" s="2"/>
      <c r="E304" s="90"/>
      <c r="F304" s="90"/>
      <c r="G304" s="90"/>
    </row>
    <row r="305" spans="1:7" ht="20.100000000000001" customHeight="1">
      <c r="A305" s="81" t="s">
        <v>3282</v>
      </c>
      <c r="B305" s="81"/>
      <c r="C305" s="81"/>
      <c r="D305" s="81"/>
      <c r="E305" s="81"/>
      <c r="F305" s="81"/>
      <c r="G305" s="81"/>
    </row>
    <row r="306" spans="1:7" ht="15" customHeight="1">
      <c r="A306" s="91" t="s">
        <v>1469</v>
      </c>
      <c r="B306" s="91"/>
      <c r="C306" s="11" t="s">
        <v>4</v>
      </c>
      <c r="D306" s="11" t="s">
        <v>1470</v>
      </c>
      <c r="E306" s="11" t="s">
        <v>1471</v>
      </c>
      <c r="F306" s="11" t="s">
        <v>1472</v>
      </c>
      <c r="G306" s="11" t="s">
        <v>1473</v>
      </c>
    </row>
    <row r="307" spans="1:7" ht="21" customHeight="1">
      <c r="A307" s="17" t="s">
        <v>3191</v>
      </c>
      <c r="B307" s="18" t="s">
        <v>3192</v>
      </c>
      <c r="C307" s="17" t="s">
        <v>14</v>
      </c>
      <c r="D307" s="17" t="s">
        <v>1563</v>
      </c>
      <c r="E307" s="19">
        <v>1</v>
      </c>
      <c r="F307" s="20">
        <v>4.5599999999999996</v>
      </c>
      <c r="G307" s="20">
        <f t="shared" ref="G307:G312" si="4">TRUNC(TRUNC(E307,8)*F307,2)</f>
        <v>4.5599999999999996</v>
      </c>
    </row>
    <row r="308" spans="1:7" ht="21" customHeight="1">
      <c r="A308" s="17" t="s">
        <v>3193</v>
      </c>
      <c r="B308" s="18" t="s">
        <v>3194</v>
      </c>
      <c r="C308" s="17" t="s">
        <v>14</v>
      </c>
      <c r="D308" s="17" t="s">
        <v>1563</v>
      </c>
      <c r="E308" s="19">
        <v>1</v>
      </c>
      <c r="F308" s="20">
        <v>1.24</v>
      </c>
      <c r="G308" s="20">
        <f t="shared" si="4"/>
        <v>1.24</v>
      </c>
    </row>
    <row r="309" spans="1:7" ht="21" customHeight="1">
      <c r="A309" s="17" t="s">
        <v>3195</v>
      </c>
      <c r="B309" s="18" t="s">
        <v>3196</v>
      </c>
      <c r="C309" s="17" t="s">
        <v>14</v>
      </c>
      <c r="D309" s="17" t="s">
        <v>1563</v>
      </c>
      <c r="E309" s="19">
        <v>1</v>
      </c>
      <c r="F309" s="20">
        <v>1.34</v>
      </c>
      <c r="G309" s="20">
        <f t="shared" si="4"/>
        <v>1.34</v>
      </c>
    </row>
    <row r="310" spans="1:7" ht="21" customHeight="1">
      <c r="A310" s="17" t="s">
        <v>3197</v>
      </c>
      <c r="B310" s="18" t="s">
        <v>3198</v>
      </c>
      <c r="C310" s="17" t="s">
        <v>14</v>
      </c>
      <c r="D310" s="17" t="s">
        <v>1563</v>
      </c>
      <c r="E310" s="19">
        <v>1</v>
      </c>
      <c r="F310" s="20">
        <v>0.82</v>
      </c>
      <c r="G310" s="20">
        <f t="shared" si="4"/>
        <v>0.82</v>
      </c>
    </row>
    <row r="311" spans="1:7" ht="21" customHeight="1">
      <c r="A311" s="17" t="s">
        <v>3199</v>
      </c>
      <c r="B311" s="18" t="s">
        <v>3200</v>
      </c>
      <c r="C311" s="17" t="s">
        <v>14</v>
      </c>
      <c r="D311" s="17" t="s">
        <v>1563</v>
      </c>
      <c r="E311" s="19">
        <v>1</v>
      </c>
      <c r="F311" s="20">
        <v>0.04</v>
      </c>
      <c r="G311" s="20">
        <f t="shared" si="4"/>
        <v>0.04</v>
      </c>
    </row>
    <row r="312" spans="1:7" ht="21" customHeight="1">
      <c r="A312" s="17" t="s">
        <v>3201</v>
      </c>
      <c r="B312" s="18" t="s">
        <v>3202</v>
      </c>
      <c r="C312" s="17" t="s">
        <v>14</v>
      </c>
      <c r="D312" s="17" t="s">
        <v>1563</v>
      </c>
      <c r="E312" s="19">
        <v>1</v>
      </c>
      <c r="F312" s="20">
        <v>0.8</v>
      </c>
      <c r="G312" s="20">
        <f t="shared" si="4"/>
        <v>0.8</v>
      </c>
    </row>
    <row r="313" spans="1:7" ht="15" customHeight="1">
      <c r="A313" s="2"/>
      <c r="B313" s="2"/>
      <c r="C313" s="2"/>
      <c r="D313" s="2"/>
      <c r="E313" s="87" t="s">
        <v>1482</v>
      </c>
      <c r="F313" s="87"/>
      <c r="G313" s="21">
        <f>SUM(G307:G312)</f>
        <v>8.8000000000000007</v>
      </c>
    </row>
    <row r="314" spans="1:7" ht="15" customHeight="1">
      <c r="A314" s="91" t="s">
        <v>1483</v>
      </c>
      <c r="B314" s="91"/>
      <c r="C314" s="11" t="s">
        <v>4</v>
      </c>
      <c r="D314" s="11" t="s">
        <v>1470</v>
      </c>
      <c r="E314" s="11" t="s">
        <v>1471</v>
      </c>
      <c r="F314" s="11" t="s">
        <v>1472</v>
      </c>
      <c r="G314" s="11" t="s">
        <v>1473</v>
      </c>
    </row>
    <row r="315" spans="1:7" ht="15" customHeight="1">
      <c r="A315" s="17" t="s">
        <v>3283</v>
      </c>
      <c r="B315" s="18" t="s">
        <v>3284</v>
      </c>
      <c r="C315" s="17" t="s">
        <v>14</v>
      </c>
      <c r="D315" s="17" t="s">
        <v>1563</v>
      </c>
      <c r="E315" s="19">
        <v>1</v>
      </c>
      <c r="F315" s="20">
        <v>22.92</v>
      </c>
      <c r="G315" s="20">
        <f>TRUNC(TRUNC(E315,8)*F315,2)</f>
        <v>22.92</v>
      </c>
    </row>
    <row r="316" spans="1:7" ht="15" customHeight="1">
      <c r="A316" s="2"/>
      <c r="B316" s="2"/>
      <c r="C316" s="2"/>
      <c r="D316" s="2"/>
      <c r="E316" s="87" t="s">
        <v>1486</v>
      </c>
      <c r="F316" s="87"/>
      <c r="G316" s="21">
        <f>SUM(G315:G315)</f>
        <v>22.92</v>
      </c>
    </row>
    <row r="317" spans="1:7" ht="15" customHeight="1">
      <c r="A317" s="91" t="s">
        <v>1487</v>
      </c>
      <c r="B317" s="91"/>
      <c r="C317" s="11" t="s">
        <v>4</v>
      </c>
      <c r="D317" s="11" t="s">
        <v>1470</v>
      </c>
      <c r="E317" s="11" t="s">
        <v>1471</v>
      </c>
      <c r="F317" s="11" t="s">
        <v>1472</v>
      </c>
      <c r="G317" s="11" t="s">
        <v>1473</v>
      </c>
    </row>
    <row r="318" spans="1:7" ht="21" customHeight="1">
      <c r="A318" s="17" t="s">
        <v>3285</v>
      </c>
      <c r="B318" s="18" t="s">
        <v>3286</v>
      </c>
      <c r="C318" s="17" t="s">
        <v>14</v>
      </c>
      <c r="D318" s="17" t="s">
        <v>1563</v>
      </c>
      <c r="E318" s="19">
        <v>1</v>
      </c>
      <c r="F318" s="20">
        <v>0.3</v>
      </c>
      <c r="G318" s="20">
        <f>TRUNC(TRUNC(E318,8)*F318,2)</f>
        <v>0.3</v>
      </c>
    </row>
    <row r="319" spans="1:7" ht="15" customHeight="1">
      <c r="A319" s="2"/>
      <c r="B319" s="2"/>
      <c r="C319" s="2"/>
      <c r="D319" s="2"/>
      <c r="E319" s="87" t="s">
        <v>1490</v>
      </c>
      <c r="F319" s="87"/>
      <c r="G319" s="21">
        <f>SUM(G318:G318)</f>
        <v>0.3</v>
      </c>
    </row>
    <row r="320" spans="1:7" ht="15" customHeight="1">
      <c r="A320" s="2"/>
      <c r="B320" s="2"/>
      <c r="C320" s="2"/>
      <c r="D320" s="2"/>
      <c r="E320" s="89" t="s">
        <v>1491</v>
      </c>
      <c r="F320" s="89"/>
      <c r="G320" s="5">
        <f>SUM(G313,G316,G319)</f>
        <v>32.020000000000003</v>
      </c>
    </row>
    <row r="321" spans="1:7" ht="9.9499999999999993" customHeight="1">
      <c r="A321" s="2"/>
      <c r="B321" s="2"/>
      <c r="C321" s="2"/>
      <c r="D321" s="2"/>
      <c r="E321" s="90"/>
      <c r="F321" s="90"/>
      <c r="G321" s="90"/>
    </row>
    <row r="322" spans="1:7" ht="20.100000000000001" customHeight="1">
      <c r="A322" s="81" t="s">
        <v>3287</v>
      </c>
      <c r="B322" s="81"/>
      <c r="C322" s="81"/>
      <c r="D322" s="81"/>
      <c r="E322" s="81"/>
      <c r="F322" s="81"/>
      <c r="G322" s="81"/>
    </row>
    <row r="323" spans="1:7" ht="15" customHeight="1">
      <c r="A323" s="91" t="s">
        <v>1576</v>
      </c>
      <c r="B323" s="91"/>
      <c r="C323" s="11" t="s">
        <v>4</v>
      </c>
      <c r="D323" s="11" t="s">
        <v>1470</v>
      </c>
      <c r="E323" s="11" t="s">
        <v>1471</v>
      </c>
      <c r="F323" s="11" t="s">
        <v>1472</v>
      </c>
      <c r="G323" s="11" t="s">
        <v>1473</v>
      </c>
    </row>
    <row r="324" spans="1:7" ht="15" customHeight="1">
      <c r="A324" s="17" t="s">
        <v>3288</v>
      </c>
      <c r="B324" s="18" t="s">
        <v>3289</v>
      </c>
      <c r="C324" s="17" t="s">
        <v>14</v>
      </c>
      <c r="D324" s="17" t="s">
        <v>118</v>
      </c>
      <c r="E324" s="19">
        <v>1</v>
      </c>
      <c r="F324" s="20">
        <v>8.4700000000000006</v>
      </c>
      <c r="G324" s="20">
        <f>TRUNC(TRUNC(E324,8)*F324,2)</f>
        <v>8.4700000000000006</v>
      </c>
    </row>
    <row r="325" spans="1:7" ht="15" customHeight="1">
      <c r="A325" s="2"/>
      <c r="B325" s="2"/>
      <c r="C325" s="2"/>
      <c r="D325" s="2"/>
      <c r="E325" s="87" t="s">
        <v>1588</v>
      </c>
      <c r="F325" s="87"/>
      <c r="G325" s="21">
        <f>SUM(G324:G324)</f>
        <v>8.4700000000000006</v>
      </c>
    </row>
    <row r="326" spans="1:7" ht="15" customHeight="1">
      <c r="A326" s="91" t="s">
        <v>1560</v>
      </c>
      <c r="B326" s="91"/>
      <c r="C326" s="11" t="s">
        <v>4</v>
      </c>
      <c r="D326" s="11" t="s">
        <v>1470</v>
      </c>
      <c r="E326" s="11" t="s">
        <v>1471</v>
      </c>
      <c r="F326" s="11" t="s">
        <v>1472</v>
      </c>
      <c r="G326" s="11" t="s">
        <v>1473</v>
      </c>
    </row>
    <row r="327" spans="1:7" ht="21" customHeight="1">
      <c r="A327" s="17" t="s">
        <v>1830</v>
      </c>
      <c r="B327" s="18" t="s">
        <v>1831</v>
      </c>
      <c r="C327" s="17" t="s">
        <v>14</v>
      </c>
      <c r="D327" s="17" t="s">
        <v>1563</v>
      </c>
      <c r="E327" s="19">
        <v>3.2500000000000001E-2</v>
      </c>
      <c r="F327" s="20">
        <v>23.95</v>
      </c>
      <c r="G327" s="20">
        <f>TRUNC(TRUNC(E327,8)*F327,2)</f>
        <v>0.77</v>
      </c>
    </row>
    <row r="328" spans="1:7" ht="15" customHeight="1">
      <c r="A328" s="17" t="s">
        <v>1832</v>
      </c>
      <c r="B328" s="18" t="s">
        <v>1833</v>
      </c>
      <c r="C328" s="17" t="s">
        <v>14</v>
      </c>
      <c r="D328" s="17" t="s">
        <v>1563</v>
      </c>
      <c r="E328" s="19">
        <v>4.8800000000000003E-2</v>
      </c>
      <c r="F328" s="20">
        <v>32.020000000000003</v>
      </c>
      <c r="G328" s="20">
        <f>TRUNC(TRUNC(E328,8)*F328,2)</f>
        <v>1.56</v>
      </c>
    </row>
    <row r="329" spans="1:7" ht="18" customHeight="1">
      <c r="A329" s="2"/>
      <c r="B329" s="2"/>
      <c r="C329" s="2"/>
      <c r="D329" s="2"/>
      <c r="E329" s="87" t="s">
        <v>1564</v>
      </c>
      <c r="F329" s="87"/>
      <c r="G329" s="21">
        <f>SUM(G327:G328)</f>
        <v>2.33</v>
      </c>
    </row>
    <row r="330" spans="1:7" ht="15" customHeight="1">
      <c r="A330" s="2"/>
      <c r="B330" s="2"/>
      <c r="C330" s="2"/>
      <c r="D330" s="2"/>
      <c r="E330" s="89" t="s">
        <v>1491</v>
      </c>
      <c r="F330" s="89"/>
      <c r="G330" s="5">
        <f>SUM(G325,G329)</f>
        <v>10.8</v>
      </c>
    </row>
    <row r="331" spans="1:7" ht="9.9499999999999993" customHeight="1">
      <c r="A331" s="2"/>
      <c r="B331" s="2"/>
      <c r="C331" s="2"/>
      <c r="D331" s="2"/>
      <c r="E331" s="90"/>
      <c r="F331" s="90"/>
      <c r="G331" s="90"/>
    </row>
    <row r="332" spans="1:7" ht="20.100000000000001" customHeight="1">
      <c r="A332" s="81" t="s">
        <v>3290</v>
      </c>
      <c r="B332" s="81"/>
      <c r="C332" s="81"/>
      <c r="D332" s="81"/>
      <c r="E332" s="81"/>
      <c r="F332" s="81"/>
      <c r="G332" s="81"/>
    </row>
    <row r="333" spans="1:7" ht="15" customHeight="1">
      <c r="A333" s="91" t="s">
        <v>1576</v>
      </c>
      <c r="B333" s="91"/>
      <c r="C333" s="11" t="s">
        <v>4</v>
      </c>
      <c r="D333" s="11" t="s">
        <v>1470</v>
      </c>
      <c r="E333" s="11" t="s">
        <v>1471</v>
      </c>
      <c r="F333" s="11" t="s">
        <v>1472</v>
      </c>
      <c r="G333" s="11" t="s">
        <v>1473</v>
      </c>
    </row>
    <row r="334" spans="1:7" ht="21" customHeight="1">
      <c r="A334" s="17" t="s">
        <v>1826</v>
      </c>
      <c r="B334" s="18" t="s">
        <v>1827</v>
      </c>
      <c r="C334" s="17" t="s">
        <v>14</v>
      </c>
      <c r="D334" s="17" t="s">
        <v>118</v>
      </c>
      <c r="E334" s="19">
        <v>2.5000000000000001E-2</v>
      </c>
      <c r="F334" s="20">
        <v>24.95</v>
      </c>
      <c r="G334" s="20">
        <f>TRUNC(TRUNC(E334,8)*F334,2)</f>
        <v>0.62</v>
      </c>
    </row>
    <row r="335" spans="1:7" ht="29.1" customHeight="1">
      <c r="A335" s="17" t="s">
        <v>1828</v>
      </c>
      <c r="B335" s="18" t="s">
        <v>1829</v>
      </c>
      <c r="C335" s="17" t="s">
        <v>14</v>
      </c>
      <c r="D335" s="17" t="s">
        <v>33</v>
      </c>
      <c r="E335" s="19">
        <v>2.8159999999999998</v>
      </c>
      <c r="F335" s="20">
        <v>0.21</v>
      </c>
      <c r="G335" s="20">
        <f>TRUNC(TRUNC(E335,8)*F335,2)</f>
        <v>0.59</v>
      </c>
    </row>
    <row r="336" spans="1:7" ht="15" customHeight="1">
      <c r="A336" s="2"/>
      <c r="B336" s="2"/>
      <c r="C336" s="2"/>
      <c r="D336" s="2"/>
      <c r="E336" s="87" t="s">
        <v>1588</v>
      </c>
      <c r="F336" s="87"/>
      <c r="G336" s="21">
        <f>SUM(G334:G335)</f>
        <v>1.21</v>
      </c>
    </row>
    <row r="337" spans="1:7" ht="15" customHeight="1">
      <c r="A337" s="91" t="s">
        <v>1560</v>
      </c>
      <c r="B337" s="91"/>
      <c r="C337" s="11" t="s">
        <v>4</v>
      </c>
      <c r="D337" s="11" t="s">
        <v>1470</v>
      </c>
      <c r="E337" s="11" t="s">
        <v>1471</v>
      </c>
      <c r="F337" s="11" t="s">
        <v>1472</v>
      </c>
      <c r="G337" s="11" t="s">
        <v>1473</v>
      </c>
    </row>
    <row r="338" spans="1:7" ht="21" customHeight="1">
      <c r="A338" s="17" t="s">
        <v>1830</v>
      </c>
      <c r="B338" s="18" t="s">
        <v>1831</v>
      </c>
      <c r="C338" s="17" t="s">
        <v>14</v>
      </c>
      <c r="D338" s="17" t="s">
        <v>1563</v>
      </c>
      <c r="E338" s="19">
        <v>1.72E-2</v>
      </c>
      <c r="F338" s="20">
        <v>23.95</v>
      </c>
      <c r="G338" s="20">
        <f>TRUNC(TRUNC(E338,8)*F338,2)</f>
        <v>0.41</v>
      </c>
    </row>
    <row r="339" spans="1:7" ht="15" customHeight="1">
      <c r="A339" s="17" t="s">
        <v>1832</v>
      </c>
      <c r="B339" s="18" t="s">
        <v>1833</v>
      </c>
      <c r="C339" s="17" t="s">
        <v>14</v>
      </c>
      <c r="D339" s="17" t="s">
        <v>1563</v>
      </c>
      <c r="E339" s="19">
        <v>0.1055</v>
      </c>
      <c r="F339" s="20">
        <v>32.020000000000003</v>
      </c>
      <c r="G339" s="20">
        <f>TRUNC(TRUNC(E339,8)*F339,2)</f>
        <v>3.37</v>
      </c>
    </row>
    <row r="340" spans="1:7" ht="18" customHeight="1">
      <c r="A340" s="2"/>
      <c r="B340" s="2"/>
      <c r="C340" s="2"/>
      <c r="D340" s="2"/>
      <c r="E340" s="87" t="s">
        <v>1564</v>
      </c>
      <c r="F340" s="87"/>
      <c r="G340" s="21">
        <f>SUM(G338:G339)</f>
        <v>3.7800000000000002</v>
      </c>
    </row>
    <row r="341" spans="1:7" ht="15" customHeight="1">
      <c r="A341" s="91" t="s">
        <v>1487</v>
      </c>
      <c r="B341" s="91"/>
      <c r="C341" s="11" t="s">
        <v>4</v>
      </c>
      <c r="D341" s="11" t="s">
        <v>1470</v>
      </c>
      <c r="E341" s="11" t="s">
        <v>1471</v>
      </c>
      <c r="F341" s="11" t="s">
        <v>1472</v>
      </c>
      <c r="G341" s="11" t="s">
        <v>1473</v>
      </c>
    </row>
    <row r="342" spans="1:7" ht="21" customHeight="1">
      <c r="A342" s="17" t="s">
        <v>3291</v>
      </c>
      <c r="B342" s="18" t="s">
        <v>3292</v>
      </c>
      <c r="C342" s="17" t="s">
        <v>14</v>
      </c>
      <c r="D342" s="17" t="s">
        <v>118</v>
      </c>
      <c r="E342" s="19">
        <v>1</v>
      </c>
      <c r="F342" s="20">
        <v>11.92</v>
      </c>
      <c r="G342" s="20">
        <f>TRUNC(TRUNC(E342,8)*F342,2)</f>
        <v>11.92</v>
      </c>
    </row>
    <row r="343" spans="1:7" ht="15" customHeight="1">
      <c r="A343" s="2"/>
      <c r="B343" s="2"/>
      <c r="C343" s="2"/>
      <c r="D343" s="2"/>
      <c r="E343" s="87" t="s">
        <v>1490</v>
      </c>
      <c r="F343" s="87"/>
      <c r="G343" s="21">
        <f>SUM(G342:G342)</f>
        <v>11.92</v>
      </c>
    </row>
    <row r="344" spans="1:7" ht="15" customHeight="1">
      <c r="A344" s="2"/>
      <c r="B344" s="2"/>
      <c r="C344" s="2"/>
      <c r="D344" s="2"/>
      <c r="E344" s="89" t="s">
        <v>1491</v>
      </c>
      <c r="F344" s="89"/>
      <c r="G344" s="5">
        <f>SUM(G336,G340,G343)</f>
        <v>16.91</v>
      </c>
    </row>
    <row r="345" spans="1:7" ht="9.9499999999999993" customHeight="1">
      <c r="A345" s="2"/>
      <c r="B345" s="2"/>
      <c r="C345" s="2"/>
      <c r="D345" s="2"/>
      <c r="E345" s="90"/>
      <c r="F345" s="90"/>
      <c r="G345" s="90"/>
    </row>
    <row r="346" spans="1:7" ht="20.100000000000001" customHeight="1">
      <c r="A346" s="81" t="s">
        <v>3293</v>
      </c>
      <c r="B346" s="81"/>
      <c r="C346" s="81"/>
      <c r="D346" s="81"/>
      <c r="E346" s="81"/>
      <c r="F346" s="81"/>
      <c r="G346" s="81"/>
    </row>
    <row r="347" spans="1:7" ht="15" customHeight="1">
      <c r="A347" s="91" t="s">
        <v>1576</v>
      </c>
      <c r="B347" s="91"/>
      <c r="C347" s="11" t="s">
        <v>4</v>
      </c>
      <c r="D347" s="11" t="s">
        <v>1470</v>
      </c>
      <c r="E347" s="11" t="s">
        <v>1471</v>
      </c>
      <c r="F347" s="11" t="s">
        <v>1472</v>
      </c>
      <c r="G347" s="11" t="s">
        <v>1473</v>
      </c>
    </row>
    <row r="348" spans="1:7" ht="21" customHeight="1">
      <c r="A348" s="17" t="s">
        <v>1826</v>
      </c>
      <c r="B348" s="18" t="s">
        <v>1827</v>
      </c>
      <c r="C348" s="17" t="s">
        <v>14</v>
      </c>
      <c r="D348" s="17" t="s">
        <v>118</v>
      </c>
      <c r="E348" s="19">
        <v>1.0999999999999999E-2</v>
      </c>
      <c r="F348" s="20">
        <v>24.95</v>
      </c>
      <c r="G348" s="20">
        <f>TRUNC(TRUNC(E348,8)*F348,2)</f>
        <v>0.27</v>
      </c>
    </row>
    <row r="349" spans="1:7" ht="29.1" customHeight="1">
      <c r="A349" s="17" t="s">
        <v>3294</v>
      </c>
      <c r="B349" s="18" t="s">
        <v>3295</v>
      </c>
      <c r="C349" s="17" t="s">
        <v>14</v>
      </c>
      <c r="D349" s="17" t="s">
        <v>39</v>
      </c>
      <c r="E349" s="19">
        <v>0.67800000000000005</v>
      </c>
      <c r="F349" s="20">
        <v>14.56</v>
      </c>
      <c r="G349" s="20">
        <f>TRUNC(TRUNC(E349,8)*F349,2)</f>
        <v>9.8699999999999992</v>
      </c>
    </row>
    <row r="350" spans="1:7" ht="29.1" customHeight="1">
      <c r="A350" s="17" t="s">
        <v>1998</v>
      </c>
      <c r="B350" s="18" t="s">
        <v>1999</v>
      </c>
      <c r="C350" s="17" t="s">
        <v>14</v>
      </c>
      <c r="D350" s="17" t="s">
        <v>88</v>
      </c>
      <c r="E350" s="19">
        <v>0.55600000000000005</v>
      </c>
      <c r="F350" s="20">
        <v>6.12</v>
      </c>
      <c r="G350" s="20">
        <f>TRUNC(TRUNC(E350,8)*F350,2)</f>
        <v>3.4</v>
      </c>
    </row>
    <row r="351" spans="1:7" ht="15" customHeight="1">
      <c r="A351" s="2"/>
      <c r="B351" s="2"/>
      <c r="C351" s="2"/>
      <c r="D351" s="2"/>
      <c r="E351" s="87" t="s">
        <v>1588</v>
      </c>
      <c r="F351" s="87"/>
      <c r="G351" s="21">
        <f>SUM(G348:G350)</f>
        <v>13.54</v>
      </c>
    </row>
    <row r="352" spans="1:7" ht="15" customHeight="1">
      <c r="A352" s="91" t="s">
        <v>1560</v>
      </c>
      <c r="B352" s="91"/>
      <c r="C352" s="11" t="s">
        <v>4</v>
      </c>
      <c r="D352" s="11" t="s">
        <v>1470</v>
      </c>
      <c r="E352" s="11" t="s">
        <v>1471</v>
      </c>
      <c r="F352" s="11" t="s">
        <v>1472</v>
      </c>
      <c r="G352" s="11" t="s">
        <v>1473</v>
      </c>
    </row>
    <row r="353" spans="1:7" ht="21" customHeight="1">
      <c r="A353" s="17" t="s">
        <v>1830</v>
      </c>
      <c r="B353" s="18" t="s">
        <v>1831</v>
      </c>
      <c r="C353" s="17" t="s">
        <v>14</v>
      </c>
      <c r="D353" s="17" t="s">
        <v>1563</v>
      </c>
      <c r="E353" s="19">
        <v>1.2999999999999999E-2</v>
      </c>
      <c r="F353" s="20">
        <v>23.95</v>
      </c>
      <c r="G353" s="20">
        <f>TRUNC(TRUNC(E353,8)*F353,2)</f>
        <v>0.31</v>
      </c>
    </row>
    <row r="354" spans="1:7" ht="15" customHeight="1">
      <c r="A354" s="17" t="s">
        <v>1832</v>
      </c>
      <c r="B354" s="18" t="s">
        <v>1833</v>
      </c>
      <c r="C354" s="17" t="s">
        <v>14</v>
      </c>
      <c r="D354" s="17" t="s">
        <v>1563</v>
      </c>
      <c r="E354" s="19">
        <v>3.5999999999999997E-2</v>
      </c>
      <c r="F354" s="20">
        <v>32.020000000000003</v>
      </c>
      <c r="G354" s="20">
        <f>TRUNC(TRUNC(E354,8)*F354,2)</f>
        <v>1.1499999999999999</v>
      </c>
    </row>
    <row r="355" spans="1:7" ht="18" customHeight="1">
      <c r="A355" s="2"/>
      <c r="B355" s="2"/>
      <c r="C355" s="2"/>
      <c r="D355" s="2"/>
      <c r="E355" s="87" t="s">
        <v>1564</v>
      </c>
      <c r="F355" s="87"/>
      <c r="G355" s="21">
        <f>SUM(G353:G354)</f>
        <v>1.46</v>
      </c>
    </row>
    <row r="356" spans="1:7" ht="15" customHeight="1">
      <c r="A356" s="2"/>
      <c r="B356" s="2"/>
      <c r="C356" s="2"/>
      <c r="D356" s="2"/>
      <c r="E356" s="89" t="s">
        <v>1491</v>
      </c>
      <c r="F356" s="89"/>
      <c r="G356" s="5">
        <f>SUM(G351,G355)</f>
        <v>15</v>
      </c>
    </row>
    <row r="357" spans="1:7" ht="9.9499999999999993" customHeight="1">
      <c r="A357" s="2"/>
      <c r="B357" s="2"/>
      <c r="C357" s="2"/>
      <c r="D357" s="2"/>
      <c r="E357" s="90"/>
      <c r="F357" s="90"/>
      <c r="G357" s="90"/>
    </row>
    <row r="358" spans="1:7" ht="20.100000000000001" customHeight="1">
      <c r="A358" s="81" t="s">
        <v>3296</v>
      </c>
      <c r="B358" s="81"/>
      <c r="C358" s="81"/>
      <c r="D358" s="81"/>
      <c r="E358" s="81"/>
      <c r="F358" s="81"/>
      <c r="G358" s="81"/>
    </row>
    <row r="359" spans="1:7" ht="15" customHeight="1">
      <c r="A359" s="91" t="s">
        <v>1576</v>
      </c>
      <c r="B359" s="91"/>
      <c r="C359" s="11" t="s">
        <v>4</v>
      </c>
      <c r="D359" s="11" t="s">
        <v>1470</v>
      </c>
      <c r="E359" s="11" t="s">
        <v>1471</v>
      </c>
      <c r="F359" s="11" t="s">
        <v>1472</v>
      </c>
      <c r="G359" s="11" t="s">
        <v>1473</v>
      </c>
    </row>
    <row r="360" spans="1:7" ht="21" customHeight="1">
      <c r="A360" s="17" t="s">
        <v>1826</v>
      </c>
      <c r="B360" s="18" t="s">
        <v>1827</v>
      </c>
      <c r="C360" s="17" t="s">
        <v>14</v>
      </c>
      <c r="D360" s="17" t="s">
        <v>118</v>
      </c>
      <c r="E360" s="19">
        <v>1.0999999999999999E-2</v>
      </c>
      <c r="F360" s="20">
        <v>24.95</v>
      </c>
      <c r="G360" s="20">
        <f>TRUNC(TRUNC(E360,8)*F360,2)</f>
        <v>0.27</v>
      </c>
    </row>
    <row r="361" spans="1:7" ht="29.1" customHeight="1">
      <c r="A361" s="17" t="s">
        <v>3297</v>
      </c>
      <c r="B361" s="18" t="s">
        <v>3298</v>
      </c>
      <c r="C361" s="17" t="s">
        <v>14</v>
      </c>
      <c r="D361" s="17" t="s">
        <v>39</v>
      </c>
      <c r="E361" s="19">
        <v>0.55500000000000005</v>
      </c>
      <c r="F361" s="20">
        <v>18.690000000000001</v>
      </c>
      <c r="G361" s="20">
        <f>TRUNC(TRUNC(E361,8)*F361,2)</f>
        <v>10.37</v>
      </c>
    </row>
    <row r="362" spans="1:7" ht="29.1" customHeight="1">
      <c r="A362" s="17" t="s">
        <v>1998</v>
      </c>
      <c r="B362" s="18" t="s">
        <v>1999</v>
      </c>
      <c r="C362" s="17" t="s">
        <v>14</v>
      </c>
      <c r="D362" s="17" t="s">
        <v>88</v>
      </c>
      <c r="E362" s="19">
        <v>0.45500000000000002</v>
      </c>
      <c r="F362" s="20">
        <v>6.12</v>
      </c>
      <c r="G362" s="20">
        <f>TRUNC(TRUNC(E362,8)*F362,2)</f>
        <v>2.78</v>
      </c>
    </row>
    <row r="363" spans="1:7" ht="15" customHeight="1">
      <c r="A363" s="2"/>
      <c r="B363" s="2"/>
      <c r="C363" s="2"/>
      <c r="D363" s="2"/>
      <c r="E363" s="87" t="s">
        <v>1588</v>
      </c>
      <c r="F363" s="87"/>
      <c r="G363" s="21">
        <f>SUM(G360:G362)</f>
        <v>13.419999999999998</v>
      </c>
    </row>
    <row r="364" spans="1:7" ht="15" customHeight="1">
      <c r="A364" s="91" t="s">
        <v>1560</v>
      </c>
      <c r="B364" s="91"/>
      <c r="C364" s="11" t="s">
        <v>4</v>
      </c>
      <c r="D364" s="11" t="s">
        <v>1470</v>
      </c>
      <c r="E364" s="11" t="s">
        <v>1471</v>
      </c>
      <c r="F364" s="11" t="s">
        <v>1472</v>
      </c>
      <c r="G364" s="11" t="s">
        <v>1473</v>
      </c>
    </row>
    <row r="365" spans="1:7" ht="21" customHeight="1">
      <c r="A365" s="17" t="s">
        <v>1830</v>
      </c>
      <c r="B365" s="18" t="s">
        <v>1831</v>
      </c>
      <c r="C365" s="17" t="s">
        <v>14</v>
      </c>
      <c r="D365" s="17" t="s">
        <v>1563</v>
      </c>
      <c r="E365" s="19">
        <v>1.0999999999999999E-2</v>
      </c>
      <c r="F365" s="20">
        <v>23.95</v>
      </c>
      <c r="G365" s="20">
        <f>TRUNC(TRUNC(E365,8)*F365,2)</f>
        <v>0.26</v>
      </c>
    </row>
    <row r="366" spans="1:7" ht="15" customHeight="1">
      <c r="A366" s="17" t="s">
        <v>1832</v>
      </c>
      <c r="B366" s="18" t="s">
        <v>1833</v>
      </c>
      <c r="C366" s="17" t="s">
        <v>14</v>
      </c>
      <c r="D366" s="17" t="s">
        <v>1563</v>
      </c>
      <c r="E366" s="19">
        <v>3.1E-2</v>
      </c>
      <c r="F366" s="20">
        <v>32.020000000000003</v>
      </c>
      <c r="G366" s="20">
        <f>TRUNC(TRUNC(E366,8)*F366,2)</f>
        <v>0.99</v>
      </c>
    </row>
    <row r="367" spans="1:7" ht="18" customHeight="1">
      <c r="A367" s="2"/>
      <c r="B367" s="2"/>
      <c r="C367" s="2"/>
      <c r="D367" s="2"/>
      <c r="E367" s="87" t="s">
        <v>1564</v>
      </c>
      <c r="F367" s="87"/>
      <c r="G367" s="21">
        <f>SUM(G365:G366)</f>
        <v>1.25</v>
      </c>
    </row>
    <row r="368" spans="1:7" ht="15" customHeight="1">
      <c r="A368" s="2"/>
      <c r="B368" s="2"/>
      <c r="C368" s="2"/>
      <c r="D368" s="2"/>
      <c r="E368" s="89" t="s">
        <v>1491</v>
      </c>
      <c r="F368" s="89"/>
      <c r="G368" s="5">
        <f>SUM(G363,G367)</f>
        <v>14.669999999999998</v>
      </c>
    </row>
    <row r="369" spans="1:7" ht="9.9499999999999993" customHeight="1">
      <c r="A369" s="2"/>
      <c r="B369" s="2"/>
      <c r="C369" s="2"/>
      <c r="D369" s="2"/>
      <c r="E369" s="90"/>
      <c r="F369" s="90"/>
      <c r="G369" s="90"/>
    </row>
    <row r="370" spans="1:7" ht="20.100000000000001" customHeight="1">
      <c r="A370" s="81" t="s">
        <v>3299</v>
      </c>
      <c r="B370" s="81"/>
      <c r="C370" s="81"/>
      <c r="D370" s="81"/>
      <c r="E370" s="81"/>
      <c r="F370" s="81"/>
      <c r="G370" s="81"/>
    </row>
    <row r="371" spans="1:7" ht="15" customHeight="1">
      <c r="A371" s="91" t="s">
        <v>1469</v>
      </c>
      <c r="B371" s="91"/>
      <c r="C371" s="11" t="s">
        <v>4</v>
      </c>
      <c r="D371" s="11" t="s">
        <v>1470</v>
      </c>
      <c r="E371" s="11" t="s">
        <v>1471</v>
      </c>
      <c r="F371" s="11" t="s">
        <v>1472</v>
      </c>
      <c r="G371" s="11" t="s">
        <v>1473</v>
      </c>
    </row>
    <row r="372" spans="1:7" ht="21" customHeight="1">
      <c r="A372" s="17" t="s">
        <v>3191</v>
      </c>
      <c r="B372" s="18" t="s">
        <v>3192</v>
      </c>
      <c r="C372" s="17" t="s">
        <v>14</v>
      </c>
      <c r="D372" s="17" t="s">
        <v>1563</v>
      </c>
      <c r="E372" s="19">
        <v>1</v>
      </c>
      <c r="F372" s="20">
        <v>4.5599999999999996</v>
      </c>
      <c r="G372" s="20">
        <f t="shared" ref="G372:G377" si="5">TRUNC(TRUNC(E372,8)*F372,2)</f>
        <v>4.5599999999999996</v>
      </c>
    </row>
    <row r="373" spans="1:7" ht="21" customHeight="1">
      <c r="A373" s="17" t="s">
        <v>3217</v>
      </c>
      <c r="B373" s="18" t="s">
        <v>3218</v>
      </c>
      <c r="C373" s="17" t="s">
        <v>14</v>
      </c>
      <c r="D373" s="17" t="s">
        <v>1563</v>
      </c>
      <c r="E373" s="19">
        <v>1</v>
      </c>
      <c r="F373" s="20">
        <v>0.86</v>
      </c>
      <c r="G373" s="20">
        <f t="shared" si="5"/>
        <v>0.86</v>
      </c>
    </row>
    <row r="374" spans="1:7" ht="21" customHeight="1">
      <c r="A374" s="17" t="s">
        <v>3195</v>
      </c>
      <c r="B374" s="18" t="s">
        <v>3196</v>
      </c>
      <c r="C374" s="17" t="s">
        <v>14</v>
      </c>
      <c r="D374" s="17" t="s">
        <v>1563</v>
      </c>
      <c r="E374" s="19">
        <v>1</v>
      </c>
      <c r="F374" s="20">
        <v>1.34</v>
      </c>
      <c r="G374" s="20">
        <f t="shared" si="5"/>
        <v>1.34</v>
      </c>
    </row>
    <row r="375" spans="1:7" ht="29.1" customHeight="1">
      <c r="A375" s="17" t="s">
        <v>3219</v>
      </c>
      <c r="B375" s="18" t="s">
        <v>3220</v>
      </c>
      <c r="C375" s="17" t="s">
        <v>14</v>
      </c>
      <c r="D375" s="17" t="s">
        <v>1563</v>
      </c>
      <c r="E375" s="19">
        <v>1</v>
      </c>
      <c r="F375" s="20">
        <v>0.01</v>
      </c>
      <c r="G375" s="20">
        <f t="shared" si="5"/>
        <v>0.01</v>
      </c>
    </row>
    <row r="376" spans="1:7" ht="21" customHeight="1">
      <c r="A376" s="17" t="s">
        <v>3199</v>
      </c>
      <c r="B376" s="18" t="s">
        <v>3200</v>
      </c>
      <c r="C376" s="17" t="s">
        <v>14</v>
      </c>
      <c r="D376" s="17" t="s">
        <v>1563</v>
      </c>
      <c r="E376" s="19">
        <v>1</v>
      </c>
      <c r="F376" s="20">
        <v>0.04</v>
      </c>
      <c r="G376" s="20">
        <f t="shared" si="5"/>
        <v>0.04</v>
      </c>
    </row>
    <row r="377" spans="1:7" ht="21" customHeight="1">
      <c r="A377" s="17" t="s">
        <v>3201</v>
      </c>
      <c r="B377" s="18" t="s">
        <v>3202</v>
      </c>
      <c r="C377" s="17" t="s">
        <v>14</v>
      </c>
      <c r="D377" s="17" t="s">
        <v>1563</v>
      </c>
      <c r="E377" s="19">
        <v>1</v>
      </c>
      <c r="F377" s="20">
        <v>0.8</v>
      </c>
      <c r="G377" s="20">
        <f t="shared" si="5"/>
        <v>0.8</v>
      </c>
    </row>
    <row r="378" spans="1:7" ht="15" customHeight="1">
      <c r="A378" s="2"/>
      <c r="B378" s="2"/>
      <c r="C378" s="2"/>
      <c r="D378" s="2"/>
      <c r="E378" s="87" t="s">
        <v>1482</v>
      </c>
      <c r="F378" s="87"/>
      <c r="G378" s="21">
        <f>SUM(G372:G377)</f>
        <v>7.6099999999999994</v>
      </c>
    </row>
    <row r="379" spans="1:7" ht="15" customHeight="1">
      <c r="A379" s="91" t="s">
        <v>1483</v>
      </c>
      <c r="B379" s="91"/>
      <c r="C379" s="11" t="s">
        <v>4</v>
      </c>
      <c r="D379" s="11" t="s">
        <v>1470</v>
      </c>
      <c r="E379" s="11" t="s">
        <v>1471</v>
      </c>
      <c r="F379" s="11" t="s">
        <v>1472</v>
      </c>
      <c r="G379" s="11" t="s">
        <v>1473</v>
      </c>
    </row>
    <row r="380" spans="1:7" ht="15" customHeight="1">
      <c r="A380" s="17" t="s">
        <v>3300</v>
      </c>
      <c r="B380" s="18" t="s">
        <v>3301</v>
      </c>
      <c r="C380" s="17" t="s">
        <v>14</v>
      </c>
      <c r="D380" s="17" t="s">
        <v>1563</v>
      </c>
      <c r="E380" s="19">
        <v>1</v>
      </c>
      <c r="F380" s="20">
        <v>19.28</v>
      </c>
      <c r="G380" s="20">
        <f>TRUNC(TRUNC(E380,8)*F380,2)</f>
        <v>19.28</v>
      </c>
    </row>
    <row r="381" spans="1:7" ht="15" customHeight="1">
      <c r="A381" s="2"/>
      <c r="B381" s="2"/>
      <c r="C381" s="2"/>
      <c r="D381" s="2"/>
      <c r="E381" s="87" t="s">
        <v>1486</v>
      </c>
      <c r="F381" s="87"/>
      <c r="G381" s="21">
        <f>SUM(G380:G380)</f>
        <v>19.28</v>
      </c>
    </row>
    <row r="382" spans="1:7" ht="15" customHeight="1">
      <c r="A382" s="91" t="s">
        <v>1487</v>
      </c>
      <c r="B382" s="91"/>
      <c r="C382" s="11" t="s">
        <v>4</v>
      </c>
      <c r="D382" s="11" t="s">
        <v>1470</v>
      </c>
      <c r="E382" s="11" t="s">
        <v>1471</v>
      </c>
      <c r="F382" s="11" t="s">
        <v>1472</v>
      </c>
      <c r="G382" s="11" t="s">
        <v>1473</v>
      </c>
    </row>
    <row r="383" spans="1:7" ht="21" customHeight="1">
      <c r="A383" s="17" t="s">
        <v>3302</v>
      </c>
      <c r="B383" s="18" t="s">
        <v>3303</v>
      </c>
      <c r="C383" s="17" t="s">
        <v>14</v>
      </c>
      <c r="D383" s="17" t="s">
        <v>1563</v>
      </c>
      <c r="E383" s="19">
        <v>1</v>
      </c>
      <c r="F383" s="20">
        <v>0.32</v>
      </c>
      <c r="G383" s="20">
        <f>TRUNC(TRUNC(E383,8)*F383,2)</f>
        <v>0.32</v>
      </c>
    </row>
    <row r="384" spans="1:7" ht="15" customHeight="1">
      <c r="A384" s="2"/>
      <c r="B384" s="2"/>
      <c r="C384" s="2"/>
      <c r="D384" s="2"/>
      <c r="E384" s="87" t="s">
        <v>1490</v>
      </c>
      <c r="F384" s="87"/>
      <c r="G384" s="21">
        <f>SUM(G383:G383)</f>
        <v>0.32</v>
      </c>
    </row>
    <row r="385" spans="1:7" ht="15" customHeight="1">
      <c r="A385" s="2"/>
      <c r="B385" s="2"/>
      <c r="C385" s="2"/>
      <c r="D385" s="2"/>
      <c r="E385" s="89" t="s">
        <v>1491</v>
      </c>
      <c r="F385" s="89"/>
      <c r="G385" s="5">
        <f>SUM(G378,G381,G384)</f>
        <v>27.21</v>
      </c>
    </row>
    <row r="386" spans="1:7" ht="9.9499999999999993" customHeight="1">
      <c r="A386" s="2"/>
      <c r="B386" s="2"/>
      <c r="C386" s="2"/>
      <c r="D386" s="2"/>
      <c r="E386" s="90"/>
      <c r="F386" s="90"/>
      <c r="G386" s="90"/>
    </row>
    <row r="387" spans="1:7" ht="20.100000000000001" customHeight="1">
      <c r="A387" s="81" t="s">
        <v>3304</v>
      </c>
      <c r="B387" s="81"/>
      <c r="C387" s="81"/>
      <c r="D387" s="81"/>
      <c r="E387" s="81"/>
      <c r="F387" s="81"/>
      <c r="G387" s="81"/>
    </row>
    <row r="388" spans="1:7" ht="15" customHeight="1">
      <c r="A388" s="91" t="s">
        <v>1469</v>
      </c>
      <c r="B388" s="91"/>
      <c r="C388" s="11" t="s">
        <v>4</v>
      </c>
      <c r="D388" s="11" t="s">
        <v>1470</v>
      </c>
      <c r="E388" s="11" t="s">
        <v>1471</v>
      </c>
      <c r="F388" s="11" t="s">
        <v>1472</v>
      </c>
      <c r="G388" s="11" t="s">
        <v>1473</v>
      </c>
    </row>
    <row r="389" spans="1:7" ht="21" customHeight="1">
      <c r="A389" s="17" t="s">
        <v>3191</v>
      </c>
      <c r="B389" s="18" t="s">
        <v>3192</v>
      </c>
      <c r="C389" s="17" t="s">
        <v>14</v>
      </c>
      <c r="D389" s="17" t="s">
        <v>1563</v>
      </c>
      <c r="E389" s="19">
        <v>1</v>
      </c>
      <c r="F389" s="20">
        <v>4.5599999999999996</v>
      </c>
      <c r="G389" s="20">
        <f t="shared" ref="G389:G394" si="6">TRUNC(TRUNC(E389,8)*F389,2)</f>
        <v>4.5599999999999996</v>
      </c>
    </row>
    <row r="390" spans="1:7" ht="21" customHeight="1">
      <c r="A390" s="17" t="s">
        <v>3305</v>
      </c>
      <c r="B390" s="18" t="s">
        <v>3306</v>
      </c>
      <c r="C390" s="17" t="s">
        <v>14</v>
      </c>
      <c r="D390" s="17" t="s">
        <v>1563</v>
      </c>
      <c r="E390" s="19">
        <v>1</v>
      </c>
      <c r="F390" s="20">
        <v>1.2</v>
      </c>
      <c r="G390" s="20">
        <f t="shared" si="6"/>
        <v>1.2</v>
      </c>
    </row>
    <row r="391" spans="1:7" ht="21" customHeight="1">
      <c r="A391" s="17" t="s">
        <v>3195</v>
      </c>
      <c r="B391" s="18" t="s">
        <v>3196</v>
      </c>
      <c r="C391" s="17" t="s">
        <v>14</v>
      </c>
      <c r="D391" s="17" t="s">
        <v>1563</v>
      </c>
      <c r="E391" s="19">
        <v>1</v>
      </c>
      <c r="F391" s="20">
        <v>1.34</v>
      </c>
      <c r="G391" s="20">
        <f t="shared" si="6"/>
        <v>1.34</v>
      </c>
    </row>
    <row r="392" spans="1:7" ht="21" customHeight="1">
      <c r="A392" s="17" t="s">
        <v>3307</v>
      </c>
      <c r="B392" s="18" t="s">
        <v>3308</v>
      </c>
      <c r="C392" s="17" t="s">
        <v>14</v>
      </c>
      <c r="D392" s="17" t="s">
        <v>1563</v>
      </c>
      <c r="E392" s="19">
        <v>1</v>
      </c>
      <c r="F392" s="20">
        <v>0.85</v>
      </c>
      <c r="G392" s="20">
        <f t="shared" si="6"/>
        <v>0.85</v>
      </c>
    </row>
    <row r="393" spans="1:7" ht="21" customHeight="1">
      <c r="A393" s="17" t="s">
        <v>3199</v>
      </c>
      <c r="B393" s="18" t="s">
        <v>3200</v>
      </c>
      <c r="C393" s="17" t="s">
        <v>14</v>
      </c>
      <c r="D393" s="17" t="s">
        <v>1563</v>
      </c>
      <c r="E393" s="19">
        <v>1</v>
      </c>
      <c r="F393" s="20">
        <v>0.04</v>
      </c>
      <c r="G393" s="20">
        <f t="shared" si="6"/>
        <v>0.04</v>
      </c>
    </row>
    <row r="394" spans="1:7" ht="21" customHeight="1">
      <c r="A394" s="17" t="s">
        <v>3201</v>
      </c>
      <c r="B394" s="18" t="s">
        <v>3202</v>
      </c>
      <c r="C394" s="17" t="s">
        <v>14</v>
      </c>
      <c r="D394" s="17" t="s">
        <v>1563</v>
      </c>
      <c r="E394" s="19">
        <v>1</v>
      </c>
      <c r="F394" s="20">
        <v>0.8</v>
      </c>
      <c r="G394" s="20">
        <f t="shared" si="6"/>
        <v>0.8</v>
      </c>
    </row>
    <row r="395" spans="1:7" ht="15" customHeight="1">
      <c r="A395" s="2"/>
      <c r="B395" s="2"/>
      <c r="C395" s="2"/>
      <c r="D395" s="2"/>
      <c r="E395" s="87" t="s">
        <v>1482</v>
      </c>
      <c r="F395" s="87"/>
      <c r="G395" s="21">
        <f>SUM(G389:G394)</f>
        <v>8.7899999999999991</v>
      </c>
    </row>
    <row r="396" spans="1:7" ht="15" customHeight="1">
      <c r="A396" s="91" t="s">
        <v>1483</v>
      </c>
      <c r="B396" s="91"/>
      <c r="C396" s="11" t="s">
        <v>4</v>
      </c>
      <c r="D396" s="11" t="s">
        <v>1470</v>
      </c>
      <c r="E396" s="11" t="s">
        <v>1471</v>
      </c>
      <c r="F396" s="11" t="s">
        <v>1472</v>
      </c>
      <c r="G396" s="11" t="s">
        <v>1473</v>
      </c>
    </row>
    <row r="397" spans="1:7" ht="15" customHeight="1">
      <c r="A397" s="17" t="s">
        <v>3309</v>
      </c>
      <c r="B397" s="18" t="s">
        <v>3310</v>
      </c>
      <c r="C397" s="17" t="s">
        <v>14</v>
      </c>
      <c r="D397" s="17" t="s">
        <v>1563</v>
      </c>
      <c r="E397" s="19">
        <v>1</v>
      </c>
      <c r="F397" s="20">
        <v>14.96</v>
      </c>
      <c r="G397" s="20">
        <f>TRUNC(TRUNC(E397,8)*F397,2)</f>
        <v>14.96</v>
      </c>
    </row>
    <row r="398" spans="1:7" ht="15" customHeight="1">
      <c r="A398" s="2"/>
      <c r="B398" s="2"/>
      <c r="C398" s="2"/>
      <c r="D398" s="2"/>
      <c r="E398" s="87" t="s">
        <v>1486</v>
      </c>
      <c r="F398" s="87"/>
      <c r="G398" s="21">
        <f>SUM(G397:G397)</f>
        <v>14.96</v>
      </c>
    </row>
    <row r="399" spans="1:7" ht="15" customHeight="1">
      <c r="A399" s="91" t="s">
        <v>1487</v>
      </c>
      <c r="B399" s="91"/>
      <c r="C399" s="11" t="s">
        <v>4</v>
      </c>
      <c r="D399" s="11" t="s">
        <v>1470</v>
      </c>
      <c r="E399" s="11" t="s">
        <v>1471</v>
      </c>
      <c r="F399" s="11" t="s">
        <v>1472</v>
      </c>
      <c r="G399" s="11" t="s">
        <v>1473</v>
      </c>
    </row>
    <row r="400" spans="1:7" ht="21" customHeight="1">
      <c r="A400" s="17" t="s">
        <v>3311</v>
      </c>
      <c r="B400" s="18" t="s">
        <v>3312</v>
      </c>
      <c r="C400" s="17" t="s">
        <v>14</v>
      </c>
      <c r="D400" s="17" t="s">
        <v>1563</v>
      </c>
      <c r="E400" s="19">
        <v>1</v>
      </c>
      <c r="F400" s="20">
        <v>0.64</v>
      </c>
      <c r="G400" s="20">
        <f>TRUNC(TRUNC(E400,8)*F400,2)</f>
        <v>0.64</v>
      </c>
    </row>
    <row r="401" spans="1:7" ht="15" customHeight="1">
      <c r="A401" s="2"/>
      <c r="B401" s="2"/>
      <c r="C401" s="2"/>
      <c r="D401" s="2"/>
      <c r="E401" s="87" t="s">
        <v>1490</v>
      </c>
      <c r="F401" s="87"/>
      <c r="G401" s="21">
        <f>SUM(G400:G400)</f>
        <v>0.64</v>
      </c>
    </row>
    <row r="402" spans="1:7" ht="15" customHeight="1">
      <c r="A402" s="2"/>
      <c r="B402" s="2"/>
      <c r="C402" s="2"/>
      <c r="D402" s="2"/>
      <c r="E402" s="89" t="s">
        <v>1491</v>
      </c>
      <c r="F402" s="89"/>
      <c r="G402" s="5">
        <f>SUM(G395,G398,G401)</f>
        <v>24.39</v>
      </c>
    </row>
    <row r="403" spans="1:7" ht="9.9499999999999993" customHeight="1">
      <c r="A403" s="2"/>
      <c r="B403" s="2"/>
      <c r="C403" s="2"/>
      <c r="D403" s="2"/>
      <c r="E403" s="90"/>
      <c r="F403" s="90"/>
      <c r="G403" s="90"/>
    </row>
    <row r="404" spans="1:7" ht="20.100000000000001" customHeight="1">
      <c r="A404" s="81" t="s">
        <v>3313</v>
      </c>
      <c r="B404" s="81"/>
      <c r="C404" s="81"/>
      <c r="D404" s="81"/>
      <c r="E404" s="81"/>
      <c r="F404" s="81"/>
      <c r="G404" s="81"/>
    </row>
    <row r="405" spans="1:7" ht="15" customHeight="1">
      <c r="A405" s="91" t="s">
        <v>1469</v>
      </c>
      <c r="B405" s="91"/>
      <c r="C405" s="11" t="s">
        <v>4</v>
      </c>
      <c r="D405" s="11" t="s">
        <v>1470</v>
      </c>
      <c r="E405" s="11" t="s">
        <v>1471</v>
      </c>
      <c r="F405" s="11" t="s">
        <v>1472</v>
      </c>
      <c r="G405" s="11" t="s">
        <v>1473</v>
      </c>
    </row>
    <row r="406" spans="1:7" ht="21" customHeight="1">
      <c r="A406" s="17" t="s">
        <v>3191</v>
      </c>
      <c r="B406" s="18" t="s">
        <v>3192</v>
      </c>
      <c r="C406" s="17" t="s">
        <v>14</v>
      </c>
      <c r="D406" s="17" t="s">
        <v>1563</v>
      </c>
      <c r="E406" s="19">
        <v>1</v>
      </c>
      <c r="F406" s="20">
        <v>4.5599999999999996</v>
      </c>
      <c r="G406" s="20">
        <f t="shared" ref="G406:G411" si="7">TRUNC(TRUNC(E406,8)*F406,2)</f>
        <v>4.5599999999999996</v>
      </c>
    </row>
    <row r="407" spans="1:7" ht="21" customHeight="1">
      <c r="A407" s="17" t="s">
        <v>3314</v>
      </c>
      <c r="B407" s="18" t="s">
        <v>3315</v>
      </c>
      <c r="C407" s="17" t="s">
        <v>14</v>
      </c>
      <c r="D407" s="17" t="s">
        <v>1563</v>
      </c>
      <c r="E407" s="19">
        <v>1</v>
      </c>
      <c r="F407" s="20">
        <v>1.06</v>
      </c>
      <c r="G407" s="20">
        <f t="shared" si="7"/>
        <v>1.06</v>
      </c>
    </row>
    <row r="408" spans="1:7" ht="21" customHeight="1">
      <c r="A408" s="17" t="s">
        <v>3195</v>
      </c>
      <c r="B408" s="18" t="s">
        <v>3196</v>
      </c>
      <c r="C408" s="17" t="s">
        <v>14</v>
      </c>
      <c r="D408" s="17" t="s">
        <v>1563</v>
      </c>
      <c r="E408" s="19">
        <v>1</v>
      </c>
      <c r="F408" s="20">
        <v>1.34</v>
      </c>
      <c r="G408" s="20">
        <f t="shared" si="7"/>
        <v>1.34</v>
      </c>
    </row>
    <row r="409" spans="1:7" ht="21" customHeight="1">
      <c r="A409" s="17" t="s">
        <v>3316</v>
      </c>
      <c r="B409" s="18" t="s">
        <v>3317</v>
      </c>
      <c r="C409" s="17" t="s">
        <v>14</v>
      </c>
      <c r="D409" s="17" t="s">
        <v>1563</v>
      </c>
      <c r="E409" s="19">
        <v>1</v>
      </c>
      <c r="F409" s="20">
        <v>0.31</v>
      </c>
      <c r="G409" s="20">
        <f t="shared" si="7"/>
        <v>0.31</v>
      </c>
    </row>
    <row r="410" spans="1:7" ht="21" customHeight="1">
      <c r="A410" s="17" t="s">
        <v>3199</v>
      </c>
      <c r="B410" s="18" t="s">
        <v>3200</v>
      </c>
      <c r="C410" s="17" t="s">
        <v>14</v>
      </c>
      <c r="D410" s="17" t="s">
        <v>1563</v>
      </c>
      <c r="E410" s="19">
        <v>1</v>
      </c>
      <c r="F410" s="20">
        <v>0.04</v>
      </c>
      <c r="G410" s="20">
        <f t="shared" si="7"/>
        <v>0.04</v>
      </c>
    </row>
    <row r="411" spans="1:7" ht="21" customHeight="1">
      <c r="A411" s="17" t="s">
        <v>3201</v>
      </c>
      <c r="B411" s="18" t="s">
        <v>3202</v>
      </c>
      <c r="C411" s="17" t="s">
        <v>14</v>
      </c>
      <c r="D411" s="17" t="s">
        <v>1563</v>
      </c>
      <c r="E411" s="19">
        <v>1</v>
      </c>
      <c r="F411" s="20">
        <v>0.8</v>
      </c>
      <c r="G411" s="20">
        <f t="shared" si="7"/>
        <v>0.8</v>
      </c>
    </row>
    <row r="412" spans="1:7" ht="15" customHeight="1">
      <c r="A412" s="2"/>
      <c r="B412" s="2"/>
      <c r="C412" s="2"/>
      <c r="D412" s="2"/>
      <c r="E412" s="87" t="s">
        <v>1482</v>
      </c>
      <c r="F412" s="87"/>
      <c r="G412" s="21">
        <f>SUM(G406:G411)</f>
        <v>8.11</v>
      </c>
    </row>
    <row r="413" spans="1:7" ht="15" customHeight="1">
      <c r="A413" s="91" t="s">
        <v>1483</v>
      </c>
      <c r="B413" s="91"/>
      <c r="C413" s="11" t="s">
        <v>4</v>
      </c>
      <c r="D413" s="11" t="s">
        <v>1470</v>
      </c>
      <c r="E413" s="11" t="s">
        <v>1471</v>
      </c>
      <c r="F413" s="11" t="s">
        <v>1472</v>
      </c>
      <c r="G413" s="11" t="s">
        <v>1473</v>
      </c>
    </row>
    <row r="414" spans="1:7" ht="21" customHeight="1">
      <c r="A414" s="17" t="s">
        <v>3318</v>
      </c>
      <c r="B414" s="18" t="s">
        <v>3319</v>
      </c>
      <c r="C414" s="17" t="s">
        <v>14</v>
      </c>
      <c r="D414" s="17" t="s">
        <v>1563</v>
      </c>
      <c r="E414" s="19">
        <v>1</v>
      </c>
      <c r="F414" s="20">
        <v>14.96</v>
      </c>
      <c r="G414" s="20">
        <f>TRUNC(TRUNC(E414,8)*F414,2)</f>
        <v>14.96</v>
      </c>
    </row>
    <row r="415" spans="1:7" ht="15" customHeight="1">
      <c r="A415" s="2"/>
      <c r="B415" s="2"/>
      <c r="C415" s="2"/>
      <c r="D415" s="2"/>
      <c r="E415" s="87" t="s">
        <v>1486</v>
      </c>
      <c r="F415" s="87"/>
      <c r="G415" s="21">
        <f>SUM(G414:G414)</f>
        <v>14.96</v>
      </c>
    </row>
    <row r="416" spans="1:7" ht="15" customHeight="1">
      <c r="A416" s="91" t="s">
        <v>1487</v>
      </c>
      <c r="B416" s="91"/>
      <c r="C416" s="11" t="s">
        <v>4</v>
      </c>
      <c r="D416" s="11" t="s">
        <v>1470</v>
      </c>
      <c r="E416" s="11" t="s">
        <v>1471</v>
      </c>
      <c r="F416" s="11" t="s">
        <v>1472</v>
      </c>
      <c r="G416" s="11" t="s">
        <v>1473</v>
      </c>
    </row>
    <row r="417" spans="1:7" ht="29.1" customHeight="1">
      <c r="A417" s="17" t="s">
        <v>3320</v>
      </c>
      <c r="B417" s="18" t="s">
        <v>3321</v>
      </c>
      <c r="C417" s="17" t="s">
        <v>14</v>
      </c>
      <c r="D417" s="17" t="s">
        <v>1563</v>
      </c>
      <c r="E417" s="19">
        <v>1</v>
      </c>
      <c r="F417" s="20">
        <v>0.3</v>
      </c>
      <c r="G417" s="20">
        <f>TRUNC(TRUNC(E417,8)*F417,2)</f>
        <v>0.3</v>
      </c>
    </row>
    <row r="418" spans="1:7" ht="15" customHeight="1">
      <c r="A418" s="2"/>
      <c r="B418" s="2"/>
      <c r="C418" s="2"/>
      <c r="D418" s="2"/>
      <c r="E418" s="87" t="s">
        <v>1490</v>
      </c>
      <c r="F418" s="87"/>
      <c r="G418" s="21">
        <f>SUM(G417:G417)</f>
        <v>0.3</v>
      </c>
    </row>
    <row r="419" spans="1:7" ht="15" customHeight="1">
      <c r="A419" s="2"/>
      <c r="B419" s="2"/>
      <c r="C419" s="2"/>
      <c r="D419" s="2"/>
      <c r="E419" s="89" t="s">
        <v>1491</v>
      </c>
      <c r="F419" s="89"/>
      <c r="G419" s="5">
        <f>SUM(G412,G415,G418)</f>
        <v>23.37</v>
      </c>
    </row>
    <row r="420" spans="1:7" ht="9.9499999999999993" customHeight="1">
      <c r="A420" s="2"/>
      <c r="B420" s="2"/>
      <c r="C420" s="2"/>
      <c r="D420" s="2"/>
      <c r="E420" s="90"/>
      <c r="F420" s="90"/>
      <c r="G420" s="90"/>
    </row>
    <row r="421" spans="1:7" ht="20.100000000000001" customHeight="1">
      <c r="A421" s="81" t="s">
        <v>3322</v>
      </c>
      <c r="B421" s="81"/>
      <c r="C421" s="81"/>
      <c r="D421" s="81"/>
      <c r="E421" s="81"/>
      <c r="F421" s="81"/>
      <c r="G421" s="81"/>
    </row>
    <row r="422" spans="1:7" ht="15" customHeight="1">
      <c r="A422" s="91" t="s">
        <v>1469</v>
      </c>
      <c r="B422" s="91"/>
      <c r="C422" s="11" t="s">
        <v>4</v>
      </c>
      <c r="D422" s="11" t="s">
        <v>1470</v>
      </c>
      <c r="E422" s="11" t="s">
        <v>1471</v>
      </c>
      <c r="F422" s="11" t="s">
        <v>1472</v>
      </c>
      <c r="G422" s="11" t="s">
        <v>1473</v>
      </c>
    </row>
    <row r="423" spans="1:7" ht="21" customHeight="1">
      <c r="A423" s="17" t="s">
        <v>3191</v>
      </c>
      <c r="B423" s="18" t="s">
        <v>3192</v>
      </c>
      <c r="C423" s="17" t="s">
        <v>14</v>
      </c>
      <c r="D423" s="17" t="s">
        <v>1563</v>
      </c>
      <c r="E423" s="19">
        <v>1</v>
      </c>
      <c r="F423" s="20">
        <v>4.5599999999999996</v>
      </c>
      <c r="G423" s="20">
        <f t="shared" ref="G423:G428" si="8">TRUNC(TRUNC(E423,8)*F423,2)</f>
        <v>4.5599999999999996</v>
      </c>
    </row>
    <row r="424" spans="1:7" ht="21" customHeight="1">
      <c r="A424" s="17" t="s">
        <v>3217</v>
      </c>
      <c r="B424" s="18" t="s">
        <v>3218</v>
      </c>
      <c r="C424" s="17" t="s">
        <v>14</v>
      </c>
      <c r="D424" s="17" t="s">
        <v>1563</v>
      </c>
      <c r="E424" s="19">
        <v>1</v>
      </c>
      <c r="F424" s="20">
        <v>0.86</v>
      </c>
      <c r="G424" s="20">
        <f t="shared" si="8"/>
        <v>0.86</v>
      </c>
    </row>
    <row r="425" spans="1:7" ht="21" customHeight="1">
      <c r="A425" s="17" t="s">
        <v>3195</v>
      </c>
      <c r="B425" s="18" t="s">
        <v>3196</v>
      </c>
      <c r="C425" s="17" t="s">
        <v>14</v>
      </c>
      <c r="D425" s="17" t="s">
        <v>1563</v>
      </c>
      <c r="E425" s="19">
        <v>1</v>
      </c>
      <c r="F425" s="20">
        <v>1.34</v>
      </c>
      <c r="G425" s="20">
        <f t="shared" si="8"/>
        <v>1.34</v>
      </c>
    </row>
    <row r="426" spans="1:7" ht="29.1" customHeight="1">
      <c r="A426" s="17" t="s">
        <v>3219</v>
      </c>
      <c r="B426" s="18" t="s">
        <v>3220</v>
      </c>
      <c r="C426" s="17" t="s">
        <v>14</v>
      </c>
      <c r="D426" s="17" t="s">
        <v>1563</v>
      </c>
      <c r="E426" s="19">
        <v>1</v>
      </c>
      <c r="F426" s="20">
        <v>0.01</v>
      </c>
      <c r="G426" s="20">
        <f t="shared" si="8"/>
        <v>0.01</v>
      </c>
    </row>
    <row r="427" spans="1:7" ht="21" customHeight="1">
      <c r="A427" s="17" t="s">
        <v>3199</v>
      </c>
      <c r="B427" s="18" t="s">
        <v>3200</v>
      </c>
      <c r="C427" s="17" t="s">
        <v>14</v>
      </c>
      <c r="D427" s="17" t="s">
        <v>1563</v>
      </c>
      <c r="E427" s="19">
        <v>1</v>
      </c>
      <c r="F427" s="20">
        <v>0.04</v>
      </c>
      <c r="G427" s="20">
        <f t="shared" si="8"/>
        <v>0.04</v>
      </c>
    </row>
    <row r="428" spans="1:7" ht="21" customHeight="1">
      <c r="A428" s="17" t="s">
        <v>3201</v>
      </c>
      <c r="B428" s="18" t="s">
        <v>3202</v>
      </c>
      <c r="C428" s="17" t="s">
        <v>14</v>
      </c>
      <c r="D428" s="17" t="s">
        <v>1563</v>
      </c>
      <c r="E428" s="19">
        <v>1</v>
      </c>
      <c r="F428" s="20">
        <v>0.8</v>
      </c>
      <c r="G428" s="20">
        <f t="shared" si="8"/>
        <v>0.8</v>
      </c>
    </row>
    <row r="429" spans="1:7" ht="15" customHeight="1">
      <c r="A429" s="2"/>
      <c r="B429" s="2"/>
      <c r="C429" s="2"/>
      <c r="D429" s="2"/>
      <c r="E429" s="87" t="s">
        <v>1482</v>
      </c>
      <c r="F429" s="87"/>
      <c r="G429" s="21">
        <f>SUM(G423:G428)</f>
        <v>7.6099999999999994</v>
      </c>
    </row>
    <row r="430" spans="1:7" ht="15" customHeight="1">
      <c r="A430" s="91" t="s">
        <v>1483</v>
      </c>
      <c r="B430" s="91"/>
      <c r="C430" s="11" t="s">
        <v>4</v>
      </c>
      <c r="D430" s="11" t="s">
        <v>1470</v>
      </c>
      <c r="E430" s="11" t="s">
        <v>1471</v>
      </c>
      <c r="F430" s="11" t="s">
        <v>1472</v>
      </c>
      <c r="G430" s="11" t="s">
        <v>1473</v>
      </c>
    </row>
    <row r="431" spans="1:7" ht="15" customHeight="1">
      <c r="A431" s="17" t="s">
        <v>3323</v>
      </c>
      <c r="B431" s="18" t="s">
        <v>3324</v>
      </c>
      <c r="C431" s="17" t="s">
        <v>14</v>
      </c>
      <c r="D431" s="17" t="s">
        <v>1563</v>
      </c>
      <c r="E431" s="19">
        <v>1</v>
      </c>
      <c r="F431" s="20">
        <v>14.96</v>
      </c>
      <c r="G431" s="20">
        <f>TRUNC(TRUNC(E431,8)*F431,2)</f>
        <v>14.96</v>
      </c>
    </row>
    <row r="432" spans="1:7" ht="15" customHeight="1">
      <c r="A432" s="2"/>
      <c r="B432" s="2"/>
      <c r="C432" s="2"/>
      <c r="D432" s="2"/>
      <c r="E432" s="87" t="s">
        <v>1486</v>
      </c>
      <c r="F432" s="87"/>
      <c r="G432" s="21">
        <f>SUM(G431:G431)</f>
        <v>14.96</v>
      </c>
    </row>
    <row r="433" spans="1:7" ht="15" customHeight="1">
      <c r="A433" s="91" t="s">
        <v>1487</v>
      </c>
      <c r="B433" s="91"/>
      <c r="C433" s="11" t="s">
        <v>4</v>
      </c>
      <c r="D433" s="11" t="s">
        <v>1470</v>
      </c>
      <c r="E433" s="11" t="s">
        <v>1471</v>
      </c>
      <c r="F433" s="11" t="s">
        <v>1472</v>
      </c>
      <c r="G433" s="11" t="s">
        <v>1473</v>
      </c>
    </row>
    <row r="434" spans="1:7" ht="21" customHeight="1">
      <c r="A434" s="17" t="s">
        <v>3325</v>
      </c>
      <c r="B434" s="18" t="s">
        <v>3326</v>
      </c>
      <c r="C434" s="17" t="s">
        <v>14</v>
      </c>
      <c r="D434" s="17" t="s">
        <v>1563</v>
      </c>
      <c r="E434" s="19">
        <v>1</v>
      </c>
      <c r="F434" s="20">
        <v>0.19</v>
      </c>
      <c r="G434" s="20">
        <f>TRUNC(TRUNC(E434,8)*F434,2)</f>
        <v>0.19</v>
      </c>
    </row>
    <row r="435" spans="1:7" ht="15" customHeight="1">
      <c r="A435" s="2"/>
      <c r="B435" s="2"/>
      <c r="C435" s="2"/>
      <c r="D435" s="2"/>
      <c r="E435" s="87" t="s">
        <v>1490</v>
      </c>
      <c r="F435" s="87"/>
      <c r="G435" s="21">
        <f>SUM(G434:G434)</f>
        <v>0.19</v>
      </c>
    </row>
    <row r="436" spans="1:7" ht="15" customHeight="1">
      <c r="A436" s="2"/>
      <c r="B436" s="2"/>
      <c r="C436" s="2"/>
      <c r="D436" s="2"/>
      <c r="E436" s="89" t="s">
        <v>1491</v>
      </c>
      <c r="F436" s="89"/>
      <c r="G436" s="5">
        <f>SUM(G429,G432,G435)</f>
        <v>22.76</v>
      </c>
    </row>
    <row r="437" spans="1:7" ht="9.9499999999999993" customHeight="1">
      <c r="A437" s="2"/>
      <c r="B437" s="2"/>
      <c r="C437" s="2"/>
      <c r="D437" s="2"/>
      <c r="E437" s="90"/>
      <c r="F437" s="90"/>
      <c r="G437" s="90"/>
    </row>
    <row r="438" spans="1:7" ht="20.100000000000001" customHeight="1">
      <c r="A438" s="81" t="s">
        <v>3327</v>
      </c>
      <c r="B438" s="81"/>
      <c r="C438" s="81"/>
      <c r="D438" s="81"/>
      <c r="E438" s="81"/>
      <c r="F438" s="81"/>
      <c r="G438" s="81"/>
    </row>
    <row r="439" spans="1:7" ht="15" customHeight="1">
      <c r="A439" s="91" t="s">
        <v>1469</v>
      </c>
      <c r="B439" s="91"/>
      <c r="C439" s="11" t="s">
        <v>4</v>
      </c>
      <c r="D439" s="11" t="s">
        <v>1470</v>
      </c>
      <c r="E439" s="11" t="s">
        <v>1471</v>
      </c>
      <c r="F439" s="11" t="s">
        <v>1472</v>
      </c>
      <c r="G439" s="11" t="s">
        <v>1473</v>
      </c>
    </row>
    <row r="440" spans="1:7" ht="21" customHeight="1">
      <c r="A440" s="17" t="s">
        <v>3191</v>
      </c>
      <c r="B440" s="18" t="s">
        <v>3192</v>
      </c>
      <c r="C440" s="17" t="s">
        <v>14</v>
      </c>
      <c r="D440" s="17" t="s">
        <v>1563</v>
      </c>
      <c r="E440" s="19">
        <v>1</v>
      </c>
      <c r="F440" s="20">
        <v>4.5599999999999996</v>
      </c>
      <c r="G440" s="20">
        <f t="shared" ref="G440:G445" si="9">TRUNC(TRUNC(E440,8)*F440,2)</f>
        <v>4.5599999999999996</v>
      </c>
    </row>
    <row r="441" spans="1:7" ht="21" customHeight="1">
      <c r="A441" s="17" t="s">
        <v>3193</v>
      </c>
      <c r="B441" s="18" t="s">
        <v>3194</v>
      </c>
      <c r="C441" s="17" t="s">
        <v>14</v>
      </c>
      <c r="D441" s="17" t="s">
        <v>1563</v>
      </c>
      <c r="E441" s="19">
        <v>1</v>
      </c>
      <c r="F441" s="20">
        <v>1.24</v>
      </c>
      <c r="G441" s="20">
        <f t="shared" si="9"/>
        <v>1.24</v>
      </c>
    </row>
    <row r="442" spans="1:7" ht="21" customHeight="1">
      <c r="A442" s="17" t="s">
        <v>3195</v>
      </c>
      <c r="B442" s="18" t="s">
        <v>3196</v>
      </c>
      <c r="C442" s="17" t="s">
        <v>14</v>
      </c>
      <c r="D442" s="17" t="s">
        <v>1563</v>
      </c>
      <c r="E442" s="19">
        <v>1</v>
      </c>
      <c r="F442" s="20">
        <v>1.34</v>
      </c>
      <c r="G442" s="20">
        <f t="shared" si="9"/>
        <v>1.34</v>
      </c>
    </row>
    <row r="443" spans="1:7" ht="21" customHeight="1">
      <c r="A443" s="17" t="s">
        <v>3197</v>
      </c>
      <c r="B443" s="18" t="s">
        <v>3198</v>
      </c>
      <c r="C443" s="17" t="s">
        <v>14</v>
      </c>
      <c r="D443" s="17" t="s">
        <v>1563</v>
      </c>
      <c r="E443" s="19">
        <v>1</v>
      </c>
      <c r="F443" s="20">
        <v>0.82</v>
      </c>
      <c r="G443" s="20">
        <f t="shared" si="9"/>
        <v>0.82</v>
      </c>
    </row>
    <row r="444" spans="1:7" ht="21" customHeight="1">
      <c r="A444" s="17" t="s">
        <v>3199</v>
      </c>
      <c r="B444" s="18" t="s">
        <v>3200</v>
      </c>
      <c r="C444" s="17" t="s">
        <v>14</v>
      </c>
      <c r="D444" s="17" t="s">
        <v>1563</v>
      </c>
      <c r="E444" s="19">
        <v>1</v>
      </c>
      <c r="F444" s="20">
        <v>0.04</v>
      </c>
      <c r="G444" s="20">
        <f t="shared" si="9"/>
        <v>0.04</v>
      </c>
    </row>
    <row r="445" spans="1:7" ht="21" customHeight="1">
      <c r="A445" s="17" t="s">
        <v>3201</v>
      </c>
      <c r="B445" s="18" t="s">
        <v>3202</v>
      </c>
      <c r="C445" s="17" t="s">
        <v>14</v>
      </c>
      <c r="D445" s="17" t="s">
        <v>1563</v>
      </c>
      <c r="E445" s="19">
        <v>1</v>
      </c>
      <c r="F445" s="20">
        <v>0.8</v>
      </c>
      <c r="G445" s="20">
        <f t="shared" si="9"/>
        <v>0.8</v>
      </c>
    </row>
    <row r="446" spans="1:7" ht="15" customHeight="1">
      <c r="A446" s="2"/>
      <c r="B446" s="2"/>
      <c r="C446" s="2"/>
      <c r="D446" s="2"/>
      <c r="E446" s="87" t="s">
        <v>1482</v>
      </c>
      <c r="F446" s="87"/>
      <c r="G446" s="21">
        <f>SUM(G440:G445)</f>
        <v>8.8000000000000007</v>
      </c>
    </row>
    <row r="447" spans="1:7" ht="15" customHeight="1">
      <c r="A447" s="91" t="s">
        <v>1483</v>
      </c>
      <c r="B447" s="91"/>
      <c r="C447" s="11" t="s">
        <v>4</v>
      </c>
      <c r="D447" s="11" t="s">
        <v>1470</v>
      </c>
      <c r="E447" s="11" t="s">
        <v>1471</v>
      </c>
      <c r="F447" s="11" t="s">
        <v>1472</v>
      </c>
      <c r="G447" s="11" t="s">
        <v>1473</v>
      </c>
    </row>
    <row r="448" spans="1:7" ht="15" customHeight="1">
      <c r="A448" s="17" t="s">
        <v>3328</v>
      </c>
      <c r="B448" s="18" t="s">
        <v>3329</v>
      </c>
      <c r="C448" s="17" t="s">
        <v>14</v>
      </c>
      <c r="D448" s="17" t="s">
        <v>1563</v>
      </c>
      <c r="E448" s="19">
        <v>1</v>
      </c>
      <c r="F448" s="20">
        <v>22.92</v>
      </c>
      <c r="G448" s="20">
        <f>TRUNC(TRUNC(E448,8)*F448,2)</f>
        <v>22.92</v>
      </c>
    </row>
    <row r="449" spans="1:7" ht="15" customHeight="1">
      <c r="A449" s="2"/>
      <c r="B449" s="2"/>
      <c r="C449" s="2"/>
      <c r="D449" s="2"/>
      <c r="E449" s="87" t="s">
        <v>1486</v>
      </c>
      <c r="F449" s="87"/>
      <c r="G449" s="21">
        <f>SUM(G448:G448)</f>
        <v>22.92</v>
      </c>
    </row>
    <row r="450" spans="1:7" ht="15" customHeight="1">
      <c r="A450" s="91" t="s">
        <v>1487</v>
      </c>
      <c r="B450" s="91"/>
      <c r="C450" s="11" t="s">
        <v>4</v>
      </c>
      <c r="D450" s="11" t="s">
        <v>1470</v>
      </c>
      <c r="E450" s="11" t="s">
        <v>1471</v>
      </c>
      <c r="F450" s="11" t="s">
        <v>1472</v>
      </c>
      <c r="G450" s="11" t="s">
        <v>1473</v>
      </c>
    </row>
    <row r="451" spans="1:7" ht="21" customHeight="1">
      <c r="A451" s="17" t="s">
        <v>3330</v>
      </c>
      <c r="B451" s="18" t="s">
        <v>3331</v>
      </c>
      <c r="C451" s="17" t="s">
        <v>14</v>
      </c>
      <c r="D451" s="17" t="s">
        <v>1563</v>
      </c>
      <c r="E451" s="19">
        <v>1</v>
      </c>
      <c r="F451" s="20">
        <v>0.38</v>
      </c>
      <c r="G451" s="20">
        <f>TRUNC(TRUNC(E451,8)*F451,2)</f>
        <v>0.38</v>
      </c>
    </row>
    <row r="452" spans="1:7" ht="15" customHeight="1">
      <c r="A452" s="2"/>
      <c r="B452" s="2"/>
      <c r="C452" s="2"/>
      <c r="D452" s="2"/>
      <c r="E452" s="87" t="s">
        <v>1490</v>
      </c>
      <c r="F452" s="87"/>
      <c r="G452" s="21">
        <f>SUM(G451:G451)</f>
        <v>0.38</v>
      </c>
    </row>
    <row r="453" spans="1:7" ht="15" customHeight="1">
      <c r="A453" s="2"/>
      <c r="B453" s="2"/>
      <c r="C453" s="2"/>
      <c r="D453" s="2"/>
      <c r="E453" s="89" t="s">
        <v>1491</v>
      </c>
      <c r="F453" s="89"/>
      <c r="G453" s="5">
        <f>SUM(G446,G449,G452)</f>
        <v>32.1</v>
      </c>
    </row>
    <row r="454" spans="1:7" ht="9.9499999999999993" customHeight="1">
      <c r="A454" s="2"/>
      <c r="B454" s="2"/>
      <c r="C454" s="2"/>
      <c r="D454" s="2"/>
      <c r="E454" s="90"/>
      <c r="F454" s="90"/>
      <c r="G454" s="90"/>
    </row>
    <row r="455" spans="1:7" ht="27" customHeight="1">
      <c r="A455" s="81" t="s">
        <v>3332</v>
      </c>
      <c r="B455" s="81"/>
      <c r="C455" s="81"/>
      <c r="D455" s="81"/>
      <c r="E455" s="81"/>
      <c r="F455" s="81"/>
      <c r="G455" s="81"/>
    </row>
    <row r="456" spans="1:7" ht="15" customHeight="1">
      <c r="A456" s="91" t="s">
        <v>1487</v>
      </c>
      <c r="B456" s="91"/>
      <c r="C456" s="11" t="s">
        <v>4</v>
      </c>
      <c r="D456" s="11" t="s">
        <v>1470</v>
      </c>
      <c r="E456" s="11" t="s">
        <v>1471</v>
      </c>
      <c r="F456" s="11" t="s">
        <v>1472</v>
      </c>
      <c r="G456" s="11" t="s">
        <v>1473</v>
      </c>
    </row>
    <row r="457" spans="1:7" ht="29.1" customHeight="1">
      <c r="A457" s="17" t="s">
        <v>3333</v>
      </c>
      <c r="B457" s="18" t="s">
        <v>3334</v>
      </c>
      <c r="C457" s="17" t="s">
        <v>14</v>
      </c>
      <c r="D457" s="17" t="s">
        <v>33</v>
      </c>
      <c r="E457" s="19">
        <v>1</v>
      </c>
      <c r="F457" s="20">
        <v>294.14</v>
      </c>
      <c r="G457" s="20">
        <f>TRUNC(TRUNC(E457,8)*F457,2)</f>
        <v>294.14</v>
      </c>
    </row>
    <row r="458" spans="1:7" ht="21" customHeight="1">
      <c r="A458" s="17" t="s">
        <v>3335</v>
      </c>
      <c r="B458" s="18" t="s">
        <v>3336</v>
      </c>
      <c r="C458" s="17" t="s">
        <v>14</v>
      </c>
      <c r="D458" s="17" t="s">
        <v>33</v>
      </c>
      <c r="E458" s="19">
        <v>1</v>
      </c>
      <c r="F458" s="20">
        <v>11.29</v>
      </c>
      <c r="G458" s="20">
        <f>TRUNC(TRUNC(E458,8)*F458,2)</f>
        <v>11.29</v>
      </c>
    </row>
    <row r="459" spans="1:7" ht="29.1" customHeight="1">
      <c r="A459" s="17" t="s">
        <v>3337</v>
      </c>
      <c r="B459" s="18" t="s">
        <v>3338</v>
      </c>
      <c r="C459" s="17" t="s">
        <v>14</v>
      </c>
      <c r="D459" s="17" t="s">
        <v>33</v>
      </c>
      <c r="E459" s="19">
        <v>1</v>
      </c>
      <c r="F459" s="20">
        <v>92.06</v>
      </c>
      <c r="G459" s="20">
        <f>TRUNC(TRUNC(E459,8)*F459,2)</f>
        <v>92.06</v>
      </c>
    </row>
    <row r="460" spans="1:7" ht="29.1" customHeight="1">
      <c r="A460" s="17" t="s">
        <v>3339</v>
      </c>
      <c r="B460" s="18" t="s">
        <v>3340</v>
      </c>
      <c r="C460" s="17" t="s">
        <v>14</v>
      </c>
      <c r="D460" s="17" t="s">
        <v>33</v>
      </c>
      <c r="E460" s="19">
        <v>1</v>
      </c>
      <c r="F460" s="20">
        <v>23.97</v>
      </c>
      <c r="G460" s="20">
        <f>TRUNC(TRUNC(E460,8)*F460,2)</f>
        <v>23.97</v>
      </c>
    </row>
    <row r="461" spans="1:7" ht="15" customHeight="1">
      <c r="A461" s="2"/>
      <c r="B461" s="2"/>
      <c r="C461" s="2"/>
      <c r="D461" s="2"/>
      <c r="E461" s="87" t="s">
        <v>1490</v>
      </c>
      <c r="F461" s="87"/>
      <c r="G461" s="21">
        <f>SUM(G457:G460)</f>
        <v>421.46000000000004</v>
      </c>
    </row>
    <row r="462" spans="1:7" ht="15" customHeight="1">
      <c r="A462" s="2"/>
      <c r="B462" s="2"/>
      <c r="C462" s="2"/>
      <c r="D462" s="2"/>
      <c r="E462" s="89" t="s">
        <v>1491</v>
      </c>
      <c r="F462" s="89"/>
      <c r="G462" s="5">
        <f>SUM(G461)</f>
        <v>421.46000000000004</v>
      </c>
    </row>
    <row r="463" spans="1:7" ht="9.9499999999999993" customHeight="1">
      <c r="A463" s="2"/>
      <c r="B463" s="2"/>
      <c r="C463" s="2"/>
      <c r="D463" s="2"/>
      <c r="E463" s="90"/>
      <c r="F463" s="90"/>
      <c r="G463" s="90"/>
    </row>
    <row r="464" spans="1:7" ht="20.100000000000001" customHeight="1">
      <c r="A464" s="81" t="s">
        <v>3341</v>
      </c>
      <c r="B464" s="81"/>
      <c r="C464" s="81"/>
      <c r="D464" s="81"/>
      <c r="E464" s="81"/>
      <c r="F464" s="81"/>
      <c r="G464" s="81"/>
    </row>
    <row r="465" spans="1:7" ht="15" customHeight="1">
      <c r="A465" s="91" t="s">
        <v>1576</v>
      </c>
      <c r="B465" s="91"/>
      <c r="C465" s="11" t="s">
        <v>4</v>
      </c>
      <c r="D465" s="11" t="s">
        <v>1470</v>
      </c>
      <c r="E465" s="11" t="s">
        <v>1471</v>
      </c>
      <c r="F465" s="11" t="s">
        <v>1472</v>
      </c>
      <c r="G465" s="11" t="s">
        <v>1473</v>
      </c>
    </row>
    <row r="466" spans="1:7" ht="21" customHeight="1">
      <c r="A466" s="17" t="s">
        <v>3342</v>
      </c>
      <c r="B466" s="18" t="s">
        <v>3343</v>
      </c>
      <c r="C466" s="17" t="s">
        <v>14</v>
      </c>
      <c r="D466" s="17" t="s">
        <v>33</v>
      </c>
      <c r="E466" s="19">
        <v>1</v>
      </c>
      <c r="F466" s="20">
        <v>186.89</v>
      </c>
      <c r="G466" s="20">
        <f>TRUNC(TRUNC(E466,8)*F466,2)</f>
        <v>186.89</v>
      </c>
    </row>
    <row r="467" spans="1:7" ht="29.1" customHeight="1">
      <c r="A467" s="17" t="s">
        <v>3032</v>
      </c>
      <c r="B467" s="18" t="s">
        <v>3033</v>
      </c>
      <c r="C467" s="17" t="s">
        <v>14</v>
      </c>
      <c r="D467" s="17" t="s">
        <v>33</v>
      </c>
      <c r="E467" s="19">
        <v>4</v>
      </c>
      <c r="F467" s="20">
        <v>0.61</v>
      </c>
      <c r="G467" s="20">
        <f>TRUNC(TRUNC(E467,8)*F467,2)</f>
        <v>2.44</v>
      </c>
    </row>
    <row r="468" spans="1:7" ht="15" customHeight="1">
      <c r="A468" s="17" t="s">
        <v>2918</v>
      </c>
      <c r="B468" s="18" t="s">
        <v>2919</v>
      </c>
      <c r="C468" s="17" t="s">
        <v>14</v>
      </c>
      <c r="D468" s="17" t="s">
        <v>118</v>
      </c>
      <c r="E468" s="19">
        <v>6.9199999999999998E-2</v>
      </c>
      <c r="F468" s="20">
        <v>44.13</v>
      </c>
      <c r="G468" s="20">
        <f>TRUNC(TRUNC(E468,8)*F468,2)</f>
        <v>3.05</v>
      </c>
    </row>
    <row r="469" spans="1:7" ht="15" customHeight="1">
      <c r="A469" s="17" t="s">
        <v>2854</v>
      </c>
      <c r="B469" s="18" t="s">
        <v>2855</v>
      </c>
      <c r="C469" s="17" t="s">
        <v>14</v>
      </c>
      <c r="D469" s="17" t="s">
        <v>118</v>
      </c>
      <c r="E469" s="19">
        <v>9.3600000000000003E-2</v>
      </c>
      <c r="F469" s="20">
        <v>105.12</v>
      </c>
      <c r="G469" s="20">
        <f>TRUNC(TRUNC(E469,8)*F469,2)</f>
        <v>9.83</v>
      </c>
    </row>
    <row r="470" spans="1:7" ht="21" customHeight="1">
      <c r="A470" s="17" t="s">
        <v>3038</v>
      </c>
      <c r="B470" s="18" t="s">
        <v>3039</v>
      </c>
      <c r="C470" s="17" t="s">
        <v>14</v>
      </c>
      <c r="D470" s="17" t="s">
        <v>33</v>
      </c>
      <c r="E470" s="19">
        <v>2</v>
      </c>
      <c r="F470" s="20">
        <v>25.58</v>
      </c>
      <c r="G470" s="20">
        <f>TRUNC(TRUNC(E470,8)*F470,2)</f>
        <v>51.16</v>
      </c>
    </row>
    <row r="471" spans="1:7" ht="15" customHeight="1">
      <c r="A471" s="2"/>
      <c r="B471" s="2"/>
      <c r="C471" s="2"/>
      <c r="D471" s="2"/>
      <c r="E471" s="87" t="s">
        <v>1588</v>
      </c>
      <c r="F471" s="87"/>
      <c r="G471" s="21">
        <f>SUM(G466:G470)</f>
        <v>253.37</v>
      </c>
    </row>
    <row r="472" spans="1:7" ht="15" customHeight="1">
      <c r="A472" s="91" t="s">
        <v>1560</v>
      </c>
      <c r="B472" s="91"/>
      <c r="C472" s="11" t="s">
        <v>4</v>
      </c>
      <c r="D472" s="11" t="s">
        <v>1470</v>
      </c>
      <c r="E472" s="11" t="s">
        <v>1471</v>
      </c>
      <c r="F472" s="11" t="s">
        <v>1472</v>
      </c>
      <c r="G472" s="11" t="s">
        <v>1473</v>
      </c>
    </row>
    <row r="473" spans="1:7" ht="21" customHeight="1">
      <c r="A473" s="17" t="s">
        <v>2511</v>
      </c>
      <c r="B473" s="18" t="s">
        <v>2512</v>
      </c>
      <c r="C473" s="17" t="s">
        <v>14</v>
      </c>
      <c r="D473" s="17" t="s">
        <v>1563</v>
      </c>
      <c r="E473" s="19">
        <v>0.82540000000000002</v>
      </c>
      <c r="F473" s="20">
        <v>31.5</v>
      </c>
      <c r="G473" s="20">
        <f>TRUNC(TRUNC(E473,8)*F473,2)</f>
        <v>26</v>
      </c>
    </row>
    <row r="474" spans="1:7" ht="15" customHeight="1">
      <c r="A474" s="17" t="s">
        <v>1775</v>
      </c>
      <c r="B474" s="18" t="s">
        <v>1776</v>
      </c>
      <c r="C474" s="17" t="s">
        <v>14</v>
      </c>
      <c r="D474" s="17" t="s">
        <v>1563</v>
      </c>
      <c r="E474" s="19">
        <v>0.63590000000000002</v>
      </c>
      <c r="F474" s="20">
        <v>23.23</v>
      </c>
      <c r="G474" s="20">
        <f>TRUNC(TRUNC(E474,8)*F474,2)</f>
        <v>14.77</v>
      </c>
    </row>
    <row r="475" spans="1:7" ht="18" customHeight="1">
      <c r="A475" s="2"/>
      <c r="B475" s="2"/>
      <c r="C475" s="2"/>
      <c r="D475" s="2"/>
      <c r="E475" s="87" t="s">
        <v>1564</v>
      </c>
      <c r="F475" s="87"/>
      <c r="G475" s="21">
        <f>SUM(G473:G474)</f>
        <v>40.769999999999996</v>
      </c>
    </row>
    <row r="476" spans="1:7" ht="15" customHeight="1">
      <c r="A476" s="2"/>
      <c r="B476" s="2"/>
      <c r="C476" s="2"/>
      <c r="D476" s="2"/>
      <c r="E476" s="89" t="s">
        <v>1491</v>
      </c>
      <c r="F476" s="89"/>
      <c r="G476" s="5">
        <f>SUM(G471,G475)</f>
        <v>294.14</v>
      </c>
    </row>
    <row r="477" spans="1:7" ht="9.9499999999999993" customHeight="1">
      <c r="A477" s="2"/>
      <c r="B477" s="2"/>
      <c r="C477" s="2"/>
      <c r="D477" s="2"/>
      <c r="E477" s="90"/>
      <c r="F477" s="90"/>
      <c r="G477" s="90"/>
    </row>
    <row r="478" spans="1:7" ht="20.100000000000001" customHeight="1">
      <c r="A478" s="81" t="s">
        <v>3344</v>
      </c>
      <c r="B478" s="81"/>
      <c r="C478" s="81"/>
      <c r="D478" s="81"/>
      <c r="E478" s="81"/>
      <c r="F478" s="81"/>
      <c r="G478" s="81"/>
    </row>
    <row r="479" spans="1:7" ht="15" customHeight="1">
      <c r="A479" s="91" t="s">
        <v>1487</v>
      </c>
      <c r="B479" s="91"/>
      <c r="C479" s="11" t="s">
        <v>4</v>
      </c>
      <c r="D479" s="11" t="s">
        <v>1470</v>
      </c>
      <c r="E479" s="11" t="s">
        <v>1471</v>
      </c>
      <c r="F479" s="11" t="s">
        <v>1472</v>
      </c>
      <c r="G479" s="11" t="s">
        <v>1473</v>
      </c>
    </row>
    <row r="480" spans="1:7" ht="38.1" customHeight="1">
      <c r="A480" s="17" t="s">
        <v>3345</v>
      </c>
      <c r="B480" s="18" t="s">
        <v>3346</v>
      </c>
      <c r="C480" s="17" t="s">
        <v>14</v>
      </c>
      <c r="D480" s="17" t="s">
        <v>1563</v>
      </c>
      <c r="E480" s="19">
        <v>1</v>
      </c>
      <c r="F480" s="20">
        <v>0.32</v>
      </c>
      <c r="G480" s="20">
        <f>TRUNC(TRUNC(E480,8)*F480,2)</f>
        <v>0.32</v>
      </c>
    </row>
    <row r="481" spans="1:7" ht="38.1" customHeight="1">
      <c r="A481" s="17" t="s">
        <v>3347</v>
      </c>
      <c r="B481" s="18" t="s">
        <v>3348</v>
      </c>
      <c r="C481" s="17" t="s">
        <v>14</v>
      </c>
      <c r="D481" s="17" t="s">
        <v>1563</v>
      </c>
      <c r="E481" s="19">
        <v>1</v>
      </c>
      <c r="F481" s="20">
        <v>0.08</v>
      </c>
      <c r="G481" s="20">
        <f>TRUNC(TRUNC(E481,8)*F481,2)</f>
        <v>0.08</v>
      </c>
    </row>
    <row r="482" spans="1:7" ht="15" customHeight="1">
      <c r="A482" s="2"/>
      <c r="B482" s="2"/>
      <c r="C482" s="2"/>
      <c r="D482" s="2"/>
      <c r="E482" s="87" t="s">
        <v>1490</v>
      </c>
      <c r="F482" s="87"/>
      <c r="G482" s="21">
        <f>SUM(G480:G481)</f>
        <v>0.4</v>
      </c>
    </row>
    <row r="483" spans="1:7" ht="15" customHeight="1">
      <c r="A483" s="2"/>
      <c r="B483" s="2"/>
      <c r="C483" s="2"/>
      <c r="D483" s="2"/>
      <c r="E483" s="89" t="s">
        <v>1491</v>
      </c>
      <c r="F483" s="89"/>
      <c r="G483" s="5">
        <f>SUM(G482)</f>
        <v>0.4</v>
      </c>
    </row>
    <row r="484" spans="1:7" ht="9.9499999999999993" customHeight="1">
      <c r="A484" s="2"/>
      <c r="B484" s="2"/>
      <c r="C484" s="2"/>
      <c r="D484" s="2"/>
      <c r="E484" s="90"/>
      <c r="F484" s="90"/>
      <c r="G484" s="90"/>
    </row>
    <row r="485" spans="1:7" ht="20.100000000000001" customHeight="1">
      <c r="A485" s="81" t="s">
        <v>3349</v>
      </c>
      <c r="B485" s="81"/>
      <c r="C485" s="81"/>
      <c r="D485" s="81"/>
      <c r="E485" s="81"/>
      <c r="F485" s="81"/>
      <c r="G485" s="81"/>
    </row>
    <row r="486" spans="1:7" ht="15" customHeight="1">
      <c r="A486" s="91" t="s">
        <v>1487</v>
      </c>
      <c r="B486" s="91"/>
      <c r="C486" s="11" t="s">
        <v>4</v>
      </c>
      <c r="D486" s="11" t="s">
        <v>1470</v>
      </c>
      <c r="E486" s="11" t="s">
        <v>1471</v>
      </c>
      <c r="F486" s="11" t="s">
        <v>1472</v>
      </c>
      <c r="G486" s="11" t="s">
        <v>1473</v>
      </c>
    </row>
    <row r="487" spans="1:7" ht="38.1" customHeight="1">
      <c r="A487" s="17" t="s">
        <v>3345</v>
      </c>
      <c r="B487" s="18" t="s">
        <v>3346</v>
      </c>
      <c r="C487" s="17" t="s">
        <v>14</v>
      </c>
      <c r="D487" s="17" t="s">
        <v>1563</v>
      </c>
      <c r="E487" s="19">
        <v>1</v>
      </c>
      <c r="F487" s="20">
        <v>0.32</v>
      </c>
      <c r="G487" s="20">
        <f>TRUNC(TRUNC(E487,8)*F487,2)</f>
        <v>0.32</v>
      </c>
    </row>
    <row r="488" spans="1:7" ht="38.1" customHeight="1">
      <c r="A488" s="17" t="s">
        <v>3347</v>
      </c>
      <c r="B488" s="18" t="s">
        <v>3348</v>
      </c>
      <c r="C488" s="17" t="s">
        <v>14</v>
      </c>
      <c r="D488" s="17" t="s">
        <v>1563</v>
      </c>
      <c r="E488" s="19">
        <v>1</v>
      </c>
      <c r="F488" s="20">
        <v>0.08</v>
      </c>
      <c r="G488" s="20">
        <f>TRUNC(TRUNC(E488,8)*F488,2)</f>
        <v>0.08</v>
      </c>
    </row>
    <row r="489" spans="1:7" ht="38.1" customHeight="1">
      <c r="A489" s="17" t="s">
        <v>3350</v>
      </c>
      <c r="B489" s="18" t="s">
        <v>3351</v>
      </c>
      <c r="C489" s="17" t="s">
        <v>14</v>
      </c>
      <c r="D489" s="17" t="s">
        <v>1563</v>
      </c>
      <c r="E489" s="19">
        <v>1</v>
      </c>
      <c r="F489" s="20">
        <v>0.37</v>
      </c>
      <c r="G489" s="20">
        <f>TRUNC(TRUNC(E489,8)*F489,2)</f>
        <v>0.37</v>
      </c>
    </row>
    <row r="490" spans="1:7" ht="38.1" customHeight="1">
      <c r="A490" s="17" t="s">
        <v>3352</v>
      </c>
      <c r="B490" s="18" t="s">
        <v>3353</v>
      </c>
      <c r="C490" s="17" t="s">
        <v>14</v>
      </c>
      <c r="D490" s="17" t="s">
        <v>1563</v>
      </c>
      <c r="E490" s="19">
        <v>1</v>
      </c>
      <c r="F490" s="20">
        <v>1.35</v>
      </c>
      <c r="G490" s="20">
        <f>TRUNC(TRUNC(E490,8)*F490,2)</f>
        <v>1.35</v>
      </c>
    </row>
    <row r="491" spans="1:7" ht="15" customHeight="1">
      <c r="A491" s="2"/>
      <c r="B491" s="2"/>
      <c r="C491" s="2"/>
      <c r="D491" s="2"/>
      <c r="E491" s="87" t="s">
        <v>1490</v>
      </c>
      <c r="F491" s="87"/>
      <c r="G491" s="21">
        <f>SUM(G487:G490)</f>
        <v>2.12</v>
      </c>
    </row>
    <row r="492" spans="1:7" ht="15" customHeight="1">
      <c r="A492" s="2"/>
      <c r="B492" s="2"/>
      <c r="C492" s="2"/>
      <c r="D492" s="2"/>
      <c r="E492" s="89" t="s">
        <v>1491</v>
      </c>
      <c r="F492" s="89"/>
      <c r="G492" s="5">
        <f>SUM(G491)</f>
        <v>2.12</v>
      </c>
    </row>
    <row r="493" spans="1:7" ht="9.9499999999999993" customHeight="1">
      <c r="A493" s="2"/>
      <c r="B493" s="2"/>
      <c r="C493" s="2"/>
      <c r="D493" s="2"/>
      <c r="E493" s="90"/>
      <c r="F493" s="90"/>
      <c r="G493" s="90"/>
    </row>
    <row r="494" spans="1:7" ht="20.100000000000001" customHeight="1">
      <c r="A494" s="81" t="s">
        <v>3354</v>
      </c>
      <c r="B494" s="81"/>
      <c r="C494" s="81"/>
      <c r="D494" s="81"/>
      <c r="E494" s="81"/>
      <c r="F494" s="81"/>
      <c r="G494" s="81"/>
    </row>
    <row r="495" spans="1:7" ht="15" customHeight="1">
      <c r="A495" s="91" t="s">
        <v>1860</v>
      </c>
      <c r="B495" s="91"/>
      <c r="C495" s="11" t="s">
        <v>4</v>
      </c>
      <c r="D495" s="11" t="s">
        <v>1470</v>
      </c>
      <c r="E495" s="11" t="s">
        <v>1471</v>
      </c>
      <c r="F495" s="11" t="s">
        <v>1472</v>
      </c>
      <c r="G495" s="11" t="s">
        <v>1473</v>
      </c>
    </row>
    <row r="496" spans="1:7" ht="29.1" customHeight="1">
      <c r="A496" s="17" t="s">
        <v>3355</v>
      </c>
      <c r="B496" s="18" t="s">
        <v>3356</v>
      </c>
      <c r="C496" s="17" t="s">
        <v>14</v>
      </c>
      <c r="D496" s="17" t="s">
        <v>33</v>
      </c>
      <c r="E496" s="19">
        <v>6.0000000000000002E-5</v>
      </c>
      <c r="F496" s="20">
        <v>5409.4</v>
      </c>
      <c r="G496" s="20">
        <f>TRUNC(TRUNC(E496,8)*F496,2)</f>
        <v>0.32</v>
      </c>
    </row>
    <row r="497" spans="1:7" ht="15" customHeight="1">
      <c r="A497" s="2"/>
      <c r="B497" s="2"/>
      <c r="C497" s="2"/>
      <c r="D497" s="2"/>
      <c r="E497" s="87" t="s">
        <v>1868</v>
      </c>
      <c r="F497" s="87"/>
      <c r="G497" s="21">
        <f>SUM(G496:G496)</f>
        <v>0.32</v>
      </c>
    </row>
    <row r="498" spans="1:7" ht="15" customHeight="1">
      <c r="A498" s="2"/>
      <c r="B498" s="2"/>
      <c r="C498" s="2"/>
      <c r="D498" s="2"/>
      <c r="E498" s="89" t="s">
        <v>1491</v>
      </c>
      <c r="F498" s="89"/>
      <c r="G498" s="5">
        <f>SUM(G497)</f>
        <v>0.32</v>
      </c>
    </row>
    <row r="499" spans="1:7" ht="9.9499999999999993" customHeight="1">
      <c r="A499" s="2"/>
      <c r="B499" s="2"/>
      <c r="C499" s="2"/>
      <c r="D499" s="2"/>
      <c r="E499" s="90"/>
      <c r="F499" s="90"/>
      <c r="G499" s="90"/>
    </row>
    <row r="500" spans="1:7" ht="20.100000000000001" customHeight="1">
      <c r="A500" s="81" t="s">
        <v>3357</v>
      </c>
      <c r="B500" s="81"/>
      <c r="C500" s="81"/>
      <c r="D500" s="81"/>
      <c r="E500" s="81"/>
      <c r="F500" s="81"/>
      <c r="G500" s="81"/>
    </row>
    <row r="501" spans="1:7" ht="15" customHeight="1">
      <c r="A501" s="91" t="s">
        <v>1860</v>
      </c>
      <c r="B501" s="91"/>
      <c r="C501" s="11" t="s">
        <v>4</v>
      </c>
      <c r="D501" s="11" t="s">
        <v>1470</v>
      </c>
      <c r="E501" s="11" t="s">
        <v>1471</v>
      </c>
      <c r="F501" s="11" t="s">
        <v>1472</v>
      </c>
      <c r="G501" s="11" t="s">
        <v>1473</v>
      </c>
    </row>
    <row r="502" spans="1:7" ht="29.1" customHeight="1">
      <c r="A502" s="17" t="s">
        <v>3355</v>
      </c>
      <c r="B502" s="18" t="s">
        <v>3356</v>
      </c>
      <c r="C502" s="17" t="s">
        <v>14</v>
      </c>
      <c r="D502" s="17" t="s">
        <v>33</v>
      </c>
      <c r="E502" s="19">
        <v>1.4800000000000001E-5</v>
      </c>
      <c r="F502" s="20">
        <v>5409.4</v>
      </c>
      <c r="G502" s="20">
        <f>TRUNC(TRUNC(E502,8)*F502,2)</f>
        <v>0.08</v>
      </c>
    </row>
    <row r="503" spans="1:7" ht="15" customHeight="1">
      <c r="A503" s="2"/>
      <c r="B503" s="2"/>
      <c r="C503" s="2"/>
      <c r="D503" s="2"/>
      <c r="E503" s="87" t="s">
        <v>1868</v>
      </c>
      <c r="F503" s="87"/>
      <c r="G503" s="21">
        <f>SUM(G502:G502)</f>
        <v>0.08</v>
      </c>
    </row>
    <row r="504" spans="1:7" ht="15" customHeight="1">
      <c r="A504" s="2"/>
      <c r="B504" s="2"/>
      <c r="C504" s="2"/>
      <c r="D504" s="2"/>
      <c r="E504" s="89" t="s">
        <v>1491</v>
      </c>
      <c r="F504" s="89"/>
      <c r="G504" s="5">
        <f>SUM(G503)</f>
        <v>0.08</v>
      </c>
    </row>
    <row r="505" spans="1:7" ht="9.9499999999999993" customHeight="1">
      <c r="A505" s="2"/>
      <c r="B505" s="2"/>
      <c r="C505" s="2"/>
      <c r="D505" s="2"/>
      <c r="E505" s="90"/>
      <c r="F505" s="90"/>
      <c r="G505" s="90"/>
    </row>
    <row r="506" spans="1:7" ht="20.100000000000001" customHeight="1">
      <c r="A506" s="81" t="s">
        <v>3358</v>
      </c>
      <c r="B506" s="81"/>
      <c r="C506" s="81"/>
      <c r="D506" s="81"/>
      <c r="E506" s="81"/>
      <c r="F506" s="81"/>
      <c r="G506" s="81"/>
    </row>
    <row r="507" spans="1:7" ht="15" customHeight="1">
      <c r="A507" s="91" t="s">
        <v>1860</v>
      </c>
      <c r="B507" s="91"/>
      <c r="C507" s="11" t="s">
        <v>4</v>
      </c>
      <c r="D507" s="11" t="s">
        <v>1470</v>
      </c>
      <c r="E507" s="11" t="s">
        <v>1471</v>
      </c>
      <c r="F507" s="11" t="s">
        <v>1472</v>
      </c>
      <c r="G507" s="11" t="s">
        <v>1473</v>
      </c>
    </row>
    <row r="508" spans="1:7" ht="29.1" customHeight="1">
      <c r="A508" s="17" t="s">
        <v>3355</v>
      </c>
      <c r="B508" s="18" t="s">
        <v>3356</v>
      </c>
      <c r="C508" s="17" t="s">
        <v>14</v>
      </c>
      <c r="D508" s="17" t="s">
        <v>33</v>
      </c>
      <c r="E508" s="19">
        <v>6.9999999999999994E-5</v>
      </c>
      <c r="F508" s="20">
        <v>5409.4</v>
      </c>
      <c r="G508" s="20">
        <f>TRUNC(TRUNC(E508,8)*F508,2)</f>
        <v>0.37</v>
      </c>
    </row>
    <row r="509" spans="1:7" ht="15" customHeight="1">
      <c r="A509" s="2"/>
      <c r="B509" s="2"/>
      <c r="C509" s="2"/>
      <c r="D509" s="2"/>
      <c r="E509" s="87" t="s">
        <v>1868</v>
      </c>
      <c r="F509" s="87"/>
      <c r="G509" s="21">
        <f>SUM(G508:G508)</f>
        <v>0.37</v>
      </c>
    </row>
    <row r="510" spans="1:7" ht="15" customHeight="1">
      <c r="A510" s="2"/>
      <c r="B510" s="2"/>
      <c r="C510" s="2"/>
      <c r="D510" s="2"/>
      <c r="E510" s="89" t="s">
        <v>1491</v>
      </c>
      <c r="F510" s="89"/>
      <c r="G510" s="5">
        <f>SUM(G509)</f>
        <v>0.37</v>
      </c>
    </row>
    <row r="511" spans="1:7" ht="9.9499999999999993" customHeight="1">
      <c r="A511" s="2"/>
      <c r="B511" s="2"/>
      <c r="C511" s="2"/>
      <c r="D511" s="2"/>
      <c r="E511" s="90"/>
      <c r="F511" s="90"/>
      <c r="G511" s="90"/>
    </row>
    <row r="512" spans="1:7" ht="20.100000000000001" customHeight="1">
      <c r="A512" s="81" t="s">
        <v>3359</v>
      </c>
      <c r="B512" s="81"/>
      <c r="C512" s="81"/>
      <c r="D512" s="81"/>
      <c r="E512" s="81"/>
      <c r="F512" s="81"/>
      <c r="G512" s="81"/>
    </row>
    <row r="513" spans="1:7" ht="15" customHeight="1">
      <c r="A513" s="91" t="s">
        <v>3360</v>
      </c>
      <c r="B513" s="91"/>
      <c r="C513" s="11" t="s">
        <v>4</v>
      </c>
      <c r="D513" s="11" t="s">
        <v>1470</v>
      </c>
      <c r="E513" s="11" t="s">
        <v>1471</v>
      </c>
      <c r="F513" s="11" t="s">
        <v>1472</v>
      </c>
      <c r="G513" s="11" t="s">
        <v>1473</v>
      </c>
    </row>
    <row r="514" spans="1:7" ht="21" customHeight="1">
      <c r="A514" s="17" t="s">
        <v>3361</v>
      </c>
      <c r="B514" s="18" t="s">
        <v>3362</v>
      </c>
      <c r="C514" s="17" t="s">
        <v>14</v>
      </c>
      <c r="D514" s="17" t="s">
        <v>3363</v>
      </c>
      <c r="E514" s="19">
        <v>1.2512000000000001</v>
      </c>
      <c r="F514" s="20">
        <v>1.08</v>
      </c>
      <c r="G514" s="20">
        <f>TRUNC(TRUNC(E514,8)*F514,2)</f>
        <v>1.35</v>
      </c>
    </row>
    <row r="515" spans="1:7" ht="15" customHeight="1">
      <c r="A515" s="2"/>
      <c r="B515" s="2"/>
      <c r="C515" s="2"/>
      <c r="D515" s="2"/>
      <c r="E515" s="87" t="s">
        <v>3364</v>
      </c>
      <c r="F515" s="87"/>
      <c r="G515" s="21">
        <f>SUM(G514:G514)</f>
        <v>1.35</v>
      </c>
    </row>
    <row r="516" spans="1:7" ht="15" customHeight="1">
      <c r="A516" s="2"/>
      <c r="B516" s="2"/>
      <c r="C516" s="2"/>
      <c r="D516" s="2"/>
      <c r="E516" s="89" t="s">
        <v>1491</v>
      </c>
      <c r="F516" s="89"/>
      <c r="G516" s="5">
        <f>SUM(G515)</f>
        <v>1.35</v>
      </c>
    </row>
    <row r="517" spans="1:7" ht="9.9499999999999993" customHeight="1">
      <c r="A517" s="2"/>
      <c r="B517" s="2"/>
      <c r="C517" s="2"/>
      <c r="D517" s="2"/>
      <c r="E517" s="90"/>
      <c r="F517" s="90"/>
      <c r="G517" s="90"/>
    </row>
    <row r="518" spans="1:7" ht="20.100000000000001" customHeight="1">
      <c r="A518" s="81" t="s">
        <v>3365</v>
      </c>
      <c r="B518" s="81"/>
      <c r="C518" s="81"/>
      <c r="D518" s="81"/>
      <c r="E518" s="81"/>
      <c r="F518" s="81"/>
      <c r="G518" s="81"/>
    </row>
    <row r="519" spans="1:7" ht="15" customHeight="1">
      <c r="A519" s="91" t="s">
        <v>1487</v>
      </c>
      <c r="B519" s="91"/>
      <c r="C519" s="11" t="s">
        <v>4</v>
      </c>
      <c r="D519" s="11" t="s">
        <v>1470</v>
      </c>
      <c r="E519" s="11" t="s">
        <v>1471</v>
      </c>
      <c r="F519" s="11" t="s">
        <v>1472</v>
      </c>
      <c r="G519" s="11" t="s">
        <v>1473</v>
      </c>
    </row>
    <row r="520" spans="1:7" ht="38.1" customHeight="1">
      <c r="A520" s="17" t="s">
        <v>3366</v>
      </c>
      <c r="B520" s="18" t="s">
        <v>3367</v>
      </c>
      <c r="C520" s="17" t="s">
        <v>14</v>
      </c>
      <c r="D520" s="17" t="s">
        <v>1563</v>
      </c>
      <c r="E520" s="19">
        <v>1</v>
      </c>
      <c r="F520" s="20">
        <v>1.32</v>
      </c>
      <c r="G520" s="20">
        <f>TRUNC(TRUNC(E520,8)*F520,2)</f>
        <v>1.32</v>
      </c>
    </row>
    <row r="521" spans="1:7" ht="38.1" customHeight="1">
      <c r="A521" s="17" t="s">
        <v>3368</v>
      </c>
      <c r="B521" s="18" t="s">
        <v>3369</v>
      </c>
      <c r="C521" s="17" t="s">
        <v>14</v>
      </c>
      <c r="D521" s="17" t="s">
        <v>1563</v>
      </c>
      <c r="E521" s="19">
        <v>1</v>
      </c>
      <c r="F521" s="20">
        <v>0.32</v>
      </c>
      <c r="G521" s="20">
        <f>TRUNC(TRUNC(E521,8)*F521,2)</f>
        <v>0.32</v>
      </c>
    </row>
    <row r="522" spans="1:7" ht="15" customHeight="1">
      <c r="A522" s="2"/>
      <c r="B522" s="2"/>
      <c r="C522" s="2"/>
      <c r="D522" s="2"/>
      <c r="E522" s="87" t="s">
        <v>1490</v>
      </c>
      <c r="F522" s="87"/>
      <c r="G522" s="21">
        <f>SUM(G520:G521)</f>
        <v>1.6400000000000001</v>
      </c>
    </row>
    <row r="523" spans="1:7" ht="15" customHeight="1">
      <c r="A523" s="2"/>
      <c r="B523" s="2"/>
      <c r="C523" s="2"/>
      <c r="D523" s="2"/>
      <c r="E523" s="89" t="s">
        <v>1491</v>
      </c>
      <c r="F523" s="89"/>
      <c r="G523" s="5">
        <f>SUM(G522)</f>
        <v>1.6400000000000001</v>
      </c>
    </row>
    <row r="524" spans="1:7" ht="9.9499999999999993" customHeight="1">
      <c r="A524" s="2"/>
      <c r="B524" s="2"/>
      <c r="C524" s="2"/>
      <c r="D524" s="2"/>
      <c r="E524" s="90"/>
      <c r="F524" s="90"/>
      <c r="G524" s="90"/>
    </row>
    <row r="525" spans="1:7" ht="20.100000000000001" customHeight="1">
      <c r="A525" s="81" t="s">
        <v>3370</v>
      </c>
      <c r="B525" s="81"/>
      <c r="C525" s="81"/>
      <c r="D525" s="81"/>
      <c r="E525" s="81"/>
      <c r="F525" s="81"/>
      <c r="G525" s="81"/>
    </row>
    <row r="526" spans="1:7" ht="15" customHeight="1">
      <c r="A526" s="91" t="s">
        <v>1487</v>
      </c>
      <c r="B526" s="91"/>
      <c r="C526" s="11" t="s">
        <v>4</v>
      </c>
      <c r="D526" s="11" t="s">
        <v>1470</v>
      </c>
      <c r="E526" s="11" t="s">
        <v>1471</v>
      </c>
      <c r="F526" s="11" t="s">
        <v>1472</v>
      </c>
      <c r="G526" s="11" t="s">
        <v>1473</v>
      </c>
    </row>
    <row r="527" spans="1:7" ht="38.1" customHeight="1">
      <c r="A527" s="17" t="s">
        <v>3366</v>
      </c>
      <c r="B527" s="18" t="s">
        <v>3367</v>
      </c>
      <c r="C527" s="17" t="s">
        <v>14</v>
      </c>
      <c r="D527" s="17" t="s">
        <v>1563</v>
      </c>
      <c r="E527" s="19">
        <v>1</v>
      </c>
      <c r="F527" s="20">
        <v>1.32</v>
      </c>
      <c r="G527" s="20">
        <f>TRUNC(TRUNC(E527,8)*F527,2)</f>
        <v>1.32</v>
      </c>
    </row>
    <row r="528" spans="1:7" ht="38.1" customHeight="1">
      <c r="A528" s="17" t="s">
        <v>3368</v>
      </c>
      <c r="B528" s="18" t="s">
        <v>3369</v>
      </c>
      <c r="C528" s="17" t="s">
        <v>14</v>
      </c>
      <c r="D528" s="17" t="s">
        <v>1563</v>
      </c>
      <c r="E528" s="19">
        <v>1</v>
      </c>
      <c r="F528" s="20">
        <v>0.32</v>
      </c>
      <c r="G528" s="20">
        <f>TRUNC(TRUNC(E528,8)*F528,2)</f>
        <v>0.32</v>
      </c>
    </row>
    <row r="529" spans="1:7" ht="38.1" customHeight="1">
      <c r="A529" s="17" t="s">
        <v>3371</v>
      </c>
      <c r="B529" s="18" t="s">
        <v>3372</v>
      </c>
      <c r="C529" s="17" t="s">
        <v>14</v>
      </c>
      <c r="D529" s="17" t="s">
        <v>1563</v>
      </c>
      <c r="E529" s="19">
        <v>1</v>
      </c>
      <c r="F529" s="20">
        <v>1.54</v>
      </c>
      <c r="G529" s="20">
        <f>TRUNC(TRUNC(E529,8)*F529,2)</f>
        <v>1.54</v>
      </c>
    </row>
    <row r="530" spans="1:7" ht="38.1" customHeight="1">
      <c r="A530" s="17" t="s">
        <v>3373</v>
      </c>
      <c r="B530" s="18" t="s">
        <v>3374</v>
      </c>
      <c r="C530" s="17" t="s">
        <v>14</v>
      </c>
      <c r="D530" s="17" t="s">
        <v>1563</v>
      </c>
      <c r="E530" s="19">
        <v>1</v>
      </c>
      <c r="F530" s="20">
        <v>2.7</v>
      </c>
      <c r="G530" s="20">
        <f>TRUNC(TRUNC(E530,8)*F530,2)</f>
        <v>2.7</v>
      </c>
    </row>
    <row r="531" spans="1:7" ht="15" customHeight="1">
      <c r="A531" s="2"/>
      <c r="B531" s="2"/>
      <c r="C531" s="2"/>
      <c r="D531" s="2"/>
      <c r="E531" s="87" t="s">
        <v>1490</v>
      </c>
      <c r="F531" s="87"/>
      <c r="G531" s="21">
        <f>SUM(G527:G530)</f>
        <v>5.8800000000000008</v>
      </c>
    </row>
    <row r="532" spans="1:7" ht="15" customHeight="1">
      <c r="A532" s="2"/>
      <c r="B532" s="2"/>
      <c r="C532" s="2"/>
      <c r="D532" s="2"/>
      <c r="E532" s="89" t="s">
        <v>1491</v>
      </c>
      <c r="F532" s="89"/>
      <c r="G532" s="5">
        <f>SUM(G531)</f>
        <v>5.8800000000000008</v>
      </c>
    </row>
    <row r="533" spans="1:7" ht="9.9499999999999993" customHeight="1">
      <c r="A533" s="2"/>
      <c r="B533" s="2"/>
      <c r="C533" s="2"/>
      <c r="D533" s="2"/>
      <c r="E533" s="90"/>
      <c r="F533" s="90"/>
      <c r="G533" s="90"/>
    </row>
    <row r="534" spans="1:7" ht="20.100000000000001" customHeight="1">
      <c r="A534" s="81" t="s">
        <v>3375</v>
      </c>
      <c r="B534" s="81"/>
      <c r="C534" s="81"/>
      <c r="D534" s="81"/>
      <c r="E534" s="81"/>
      <c r="F534" s="81"/>
      <c r="G534" s="81"/>
    </row>
    <row r="535" spans="1:7" ht="15" customHeight="1">
      <c r="A535" s="91" t="s">
        <v>1860</v>
      </c>
      <c r="B535" s="91"/>
      <c r="C535" s="11" t="s">
        <v>4</v>
      </c>
      <c r="D535" s="11" t="s">
        <v>1470</v>
      </c>
      <c r="E535" s="11" t="s">
        <v>1471</v>
      </c>
      <c r="F535" s="11" t="s">
        <v>1472</v>
      </c>
      <c r="G535" s="11" t="s">
        <v>1473</v>
      </c>
    </row>
    <row r="536" spans="1:7" ht="29.1" customHeight="1">
      <c r="A536" s="17" t="s">
        <v>3376</v>
      </c>
      <c r="B536" s="18" t="s">
        <v>3377</v>
      </c>
      <c r="C536" s="17" t="s">
        <v>14</v>
      </c>
      <c r="D536" s="17" t="s">
        <v>33</v>
      </c>
      <c r="E536" s="19">
        <v>6.0000000000000002E-5</v>
      </c>
      <c r="F536" s="20">
        <v>22004.33</v>
      </c>
      <c r="G536" s="20">
        <f>TRUNC(TRUNC(E536,8)*F536,2)</f>
        <v>1.32</v>
      </c>
    </row>
    <row r="537" spans="1:7" ht="15" customHeight="1">
      <c r="A537" s="2"/>
      <c r="B537" s="2"/>
      <c r="C537" s="2"/>
      <c r="D537" s="2"/>
      <c r="E537" s="87" t="s">
        <v>1868</v>
      </c>
      <c r="F537" s="87"/>
      <c r="G537" s="21">
        <f>SUM(G536:G536)</f>
        <v>1.32</v>
      </c>
    </row>
    <row r="538" spans="1:7" ht="15" customHeight="1">
      <c r="A538" s="2"/>
      <c r="B538" s="2"/>
      <c r="C538" s="2"/>
      <c r="D538" s="2"/>
      <c r="E538" s="89" t="s">
        <v>1491</v>
      </c>
      <c r="F538" s="89"/>
      <c r="G538" s="5">
        <f>SUM(G537)</f>
        <v>1.32</v>
      </c>
    </row>
    <row r="539" spans="1:7" ht="9.9499999999999993" customHeight="1">
      <c r="A539" s="2"/>
      <c r="B539" s="2"/>
      <c r="C539" s="2"/>
      <c r="D539" s="2"/>
      <c r="E539" s="90"/>
      <c r="F539" s="90"/>
      <c r="G539" s="90"/>
    </row>
    <row r="540" spans="1:7" ht="20.100000000000001" customHeight="1">
      <c r="A540" s="81" t="s">
        <v>3378</v>
      </c>
      <c r="B540" s="81"/>
      <c r="C540" s="81"/>
      <c r="D540" s="81"/>
      <c r="E540" s="81"/>
      <c r="F540" s="81"/>
      <c r="G540" s="81"/>
    </row>
    <row r="541" spans="1:7" ht="15" customHeight="1">
      <c r="A541" s="91" t="s">
        <v>1860</v>
      </c>
      <c r="B541" s="91"/>
      <c r="C541" s="11" t="s">
        <v>4</v>
      </c>
      <c r="D541" s="11" t="s">
        <v>1470</v>
      </c>
      <c r="E541" s="11" t="s">
        <v>1471</v>
      </c>
      <c r="F541" s="11" t="s">
        <v>1472</v>
      </c>
      <c r="G541" s="11" t="s">
        <v>1473</v>
      </c>
    </row>
    <row r="542" spans="1:7" ht="29.1" customHeight="1">
      <c r="A542" s="17" t="s">
        <v>3376</v>
      </c>
      <c r="B542" s="18" t="s">
        <v>3377</v>
      </c>
      <c r="C542" s="17" t="s">
        <v>14</v>
      </c>
      <c r="D542" s="17" t="s">
        <v>33</v>
      </c>
      <c r="E542" s="19">
        <v>1.4800000000000001E-5</v>
      </c>
      <c r="F542" s="20">
        <v>22004.33</v>
      </c>
      <c r="G542" s="20">
        <f>TRUNC(TRUNC(E542,8)*F542,2)</f>
        <v>0.32</v>
      </c>
    </row>
    <row r="543" spans="1:7" ht="15" customHeight="1">
      <c r="A543" s="2"/>
      <c r="B543" s="2"/>
      <c r="C543" s="2"/>
      <c r="D543" s="2"/>
      <c r="E543" s="87" t="s">
        <v>1868</v>
      </c>
      <c r="F543" s="87"/>
      <c r="G543" s="21">
        <f>SUM(G542:G542)</f>
        <v>0.32</v>
      </c>
    </row>
    <row r="544" spans="1:7" ht="15" customHeight="1">
      <c r="A544" s="2"/>
      <c r="B544" s="2"/>
      <c r="C544" s="2"/>
      <c r="D544" s="2"/>
      <c r="E544" s="89" t="s">
        <v>1491</v>
      </c>
      <c r="F544" s="89"/>
      <c r="G544" s="5">
        <f>SUM(G543)</f>
        <v>0.32</v>
      </c>
    </row>
    <row r="545" spans="1:7" ht="9.9499999999999993" customHeight="1">
      <c r="A545" s="2"/>
      <c r="B545" s="2"/>
      <c r="C545" s="2"/>
      <c r="D545" s="2"/>
      <c r="E545" s="90"/>
      <c r="F545" s="90"/>
      <c r="G545" s="90"/>
    </row>
    <row r="546" spans="1:7" ht="20.100000000000001" customHeight="1">
      <c r="A546" s="81" t="s">
        <v>3379</v>
      </c>
      <c r="B546" s="81"/>
      <c r="C546" s="81"/>
      <c r="D546" s="81"/>
      <c r="E546" s="81"/>
      <c r="F546" s="81"/>
      <c r="G546" s="81"/>
    </row>
    <row r="547" spans="1:7" ht="15" customHeight="1">
      <c r="A547" s="91" t="s">
        <v>1860</v>
      </c>
      <c r="B547" s="91"/>
      <c r="C547" s="11" t="s">
        <v>4</v>
      </c>
      <c r="D547" s="11" t="s">
        <v>1470</v>
      </c>
      <c r="E547" s="11" t="s">
        <v>1471</v>
      </c>
      <c r="F547" s="11" t="s">
        <v>1472</v>
      </c>
      <c r="G547" s="11" t="s">
        <v>1473</v>
      </c>
    </row>
    <row r="548" spans="1:7" ht="29.1" customHeight="1">
      <c r="A548" s="17" t="s">
        <v>3376</v>
      </c>
      <c r="B548" s="18" t="s">
        <v>3377</v>
      </c>
      <c r="C548" s="17" t="s">
        <v>14</v>
      </c>
      <c r="D548" s="17" t="s">
        <v>33</v>
      </c>
      <c r="E548" s="19">
        <v>6.9999999999999994E-5</v>
      </c>
      <c r="F548" s="20">
        <v>22004.33</v>
      </c>
      <c r="G548" s="20">
        <f>TRUNC(TRUNC(E548,8)*F548,2)</f>
        <v>1.54</v>
      </c>
    </row>
    <row r="549" spans="1:7" ht="15" customHeight="1">
      <c r="A549" s="2"/>
      <c r="B549" s="2"/>
      <c r="C549" s="2"/>
      <c r="D549" s="2"/>
      <c r="E549" s="87" t="s">
        <v>1868</v>
      </c>
      <c r="F549" s="87"/>
      <c r="G549" s="21">
        <f>SUM(G548:G548)</f>
        <v>1.54</v>
      </c>
    </row>
    <row r="550" spans="1:7" ht="15" customHeight="1">
      <c r="A550" s="2"/>
      <c r="B550" s="2"/>
      <c r="C550" s="2"/>
      <c r="D550" s="2"/>
      <c r="E550" s="89" t="s">
        <v>1491</v>
      </c>
      <c r="F550" s="89"/>
      <c r="G550" s="5">
        <f>SUM(G549)</f>
        <v>1.54</v>
      </c>
    </row>
    <row r="551" spans="1:7" ht="9.9499999999999993" customHeight="1">
      <c r="A551" s="2"/>
      <c r="B551" s="2"/>
      <c r="C551" s="2"/>
      <c r="D551" s="2"/>
      <c r="E551" s="90"/>
      <c r="F551" s="90"/>
      <c r="G551" s="90"/>
    </row>
    <row r="552" spans="1:7" ht="20.100000000000001" customHeight="1">
      <c r="A552" s="81" t="s">
        <v>3380</v>
      </c>
      <c r="B552" s="81"/>
      <c r="C552" s="81"/>
      <c r="D552" s="81"/>
      <c r="E552" s="81"/>
      <c r="F552" s="81"/>
      <c r="G552" s="81"/>
    </row>
    <row r="553" spans="1:7" ht="15" customHeight="1">
      <c r="A553" s="91" t="s">
        <v>3360</v>
      </c>
      <c r="B553" s="91"/>
      <c r="C553" s="11" t="s">
        <v>4</v>
      </c>
      <c r="D553" s="11" t="s">
        <v>1470</v>
      </c>
      <c r="E553" s="11" t="s">
        <v>1471</v>
      </c>
      <c r="F553" s="11" t="s">
        <v>1472</v>
      </c>
      <c r="G553" s="11" t="s">
        <v>1473</v>
      </c>
    </row>
    <row r="554" spans="1:7" ht="21" customHeight="1">
      <c r="A554" s="17" t="s">
        <v>3361</v>
      </c>
      <c r="B554" s="18" t="s">
        <v>3362</v>
      </c>
      <c r="C554" s="17" t="s">
        <v>14</v>
      </c>
      <c r="D554" s="17" t="s">
        <v>3363</v>
      </c>
      <c r="E554" s="19">
        <v>2.5023900000000001</v>
      </c>
      <c r="F554" s="20">
        <v>1.08</v>
      </c>
      <c r="G554" s="20">
        <f>TRUNC(TRUNC(E554,8)*F554,2)</f>
        <v>2.7</v>
      </c>
    </row>
    <row r="555" spans="1:7" ht="15" customHeight="1">
      <c r="A555" s="2"/>
      <c r="B555" s="2"/>
      <c r="C555" s="2"/>
      <c r="D555" s="2"/>
      <c r="E555" s="87" t="s">
        <v>3364</v>
      </c>
      <c r="F555" s="87"/>
      <c r="G555" s="21">
        <f>SUM(G554:G554)</f>
        <v>2.7</v>
      </c>
    </row>
    <row r="556" spans="1:7" ht="15" customHeight="1">
      <c r="A556" s="2"/>
      <c r="B556" s="2"/>
      <c r="C556" s="2"/>
      <c r="D556" s="2"/>
      <c r="E556" s="89" t="s">
        <v>1491</v>
      </c>
      <c r="F556" s="89"/>
      <c r="G556" s="5">
        <f>SUM(G555)</f>
        <v>2.7</v>
      </c>
    </row>
    <row r="557" spans="1:7" ht="9.9499999999999993" customHeight="1">
      <c r="A557" s="2"/>
      <c r="B557" s="2"/>
      <c r="C557" s="2"/>
      <c r="D557" s="2"/>
      <c r="E557" s="90"/>
      <c r="F557" s="90"/>
      <c r="G557" s="90"/>
    </row>
    <row r="558" spans="1:7" ht="20.100000000000001" customHeight="1">
      <c r="A558" s="81" t="s">
        <v>3381</v>
      </c>
      <c r="B558" s="81"/>
      <c r="C558" s="81"/>
      <c r="D558" s="81"/>
      <c r="E558" s="81"/>
      <c r="F558" s="81"/>
      <c r="G558" s="81"/>
    </row>
    <row r="559" spans="1:7" ht="15" customHeight="1">
      <c r="A559" s="91" t="s">
        <v>1576</v>
      </c>
      <c r="B559" s="91"/>
      <c r="C559" s="11" t="s">
        <v>4</v>
      </c>
      <c r="D559" s="11" t="s">
        <v>1470</v>
      </c>
      <c r="E559" s="11" t="s">
        <v>1471</v>
      </c>
      <c r="F559" s="11" t="s">
        <v>1472</v>
      </c>
      <c r="G559" s="11" t="s">
        <v>1473</v>
      </c>
    </row>
    <row r="560" spans="1:7" ht="29.1" customHeight="1">
      <c r="A560" s="17" t="s">
        <v>3382</v>
      </c>
      <c r="B560" s="18" t="s">
        <v>3383</v>
      </c>
      <c r="C560" s="17" t="s">
        <v>14</v>
      </c>
      <c r="D560" s="17" t="s">
        <v>88</v>
      </c>
      <c r="E560" s="19">
        <v>1.2434000000000001</v>
      </c>
      <c r="F560" s="20">
        <v>1.41</v>
      </c>
      <c r="G560" s="20">
        <f>TRUNC(TRUNC(E560,8)*F560,2)</f>
        <v>1.75</v>
      </c>
    </row>
    <row r="561" spans="1:7" ht="21" customHeight="1">
      <c r="A561" s="17" t="s">
        <v>2315</v>
      </c>
      <c r="B561" s="18" t="s">
        <v>2316</v>
      </c>
      <c r="C561" s="17" t="s">
        <v>14</v>
      </c>
      <c r="D561" s="17" t="s">
        <v>33</v>
      </c>
      <c r="E561" s="19">
        <v>9.4000000000000004E-3</v>
      </c>
      <c r="F561" s="20">
        <v>4.12</v>
      </c>
      <c r="G561" s="20">
        <f>TRUNC(TRUNC(E561,8)*F561,2)</f>
        <v>0.03</v>
      </c>
    </row>
    <row r="562" spans="1:7" ht="15" customHeight="1">
      <c r="A562" s="2"/>
      <c r="B562" s="2"/>
      <c r="C562" s="2"/>
      <c r="D562" s="2"/>
      <c r="E562" s="87" t="s">
        <v>1588</v>
      </c>
      <c r="F562" s="87"/>
      <c r="G562" s="21">
        <f>SUM(G560:G561)</f>
        <v>1.78</v>
      </c>
    </row>
    <row r="563" spans="1:7" ht="15" customHeight="1">
      <c r="A563" s="91" t="s">
        <v>1560</v>
      </c>
      <c r="B563" s="91"/>
      <c r="C563" s="11" t="s">
        <v>4</v>
      </c>
      <c r="D563" s="11" t="s">
        <v>1470</v>
      </c>
      <c r="E563" s="11" t="s">
        <v>1471</v>
      </c>
      <c r="F563" s="11" t="s">
        <v>1472</v>
      </c>
      <c r="G563" s="11" t="s">
        <v>1473</v>
      </c>
    </row>
    <row r="564" spans="1:7" ht="21" customHeight="1">
      <c r="A564" s="17" t="s">
        <v>2158</v>
      </c>
      <c r="B564" s="18" t="s">
        <v>2159</v>
      </c>
      <c r="C564" s="17" t="s">
        <v>14</v>
      </c>
      <c r="D564" s="17" t="s">
        <v>1563</v>
      </c>
      <c r="E564" s="19">
        <v>2.3E-2</v>
      </c>
      <c r="F564" s="20">
        <v>24.39</v>
      </c>
      <c r="G564" s="20">
        <f>TRUNC(TRUNC(E564,8)*F564,2)</f>
        <v>0.56000000000000005</v>
      </c>
    </row>
    <row r="565" spans="1:7" ht="15" customHeight="1">
      <c r="A565" s="17" t="s">
        <v>2160</v>
      </c>
      <c r="B565" s="18" t="s">
        <v>2161</v>
      </c>
      <c r="C565" s="17" t="s">
        <v>14</v>
      </c>
      <c r="D565" s="17" t="s">
        <v>1563</v>
      </c>
      <c r="E565" s="19">
        <v>2.3E-2</v>
      </c>
      <c r="F565" s="20">
        <v>32.69</v>
      </c>
      <c r="G565" s="20">
        <f>TRUNC(TRUNC(E565,8)*F565,2)</f>
        <v>0.75</v>
      </c>
    </row>
    <row r="566" spans="1:7" ht="18" customHeight="1">
      <c r="A566" s="2"/>
      <c r="B566" s="2"/>
      <c r="C566" s="2"/>
      <c r="D566" s="2"/>
      <c r="E566" s="87" t="s">
        <v>1564</v>
      </c>
      <c r="F566" s="87"/>
      <c r="G566" s="21">
        <f>SUM(G564:G565)</f>
        <v>1.31</v>
      </c>
    </row>
    <row r="567" spans="1:7" ht="15" customHeight="1">
      <c r="A567" s="2"/>
      <c r="B567" s="2"/>
      <c r="C567" s="2"/>
      <c r="D567" s="2"/>
      <c r="E567" s="89" t="s">
        <v>1491</v>
      </c>
      <c r="F567" s="89"/>
      <c r="G567" s="5">
        <f>SUM(G562,G566)</f>
        <v>3.09</v>
      </c>
    </row>
    <row r="568" spans="1:7" ht="9.9499999999999993" customHeight="1">
      <c r="A568" s="2"/>
      <c r="B568" s="2"/>
      <c r="C568" s="2"/>
      <c r="D568" s="2"/>
      <c r="E568" s="90"/>
      <c r="F568" s="90"/>
      <c r="G568" s="90"/>
    </row>
    <row r="569" spans="1:7" ht="20.100000000000001" customHeight="1">
      <c r="A569" s="81" t="s">
        <v>3384</v>
      </c>
      <c r="B569" s="81"/>
      <c r="C569" s="81"/>
      <c r="D569" s="81"/>
      <c r="E569" s="81"/>
      <c r="F569" s="81"/>
      <c r="G569" s="81"/>
    </row>
    <row r="570" spans="1:7" ht="15" customHeight="1">
      <c r="A570" s="91" t="s">
        <v>1576</v>
      </c>
      <c r="B570" s="91"/>
      <c r="C570" s="11" t="s">
        <v>4</v>
      </c>
      <c r="D570" s="11" t="s">
        <v>1470</v>
      </c>
      <c r="E570" s="11" t="s">
        <v>1471</v>
      </c>
      <c r="F570" s="11" t="s">
        <v>1472</v>
      </c>
      <c r="G570" s="11" t="s">
        <v>1473</v>
      </c>
    </row>
    <row r="571" spans="1:7" ht="29.1" customHeight="1">
      <c r="A571" s="17" t="s">
        <v>3385</v>
      </c>
      <c r="B571" s="18" t="s">
        <v>3386</v>
      </c>
      <c r="C571" s="17" t="s">
        <v>14</v>
      </c>
      <c r="D571" s="17" t="s">
        <v>88</v>
      </c>
      <c r="E571" s="19">
        <v>1.0269999999999999</v>
      </c>
      <c r="F571" s="20">
        <v>14.52</v>
      </c>
      <c r="G571" s="20">
        <f>TRUNC(TRUNC(E571,8)*F571,2)</f>
        <v>14.91</v>
      </c>
    </row>
    <row r="572" spans="1:7" ht="21" customHeight="1">
      <c r="A572" s="17" t="s">
        <v>2315</v>
      </c>
      <c r="B572" s="18" t="s">
        <v>2316</v>
      </c>
      <c r="C572" s="17" t="s">
        <v>14</v>
      </c>
      <c r="D572" s="17" t="s">
        <v>33</v>
      </c>
      <c r="E572" s="19">
        <v>0.01</v>
      </c>
      <c r="F572" s="20">
        <v>4.12</v>
      </c>
      <c r="G572" s="20">
        <f>TRUNC(TRUNC(E572,8)*F572,2)</f>
        <v>0.04</v>
      </c>
    </row>
    <row r="573" spans="1:7" ht="15" customHeight="1">
      <c r="A573" s="2"/>
      <c r="B573" s="2"/>
      <c r="C573" s="2"/>
      <c r="D573" s="2"/>
      <c r="E573" s="87" t="s">
        <v>1588</v>
      </c>
      <c r="F573" s="87"/>
      <c r="G573" s="21">
        <f>SUM(G571:G572)</f>
        <v>14.95</v>
      </c>
    </row>
    <row r="574" spans="1:7" ht="15" customHeight="1">
      <c r="A574" s="91" t="s">
        <v>1560</v>
      </c>
      <c r="B574" s="91"/>
      <c r="C574" s="11" t="s">
        <v>4</v>
      </c>
      <c r="D574" s="11" t="s">
        <v>1470</v>
      </c>
      <c r="E574" s="11" t="s">
        <v>1471</v>
      </c>
      <c r="F574" s="11" t="s">
        <v>1472</v>
      </c>
      <c r="G574" s="11" t="s">
        <v>1473</v>
      </c>
    </row>
    <row r="575" spans="1:7" ht="21" customHeight="1">
      <c r="A575" s="17" t="s">
        <v>2158</v>
      </c>
      <c r="B575" s="18" t="s">
        <v>2159</v>
      </c>
      <c r="C575" s="17" t="s">
        <v>14</v>
      </c>
      <c r="D575" s="17" t="s">
        <v>1563</v>
      </c>
      <c r="E575" s="19">
        <v>1.2999999999999999E-2</v>
      </c>
      <c r="F575" s="20">
        <v>24.39</v>
      </c>
      <c r="G575" s="20">
        <f>TRUNC(TRUNC(E575,8)*F575,2)</f>
        <v>0.31</v>
      </c>
    </row>
    <row r="576" spans="1:7" ht="15" customHeight="1">
      <c r="A576" s="17" t="s">
        <v>2160</v>
      </c>
      <c r="B576" s="18" t="s">
        <v>2161</v>
      </c>
      <c r="C576" s="17" t="s">
        <v>14</v>
      </c>
      <c r="D576" s="17" t="s">
        <v>1563</v>
      </c>
      <c r="E576" s="19">
        <v>1.2999999999999999E-2</v>
      </c>
      <c r="F576" s="20">
        <v>32.69</v>
      </c>
      <c r="G576" s="20">
        <f>TRUNC(TRUNC(E576,8)*F576,2)</f>
        <v>0.42</v>
      </c>
    </row>
    <row r="577" spans="1:7" ht="18" customHeight="1">
      <c r="A577" s="2"/>
      <c r="B577" s="2"/>
      <c r="C577" s="2"/>
      <c r="D577" s="2"/>
      <c r="E577" s="87" t="s">
        <v>1564</v>
      </c>
      <c r="F577" s="87"/>
      <c r="G577" s="21">
        <f>SUM(G575:G576)</f>
        <v>0.73</v>
      </c>
    </row>
    <row r="578" spans="1:7" ht="15" customHeight="1">
      <c r="A578" s="2"/>
      <c r="B578" s="2"/>
      <c r="C578" s="2"/>
      <c r="D578" s="2"/>
      <c r="E578" s="89" t="s">
        <v>1491</v>
      </c>
      <c r="F578" s="89"/>
      <c r="G578" s="5">
        <f>SUM(G573,G577)</f>
        <v>15.68</v>
      </c>
    </row>
    <row r="579" spans="1:7" ht="9.9499999999999993" customHeight="1">
      <c r="A579" s="2"/>
      <c r="B579" s="2"/>
      <c r="C579" s="2"/>
      <c r="D579" s="2"/>
      <c r="E579" s="90"/>
      <c r="F579" s="90"/>
      <c r="G579" s="90"/>
    </row>
    <row r="580" spans="1:7" ht="20.100000000000001" customHeight="1">
      <c r="A580" s="81" t="s">
        <v>2312</v>
      </c>
      <c r="B580" s="81"/>
      <c r="C580" s="81"/>
      <c r="D580" s="81"/>
      <c r="E580" s="81"/>
      <c r="F580" s="81"/>
      <c r="G580" s="81"/>
    </row>
    <row r="581" spans="1:7" ht="15" customHeight="1">
      <c r="A581" s="91" t="s">
        <v>1576</v>
      </c>
      <c r="B581" s="91"/>
      <c r="C581" s="11" t="s">
        <v>4</v>
      </c>
      <c r="D581" s="11" t="s">
        <v>1470</v>
      </c>
      <c r="E581" s="11" t="s">
        <v>1471</v>
      </c>
      <c r="F581" s="11" t="s">
        <v>1472</v>
      </c>
      <c r="G581" s="11" t="s">
        <v>1473</v>
      </c>
    </row>
    <row r="582" spans="1:7" ht="29.1" customHeight="1">
      <c r="A582" s="17" t="s">
        <v>2313</v>
      </c>
      <c r="B582" s="18" t="s">
        <v>2314</v>
      </c>
      <c r="C582" s="17" t="s">
        <v>14</v>
      </c>
      <c r="D582" s="17" t="s">
        <v>88</v>
      </c>
      <c r="E582" s="19">
        <v>1.2434000000000001</v>
      </c>
      <c r="F582" s="20">
        <v>2.23</v>
      </c>
      <c r="G582" s="20">
        <f>TRUNC(TRUNC(E582,8)*F582,2)</f>
        <v>2.77</v>
      </c>
    </row>
    <row r="583" spans="1:7" ht="21" customHeight="1">
      <c r="A583" s="17" t="s">
        <v>2315</v>
      </c>
      <c r="B583" s="18" t="s">
        <v>2316</v>
      </c>
      <c r="C583" s="17" t="s">
        <v>14</v>
      </c>
      <c r="D583" s="17" t="s">
        <v>33</v>
      </c>
      <c r="E583" s="19">
        <v>9.4000000000000004E-3</v>
      </c>
      <c r="F583" s="20">
        <v>4.12</v>
      </c>
      <c r="G583" s="20">
        <f>TRUNC(TRUNC(E583,8)*F583,2)</f>
        <v>0.03</v>
      </c>
    </row>
    <row r="584" spans="1:7" ht="15" customHeight="1">
      <c r="A584" s="2"/>
      <c r="B584" s="2"/>
      <c r="C584" s="2"/>
      <c r="D584" s="2"/>
      <c r="E584" s="87" t="s">
        <v>1588</v>
      </c>
      <c r="F584" s="87"/>
      <c r="G584" s="21">
        <f>SUM(G582:G583)</f>
        <v>2.8</v>
      </c>
    </row>
    <row r="585" spans="1:7" ht="15" customHeight="1">
      <c r="A585" s="91" t="s">
        <v>1560</v>
      </c>
      <c r="B585" s="91"/>
      <c r="C585" s="11" t="s">
        <v>4</v>
      </c>
      <c r="D585" s="11" t="s">
        <v>1470</v>
      </c>
      <c r="E585" s="11" t="s">
        <v>1471</v>
      </c>
      <c r="F585" s="11" t="s">
        <v>1472</v>
      </c>
      <c r="G585" s="11" t="s">
        <v>1473</v>
      </c>
    </row>
    <row r="586" spans="1:7" ht="21" customHeight="1">
      <c r="A586" s="17" t="s">
        <v>2158</v>
      </c>
      <c r="B586" s="18" t="s">
        <v>2159</v>
      </c>
      <c r="C586" s="17" t="s">
        <v>14</v>
      </c>
      <c r="D586" s="17" t="s">
        <v>1563</v>
      </c>
      <c r="E586" s="19">
        <v>2.9000000000000001E-2</v>
      </c>
      <c r="F586" s="20">
        <v>24.39</v>
      </c>
      <c r="G586" s="20">
        <f>TRUNC(TRUNC(E586,8)*F586,2)</f>
        <v>0.7</v>
      </c>
    </row>
    <row r="587" spans="1:7" ht="15" customHeight="1">
      <c r="A587" s="17" t="s">
        <v>2160</v>
      </c>
      <c r="B587" s="18" t="s">
        <v>2161</v>
      </c>
      <c r="C587" s="17" t="s">
        <v>14</v>
      </c>
      <c r="D587" s="17" t="s">
        <v>1563</v>
      </c>
      <c r="E587" s="19">
        <v>2.9000000000000001E-2</v>
      </c>
      <c r="F587" s="20">
        <v>32.69</v>
      </c>
      <c r="G587" s="20">
        <f>TRUNC(TRUNC(E587,8)*F587,2)</f>
        <v>0.94</v>
      </c>
    </row>
    <row r="588" spans="1:7" ht="18" customHeight="1">
      <c r="A588" s="2"/>
      <c r="B588" s="2"/>
      <c r="C588" s="2"/>
      <c r="D588" s="2"/>
      <c r="E588" s="87" t="s">
        <v>1564</v>
      </c>
      <c r="F588" s="87"/>
      <c r="G588" s="21">
        <f>SUM(G586:G587)</f>
        <v>1.64</v>
      </c>
    </row>
    <row r="589" spans="1:7" ht="15" customHeight="1">
      <c r="A589" s="2"/>
      <c r="B589" s="2"/>
      <c r="C589" s="2"/>
      <c r="D589" s="2"/>
      <c r="E589" s="89" t="s">
        <v>1491</v>
      </c>
      <c r="F589" s="89"/>
      <c r="G589" s="5">
        <f>SUM(G584,G588)</f>
        <v>4.4399999999999995</v>
      </c>
    </row>
    <row r="590" spans="1:7" ht="9.9499999999999993" customHeight="1">
      <c r="A590" s="2"/>
      <c r="B590" s="2"/>
      <c r="C590" s="2"/>
      <c r="D590" s="2"/>
      <c r="E590" s="90"/>
      <c r="F590" s="90"/>
      <c r="G590" s="90"/>
    </row>
    <row r="591" spans="1:7" ht="20.100000000000001" customHeight="1">
      <c r="A591" s="81" t="s">
        <v>2317</v>
      </c>
      <c r="B591" s="81"/>
      <c r="C591" s="81"/>
      <c r="D591" s="81"/>
      <c r="E591" s="81"/>
      <c r="F591" s="81"/>
      <c r="G591" s="81"/>
    </row>
    <row r="592" spans="1:7" ht="15" customHeight="1">
      <c r="A592" s="91" t="s">
        <v>1576</v>
      </c>
      <c r="B592" s="91"/>
      <c r="C592" s="11" t="s">
        <v>4</v>
      </c>
      <c r="D592" s="11" t="s">
        <v>1470</v>
      </c>
      <c r="E592" s="11" t="s">
        <v>1471</v>
      </c>
      <c r="F592" s="11" t="s">
        <v>1472</v>
      </c>
      <c r="G592" s="11" t="s">
        <v>1473</v>
      </c>
    </row>
    <row r="593" spans="1:7" ht="29.1" customHeight="1">
      <c r="A593" s="17" t="s">
        <v>2318</v>
      </c>
      <c r="B593" s="18" t="s">
        <v>2319</v>
      </c>
      <c r="C593" s="17" t="s">
        <v>14</v>
      </c>
      <c r="D593" s="17" t="s">
        <v>88</v>
      </c>
      <c r="E593" s="19">
        <v>1.2434000000000001</v>
      </c>
      <c r="F593" s="20">
        <v>3.7</v>
      </c>
      <c r="G593" s="20">
        <f>TRUNC(TRUNC(E593,8)*F593,2)</f>
        <v>4.5999999999999996</v>
      </c>
    </row>
    <row r="594" spans="1:7" ht="21" customHeight="1">
      <c r="A594" s="17" t="s">
        <v>2315</v>
      </c>
      <c r="B594" s="18" t="s">
        <v>2316</v>
      </c>
      <c r="C594" s="17" t="s">
        <v>14</v>
      </c>
      <c r="D594" s="17" t="s">
        <v>33</v>
      </c>
      <c r="E594" s="19">
        <v>9.4000000000000004E-3</v>
      </c>
      <c r="F594" s="20">
        <v>4.12</v>
      </c>
      <c r="G594" s="20">
        <f>TRUNC(TRUNC(E594,8)*F594,2)</f>
        <v>0.03</v>
      </c>
    </row>
    <row r="595" spans="1:7" ht="15" customHeight="1">
      <c r="A595" s="2"/>
      <c r="B595" s="2"/>
      <c r="C595" s="2"/>
      <c r="D595" s="2"/>
      <c r="E595" s="87" t="s">
        <v>1588</v>
      </c>
      <c r="F595" s="87"/>
      <c r="G595" s="21">
        <f>SUM(G593:G594)</f>
        <v>4.63</v>
      </c>
    </row>
    <row r="596" spans="1:7" ht="15" customHeight="1">
      <c r="A596" s="91" t="s">
        <v>1560</v>
      </c>
      <c r="B596" s="91"/>
      <c r="C596" s="11" t="s">
        <v>4</v>
      </c>
      <c r="D596" s="11" t="s">
        <v>1470</v>
      </c>
      <c r="E596" s="11" t="s">
        <v>1471</v>
      </c>
      <c r="F596" s="11" t="s">
        <v>1472</v>
      </c>
      <c r="G596" s="11" t="s">
        <v>1473</v>
      </c>
    </row>
    <row r="597" spans="1:7" ht="21" customHeight="1">
      <c r="A597" s="17" t="s">
        <v>2158</v>
      </c>
      <c r="B597" s="18" t="s">
        <v>2159</v>
      </c>
      <c r="C597" s="17" t="s">
        <v>14</v>
      </c>
      <c r="D597" s="17" t="s">
        <v>1563</v>
      </c>
      <c r="E597" s="19">
        <v>3.9E-2</v>
      </c>
      <c r="F597" s="20">
        <v>24.39</v>
      </c>
      <c r="G597" s="20">
        <f>TRUNC(TRUNC(E597,8)*F597,2)</f>
        <v>0.95</v>
      </c>
    </row>
    <row r="598" spans="1:7" ht="15" customHeight="1">
      <c r="A598" s="17" t="s">
        <v>2160</v>
      </c>
      <c r="B598" s="18" t="s">
        <v>2161</v>
      </c>
      <c r="C598" s="17" t="s">
        <v>14</v>
      </c>
      <c r="D598" s="17" t="s">
        <v>1563</v>
      </c>
      <c r="E598" s="19">
        <v>3.9E-2</v>
      </c>
      <c r="F598" s="20">
        <v>32.69</v>
      </c>
      <c r="G598" s="20">
        <f>TRUNC(TRUNC(E598,8)*F598,2)</f>
        <v>1.27</v>
      </c>
    </row>
    <row r="599" spans="1:7" ht="18" customHeight="1">
      <c r="A599" s="2"/>
      <c r="B599" s="2"/>
      <c r="C599" s="2"/>
      <c r="D599" s="2"/>
      <c r="E599" s="87" t="s">
        <v>1564</v>
      </c>
      <c r="F599" s="87"/>
      <c r="G599" s="21">
        <f>SUM(G597:G598)</f>
        <v>2.2199999999999998</v>
      </c>
    </row>
    <row r="600" spans="1:7" ht="15" customHeight="1">
      <c r="A600" s="2"/>
      <c r="B600" s="2"/>
      <c r="C600" s="2"/>
      <c r="D600" s="2"/>
      <c r="E600" s="89" t="s">
        <v>1491</v>
      </c>
      <c r="F600" s="89"/>
      <c r="G600" s="5">
        <f>SUM(G595,G599)</f>
        <v>6.85</v>
      </c>
    </row>
    <row r="601" spans="1:7" ht="9.9499999999999993" customHeight="1">
      <c r="A601" s="2"/>
      <c r="B601" s="2"/>
      <c r="C601" s="2"/>
      <c r="D601" s="2"/>
      <c r="E601" s="90"/>
      <c r="F601" s="90"/>
      <c r="G601" s="90"/>
    </row>
    <row r="602" spans="1:7" ht="20.100000000000001" customHeight="1">
      <c r="A602" s="81" t="s">
        <v>3387</v>
      </c>
      <c r="B602" s="81"/>
      <c r="C602" s="81"/>
      <c r="D602" s="81"/>
      <c r="E602" s="81"/>
      <c r="F602" s="81"/>
      <c r="G602" s="81"/>
    </row>
    <row r="603" spans="1:7" ht="15" customHeight="1">
      <c r="A603" s="91" t="s">
        <v>1576</v>
      </c>
      <c r="B603" s="91"/>
      <c r="C603" s="11" t="s">
        <v>4</v>
      </c>
      <c r="D603" s="11" t="s">
        <v>1470</v>
      </c>
      <c r="E603" s="11" t="s">
        <v>1471</v>
      </c>
      <c r="F603" s="11" t="s">
        <v>1472</v>
      </c>
      <c r="G603" s="11" t="s">
        <v>1473</v>
      </c>
    </row>
    <row r="604" spans="1:7" ht="21" customHeight="1">
      <c r="A604" s="17" t="s">
        <v>3388</v>
      </c>
      <c r="B604" s="18" t="s">
        <v>3389</v>
      </c>
      <c r="C604" s="17" t="s">
        <v>14</v>
      </c>
      <c r="D604" s="17" t="s">
        <v>88</v>
      </c>
      <c r="E604" s="19">
        <v>1.05</v>
      </c>
      <c r="F604" s="20">
        <v>2.17</v>
      </c>
      <c r="G604" s="20">
        <f>TRUNC(TRUNC(E604,8)*F604,2)</f>
        <v>2.27</v>
      </c>
    </row>
    <row r="605" spans="1:7" ht="15" customHeight="1">
      <c r="A605" s="2"/>
      <c r="B605" s="2"/>
      <c r="C605" s="2"/>
      <c r="D605" s="2"/>
      <c r="E605" s="87" t="s">
        <v>1588</v>
      </c>
      <c r="F605" s="87"/>
      <c r="G605" s="21">
        <f>SUM(G604:G604)</f>
        <v>2.27</v>
      </c>
    </row>
    <row r="606" spans="1:7" ht="15" customHeight="1">
      <c r="A606" s="91" t="s">
        <v>1560</v>
      </c>
      <c r="B606" s="91"/>
      <c r="C606" s="11" t="s">
        <v>4</v>
      </c>
      <c r="D606" s="11" t="s">
        <v>1470</v>
      </c>
      <c r="E606" s="11" t="s">
        <v>1471</v>
      </c>
      <c r="F606" s="11" t="s">
        <v>1472</v>
      </c>
      <c r="G606" s="11" t="s">
        <v>1473</v>
      </c>
    </row>
    <row r="607" spans="1:7" ht="21" customHeight="1">
      <c r="A607" s="17" t="s">
        <v>2158</v>
      </c>
      <c r="B607" s="18" t="s">
        <v>2159</v>
      </c>
      <c r="C607" s="17" t="s">
        <v>14</v>
      </c>
      <c r="D607" s="17" t="s">
        <v>1563</v>
      </c>
      <c r="E607" s="19">
        <v>0.14610000000000001</v>
      </c>
      <c r="F607" s="20">
        <v>24.39</v>
      </c>
      <c r="G607" s="20">
        <f>TRUNC(TRUNC(E607,8)*F607,2)</f>
        <v>3.56</v>
      </c>
    </row>
    <row r="608" spans="1:7" ht="15" customHeight="1">
      <c r="A608" s="17" t="s">
        <v>2160</v>
      </c>
      <c r="B608" s="18" t="s">
        <v>2161</v>
      </c>
      <c r="C608" s="17" t="s">
        <v>14</v>
      </c>
      <c r="D608" s="17" t="s">
        <v>1563</v>
      </c>
      <c r="E608" s="19">
        <v>0.14610000000000001</v>
      </c>
      <c r="F608" s="20">
        <v>32.69</v>
      </c>
      <c r="G608" s="20">
        <f>TRUNC(TRUNC(E608,8)*F608,2)</f>
        <v>4.7699999999999996</v>
      </c>
    </row>
    <row r="609" spans="1:7" ht="18" customHeight="1">
      <c r="A609" s="2"/>
      <c r="B609" s="2"/>
      <c r="C609" s="2"/>
      <c r="D609" s="2"/>
      <c r="E609" s="87" t="s">
        <v>1564</v>
      </c>
      <c r="F609" s="87"/>
      <c r="G609" s="21">
        <f>SUM(G607:G608)</f>
        <v>8.33</v>
      </c>
    </row>
    <row r="610" spans="1:7" ht="15" customHeight="1">
      <c r="A610" s="2"/>
      <c r="B610" s="2"/>
      <c r="C610" s="2"/>
      <c r="D610" s="2"/>
      <c r="E610" s="89" t="s">
        <v>1491</v>
      </c>
      <c r="F610" s="89"/>
      <c r="G610" s="5">
        <f>SUM(G605,G609)</f>
        <v>10.6</v>
      </c>
    </row>
    <row r="611" spans="1:7" ht="9.9499999999999993" customHeight="1">
      <c r="A611" s="2"/>
      <c r="B611" s="2"/>
      <c r="C611" s="2"/>
      <c r="D611" s="2"/>
      <c r="E611" s="90"/>
      <c r="F611" s="90"/>
      <c r="G611" s="90"/>
    </row>
    <row r="612" spans="1:7" ht="20.100000000000001" customHeight="1">
      <c r="A612" s="81" t="s">
        <v>3390</v>
      </c>
      <c r="B612" s="81"/>
      <c r="C612" s="81"/>
      <c r="D612" s="81"/>
      <c r="E612" s="81"/>
      <c r="F612" s="81"/>
      <c r="G612" s="81"/>
    </row>
    <row r="613" spans="1:7" ht="15" customHeight="1">
      <c r="A613" s="91" t="s">
        <v>1552</v>
      </c>
      <c r="B613" s="91"/>
      <c r="C613" s="11" t="s">
        <v>4</v>
      </c>
      <c r="D613" s="11" t="s">
        <v>1470</v>
      </c>
      <c r="E613" s="11" t="s">
        <v>1471</v>
      </c>
      <c r="F613" s="11" t="s">
        <v>1472</v>
      </c>
      <c r="G613" s="11" t="s">
        <v>1473</v>
      </c>
    </row>
    <row r="614" spans="1:7" ht="45.95" customHeight="1">
      <c r="A614" s="17" t="s">
        <v>2439</v>
      </c>
      <c r="B614" s="18" t="s">
        <v>2440</v>
      </c>
      <c r="C614" s="17" t="s">
        <v>14</v>
      </c>
      <c r="D614" s="17" t="s">
        <v>1555</v>
      </c>
      <c r="E614" s="19">
        <v>3.15E-2</v>
      </c>
      <c r="F614" s="20">
        <v>76.23</v>
      </c>
      <c r="G614" s="20">
        <f>TRUNC(TRUNC(E614,8)*F614,2)</f>
        <v>2.4</v>
      </c>
    </row>
    <row r="615" spans="1:7" ht="45.95" customHeight="1">
      <c r="A615" s="17" t="s">
        <v>2441</v>
      </c>
      <c r="B615" s="18" t="s">
        <v>2442</v>
      </c>
      <c r="C615" s="17" t="s">
        <v>14</v>
      </c>
      <c r="D615" s="17" t="s">
        <v>1558</v>
      </c>
      <c r="E615" s="19">
        <v>1.55E-2</v>
      </c>
      <c r="F615" s="20">
        <v>160.58000000000001</v>
      </c>
      <c r="G615" s="20">
        <f>TRUNC(TRUNC(E615,8)*F615,2)</f>
        <v>2.48</v>
      </c>
    </row>
    <row r="616" spans="1:7" ht="18" customHeight="1">
      <c r="A616" s="2"/>
      <c r="B616" s="2"/>
      <c r="C616" s="2"/>
      <c r="D616" s="2"/>
      <c r="E616" s="87" t="s">
        <v>1559</v>
      </c>
      <c r="F616" s="87"/>
      <c r="G616" s="21">
        <f>SUM(G614:G615)</f>
        <v>4.88</v>
      </c>
    </row>
    <row r="617" spans="1:7" ht="15" customHeight="1">
      <c r="A617" s="91" t="s">
        <v>1576</v>
      </c>
      <c r="B617" s="91"/>
      <c r="C617" s="11" t="s">
        <v>4</v>
      </c>
      <c r="D617" s="11" t="s">
        <v>1470</v>
      </c>
      <c r="E617" s="11" t="s">
        <v>1471</v>
      </c>
      <c r="F617" s="11" t="s">
        <v>1472</v>
      </c>
      <c r="G617" s="11" t="s">
        <v>1473</v>
      </c>
    </row>
    <row r="618" spans="1:7" ht="29.1" customHeight="1">
      <c r="A618" s="17" t="s">
        <v>3391</v>
      </c>
      <c r="B618" s="18" t="s">
        <v>3392</v>
      </c>
      <c r="C618" s="17" t="s">
        <v>14</v>
      </c>
      <c r="D618" s="17" t="s">
        <v>33</v>
      </c>
      <c r="E618" s="19">
        <v>1</v>
      </c>
      <c r="F618" s="20">
        <v>168.57</v>
      </c>
      <c r="G618" s="20">
        <f>TRUNC(TRUNC(E618,8)*F618,2)</f>
        <v>168.57</v>
      </c>
    </row>
    <row r="619" spans="1:7" ht="15" customHeight="1">
      <c r="A619" s="2"/>
      <c r="B619" s="2"/>
      <c r="C619" s="2"/>
      <c r="D619" s="2"/>
      <c r="E619" s="87" t="s">
        <v>1588</v>
      </c>
      <c r="F619" s="87"/>
      <c r="G619" s="21">
        <f>SUM(G618:G618)</f>
        <v>168.57</v>
      </c>
    </row>
    <row r="620" spans="1:7" ht="15" customHeight="1">
      <c r="A620" s="91" t="s">
        <v>1560</v>
      </c>
      <c r="B620" s="91"/>
      <c r="C620" s="11" t="s">
        <v>4</v>
      </c>
      <c r="D620" s="11" t="s">
        <v>1470</v>
      </c>
      <c r="E620" s="11" t="s">
        <v>1471</v>
      </c>
      <c r="F620" s="11" t="s">
        <v>1472</v>
      </c>
      <c r="G620" s="11" t="s">
        <v>1473</v>
      </c>
    </row>
    <row r="621" spans="1:7" ht="15" customHeight="1">
      <c r="A621" s="17" t="s">
        <v>1792</v>
      </c>
      <c r="B621" s="18" t="s">
        <v>1793</v>
      </c>
      <c r="C621" s="17" t="s">
        <v>14</v>
      </c>
      <c r="D621" s="17" t="s">
        <v>1563</v>
      </c>
      <c r="E621" s="19">
        <v>4.1500000000000002E-2</v>
      </c>
      <c r="F621" s="20">
        <v>32.270000000000003</v>
      </c>
      <c r="G621" s="20">
        <f>TRUNC(TRUNC(E621,8)*F621,2)</f>
        <v>1.33</v>
      </c>
    </row>
    <row r="622" spans="1:7" ht="15" customHeight="1">
      <c r="A622" s="17" t="s">
        <v>1775</v>
      </c>
      <c r="B622" s="18" t="s">
        <v>1776</v>
      </c>
      <c r="C622" s="17" t="s">
        <v>14</v>
      </c>
      <c r="D622" s="17" t="s">
        <v>1563</v>
      </c>
      <c r="E622" s="19">
        <v>3.2599999999999997E-2</v>
      </c>
      <c r="F622" s="20">
        <v>23.23</v>
      </c>
      <c r="G622" s="20">
        <f>TRUNC(TRUNC(E622,8)*F622,2)</f>
        <v>0.75</v>
      </c>
    </row>
    <row r="623" spans="1:7" ht="18" customHeight="1">
      <c r="A623" s="2"/>
      <c r="B623" s="2"/>
      <c r="C623" s="2"/>
      <c r="D623" s="2"/>
      <c r="E623" s="87" t="s">
        <v>1564</v>
      </c>
      <c r="F623" s="87"/>
      <c r="G623" s="21">
        <f>SUM(G621:G622)</f>
        <v>2.08</v>
      </c>
    </row>
    <row r="624" spans="1:7" ht="15" customHeight="1">
      <c r="A624" s="91" t="s">
        <v>1487</v>
      </c>
      <c r="B624" s="91"/>
      <c r="C624" s="11" t="s">
        <v>4</v>
      </c>
      <c r="D624" s="11" t="s">
        <v>1470</v>
      </c>
      <c r="E624" s="11" t="s">
        <v>1471</v>
      </c>
      <c r="F624" s="11" t="s">
        <v>1472</v>
      </c>
      <c r="G624" s="11" t="s">
        <v>1473</v>
      </c>
    </row>
    <row r="625" spans="1:7" ht="29.1" customHeight="1">
      <c r="A625" s="17" t="s">
        <v>3122</v>
      </c>
      <c r="B625" s="18" t="s">
        <v>3123</v>
      </c>
      <c r="C625" s="17" t="s">
        <v>14</v>
      </c>
      <c r="D625" s="17" t="s">
        <v>43</v>
      </c>
      <c r="E625" s="19">
        <v>1.9199999999999998E-2</v>
      </c>
      <c r="F625" s="20">
        <v>270.92</v>
      </c>
      <c r="G625" s="20">
        <f>TRUNC(TRUNC(E625,8)*F625,2)</f>
        <v>5.2</v>
      </c>
    </row>
    <row r="626" spans="1:7" ht="15" customHeight="1">
      <c r="A626" s="2"/>
      <c r="B626" s="2"/>
      <c r="C626" s="2"/>
      <c r="D626" s="2"/>
      <c r="E626" s="87" t="s">
        <v>1490</v>
      </c>
      <c r="F626" s="87"/>
      <c r="G626" s="21">
        <f>SUM(G625:G625)</f>
        <v>5.2</v>
      </c>
    </row>
    <row r="627" spans="1:7" ht="15" customHeight="1">
      <c r="A627" s="2"/>
      <c r="B627" s="2"/>
      <c r="C627" s="2"/>
      <c r="D627" s="2"/>
      <c r="E627" s="89" t="s">
        <v>1491</v>
      </c>
      <c r="F627" s="89"/>
      <c r="G627" s="5">
        <f>SUM(G616,G619,G623,G626)</f>
        <v>180.73</v>
      </c>
    </row>
    <row r="628" spans="1:7" ht="9.9499999999999993" customHeight="1">
      <c r="A628" s="2"/>
      <c r="B628" s="2"/>
      <c r="C628" s="2"/>
      <c r="D628" s="2"/>
      <c r="E628" s="90"/>
      <c r="F628" s="90"/>
      <c r="G628" s="90"/>
    </row>
    <row r="629" spans="1:7" ht="20.100000000000001" customHeight="1">
      <c r="A629" s="81" t="s">
        <v>3393</v>
      </c>
      <c r="B629" s="81"/>
      <c r="C629" s="81"/>
      <c r="D629" s="81"/>
      <c r="E629" s="81"/>
      <c r="F629" s="81"/>
      <c r="G629" s="81"/>
    </row>
    <row r="630" spans="1:7" ht="15" customHeight="1">
      <c r="A630" s="91" t="s">
        <v>1576</v>
      </c>
      <c r="B630" s="91"/>
      <c r="C630" s="11" t="s">
        <v>4</v>
      </c>
      <c r="D630" s="11" t="s">
        <v>1470</v>
      </c>
      <c r="E630" s="11" t="s">
        <v>1471</v>
      </c>
      <c r="F630" s="11" t="s">
        <v>1472</v>
      </c>
      <c r="G630" s="11" t="s">
        <v>1473</v>
      </c>
    </row>
    <row r="631" spans="1:7" ht="21" customHeight="1">
      <c r="A631" s="17" t="s">
        <v>2346</v>
      </c>
      <c r="B631" s="18" t="s">
        <v>562</v>
      </c>
      <c r="C631" s="17" t="s">
        <v>14</v>
      </c>
      <c r="D631" s="17" t="s">
        <v>33</v>
      </c>
      <c r="E631" s="19">
        <v>1</v>
      </c>
      <c r="F631" s="20">
        <v>20.95</v>
      </c>
      <c r="G631" s="20">
        <f>TRUNC(TRUNC(E631,8)*F631,2)</f>
        <v>20.95</v>
      </c>
    </row>
    <row r="632" spans="1:7" ht="15" customHeight="1">
      <c r="A632" s="2"/>
      <c r="B632" s="2"/>
      <c r="C632" s="2"/>
      <c r="D632" s="2"/>
      <c r="E632" s="87" t="s">
        <v>1588</v>
      </c>
      <c r="F632" s="87"/>
      <c r="G632" s="21">
        <f>SUM(G631:G631)</f>
        <v>20.95</v>
      </c>
    </row>
    <row r="633" spans="1:7" ht="15" customHeight="1">
      <c r="A633" s="91" t="s">
        <v>1560</v>
      </c>
      <c r="B633" s="91"/>
      <c r="C633" s="11" t="s">
        <v>4</v>
      </c>
      <c r="D633" s="11" t="s">
        <v>1470</v>
      </c>
      <c r="E633" s="11" t="s">
        <v>1471</v>
      </c>
      <c r="F633" s="11" t="s">
        <v>1472</v>
      </c>
      <c r="G633" s="11" t="s">
        <v>1473</v>
      </c>
    </row>
    <row r="634" spans="1:7" ht="21" customHeight="1">
      <c r="A634" s="17" t="s">
        <v>2158</v>
      </c>
      <c r="B634" s="18" t="s">
        <v>2159</v>
      </c>
      <c r="C634" s="17" t="s">
        <v>14</v>
      </c>
      <c r="D634" s="17" t="s">
        <v>1563</v>
      </c>
      <c r="E634" s="19">
        <v>0.34599999999999997</v>
      </c>
      <c r="F634" s="20">
        <v>24.39</v>
      </c>
      <c r="G634" s="20">
        <f>TRUNC(TRUNC(E634,8)*F634,2)</f>
        <v>8.43</v>
      </c>
    </row>
    <row r="635" spans="1:7" ht="15" customHeight="1">
      <c r="A635" s="17" t="s">
        <v>2160</v>
      </c>
      <c r="B635" s="18" t="s">
        <v>2161</v>
      </c>
      <c r="C635" s="17" t="s">
        <v>14</v>
      </c>
      <c r="D635" s="17" t="s">
        <v>1563</v>
      </c>
      <c r="E635" s="19">
        <v>0.34599999999999997</v>
      </c>
      <c r="F635" s="20">
        <v>32.69</v>
      </c>
      <c r="G635" s="20">
        <f>TRUNC(TRUNC(E635,8)*F635,2)</f>
        <v>11.31</v>
      </c>
    </row>
    <row r="636" spans="1:7" ht="18" customHeight="1">
      <c r="A636" s="2"/>
      <c r="B636" s="2"/>
      <c r="C636" s="2"/>
      <c r="D636" s="2"/>
      <c r="E636" s="87" t="s">
        <v>1564</v>
      </c>
      <c r="F636" s="87"/>
      <c r="G636" s="21">
        <f>SUM(G634:G635)</f>
        <v>19.740000000000002</v>
      </c>
    </row>
    <row r="637" spans="1:7" ht="15" customHeight="1">
      <c r="A637" s="2"/>
      <c r="B637" s="2"/>
      <c r="C637" s="2"/>
      <c r="D637" s="2"/>
      <c r="E637" s="89" t="s">
        <v>1491</v>
      </c>
      <c r="F637" s="89"/>
      <c r="G637" s="5">
        <f>SUM(G632,G636)</f>
        <v>40.69</v>
      </c>
    </row>
    <row r="638" spans="1:7" ht="9.9499999999999993" customHeight="1">
      <c r="A638" s="2"/>
      <c r="B638" s="2"/>
      <c r="C638" s="2"/>
      <c r="D638" s="2"/>
      <c r="E638" s="90"/>
      <c r="F638" s="90"/>
      <c r="G638" s="90"/>
    </row>
    <row r="639" spans="1:7" ht="20.100000000000001" customHeight="1">
      <c r="A639" s="81" t="s">
        <v>2336</v>
      </c>
      <c r="B639" s="81"/>
      <c r="C639" s="81"/>
      <c r="D639" s="81"/>
      <c r="E639" s="81"/>
      <c r="F639" s="81"/>
      <c r="G639" s="81"/>
    </row>
    <row r="640" spans="1:7" ht="15" customHeight="1">
      <c r="A640" s="91" t="s">
        <v>1576</v>
      </c>
      <c r="B640" s="91"/>
      <c r="C640" s="11" t="s">
        <v>4</v>
      </c>
      <c r="D640" s="11" t="s">
        <v>1470</v>
      </c>
      <c r="E640" s="11" t="s">
        <v>1471</v>
      </c>
      <c r="F640" s="11" t="s">
        <v>1472</v>
      </c>
      <c r="G640" s="11" t="s">
        <v>1473</v>
      </c>
    </row>
    <row r="641" spans="1:7" ht="21" customHeight="1">
      <c r="A641" s="17" t="s">
        <v>2010</v>
      </c>
      <c r="B641" s="18" t="s">
        <v>2011</v>
      </c>
      <c r="C641" s="17" t="s">
        <v>14</v>
      </c>
      <c r="D641" s="17" t="s">
        <v>33</v>
      </c>
      <c r="E641" s="19">
        <v>38.691000000000003</v>
      </c>
      <c r="F641" s="20">
        <v>0.64</v>
      </c>
      <c r="G641" s="20">
        <f>TRUNC(TRUNC(E641,8)*F641,2)</f>
        <v>24.76</v>
      </c>
    </row>
    <row r="642" spans="1:7" ht="15" customHeight="1">
      <c r="A642" s="2"/>
      <c r="B642" s="2"/>
      <c r="C642" s="2"/>
      <c r="D642" s="2"/>
      <c r="E642" s="87" t="s">
        <v>1588</v>
      </c>
      <c r="F642" s="87"/>
      <c r="G642" s="21">
        <f>SUM(G641:G641)</f>
        <v>24.76</v>
      </c>
    </row>
    <row r="643" spans="1:7" ht="15" customHeight="1">
      <c r="A643" s="91" t="s">
        <v>1560</v>
      </c>
      <c r="B643" s="91"/>
      <c r="C643" s="11" t="s">
        <v>4</v>
      </c>
      <c r="D643" s="11" t="s">
        <v>1470</v>
      </c>
      <c r="E643" s="11" t="s">
        <v>1471</v>
      </c>
      <c r="F643" s="11" t="s">
        <v>1472</v>
      </c>
      <c r="G643" s="11" t="s">
        <v>1473</v>
      </c>
    </row>
    <row r="644" spans="1:7" ht="15" customHeight="1">
      <c r="A644" s="17" t="s">
        <v>1792</v>
      </c>
      <c r="B644" s="18" t="s">
        <v>1793</v>
      </c>
      <c r="C644" s="17" t="s">
        <v>14</v>
      </c>
      <c r="D644" s="17" t="s">
        <v>1563</v>
      </c>
      <c r="E644" s="19">
        <v>1.2685999999999999</v>
      </c>
      <c r="F644" s="20">
        <v>32.270000000000003</v>
      </c>
      <c r="G644" s="20">
        <f>TRUNC(TRUNC(E644,8)*F644,2)</f>
        <v>40.93</v>
      </c>
    </row>
    <row r="645" spans="1:7" ht="15" customHeight="1">
      <c r="A645" s="17" t="s">
        <v>1775</v>
      </c>
      <c r="B645" s="18" t="s">
        <v>1776</v>
      </c>
      <c r="C645" s="17" t="s">
        <v>14</v>
      </c>
      <c r="D645" s="17" t="s">
        <v>1563</v>
      </c>
      <c r="E645" s="19">
        <v>0.99670000000000003</v>
      </c>
      <c r="F645" s="20">
        <v>23.23</v>
      </c>
      <c r="G645" s="20">
        <f>TRUNC(TRUNC(E645,8)*F645,2)</f>
        <v>23.15</v>
      </c>
    </row>
    <row r="646" spans="1:7" ht="18" customHeight="1">
      <c r="A646" s="2"/>
      <c r="B646" s="2"/>
      <c r="C646" s="2"/>
      <c r="D646" s="2"/>
      <c r="E646" s="87" t="s">
        <v>1564</v>
      </c>
      <c r="F646" s="87"/>
      <c r="G646" s="21">
        <f>SUM(G644:G645)</f>
        <v>64.08</v>
      </c>
    </row>
    <row r="647" spans="1:7" ht="15" customHeight="1">
      <c r="A647" s="91" t="s">
        <v>1487</v>
      </c>
      <c r="B647" s="91"/>
      <c r="C647" s="11" t="s">
        <v>4</v>
      </c>
      <c r="D647" s="11" t="s">
        <v>1470</v>
      </c>
      <c r="E647" s="11" t="s">
        <v>1471</v>
      </c>
      <c r="F647" s="11" t="s">
        <v>1472</v>
      </c>
      <c r="G647" s="11" t="s">
        <v>1473</v>
      </c>
    </row>
    <row r="648" spans="1:7" ht="29.1" customHeight="1">
      <c r="A648" s="17" t="s">
        <v>2337</v>
      </c>
      <c r="B648" s="18" t="s">
        <v>2338</v>
      </c>
      <c r="C648" s="17" t="s">
        <v>14</v>
      </c>
      <c r="D648" s="17" t="s">
        <v>43</v>
      </c>
      <c r="E648" s="19">
        <v>2.7799999999999998E-2</v>
      </c>
      <c r="F648" s="20">
        <v>794.07</v>
      </c>
      <c r="G648" s="20">
        <f>TRUNC(TRUNC(E648,8)*F648,2)</f>
        <v>22.07</v>
      </c>
    </row>
    <row r="649" spans="1:7" ht="29.1" customHeight="1">
      <c r="A649" s="17" t="s">
        <v>2339</v>
      </c>
      <c r="B649" s="18" t="s">
        <v>2340</v>
      </c>
      <c r="C649" s="17" t="s">
        <v>14</v>
      </c>
      <c r="D649" s="17" t="s">
        <v>43</v>
      </c>
      <c r="E649" s="19">
        <v>3.8999999999999998E-3</v>
      </c>
      <c r="F649" s="20">
        <v>580.72</v>
      </c>
      <c r="G649" s="20">
        <f>TRUNC(TRUNC(E649,8)*F649,2)</f>
        <v>2.2599999999999998</v>
      </c>
    </row>
    <row r="650" spans="1:7" ht="29.1" customHeight="1">
      <c r="A650" s="17" t="s">
        <v>2341</v>
      </c>
      <c r="B650" s="18" t="s">
        <v>2342</v>
      </c>
      <c r="C650" s="17" t="s">
        <v>14</v>
      </c>
      <c r="D650" s="17" t="s">
        <v>43</v>
      </c>
      <c r="E650" s="19">
        <v>1.7500000000000002E-2</v>
      </c>
      <c r="F650" s="20">
        <v>3242.4</v>
      </c>
      <c r="G650" s="20">
        <f>TRUNC(TRUNC(E650,8)*F650,2)</f>
        <v>56.74</v>
      </c>
    </row>
    <row r="651" spans="1:7" ht="29.1" customHeight="1">
      <c r="A651" s="17" t="s">
        <v>2343</v>
      </c>
      <c r="B651" s="18" t="s">
        <v>2344</v>
      </c>
      <c r="C651" s="17" t="s">
        <v>14</v>
      </c>
      <c r="D651" s="17" t="s">
        <v>43</v>
      </c>
      <c r="E651" s="19">
        <v>3.5999999999999997E-2</v>
      </c>
      <c r="F651" s="20">
        <v>314.92</v>
      </c>
      <c r="G651" s="20">
        <f>TRUNC(TRUNC(E651,8)*F651,2)</f>
        <v>11.33</v>
      </c>
    </row>
    <row r="652" spans="1:7" ht="15" customHeight="1">
      <c r="A652" s="2"/>
      <c r="B652" s="2"/>
      <c r="C652" s="2"/>
      <c r="D652" s="2"/>
      <c r="E652" s="87" t="s">
        <v>1490</v>
      </c>
      <c r="F652" s="87"/>
      <c r="G652" s="21">
        <f>SUM(G648:G651)</f>
        <v>92.399999999999991</v>
      </c>
    </row>
    <row r="653" spans="1:7" ht="15" customHeight="1">
      <c r="A653" s="2"/>
      <c r="B653" s="2"/>
      <c r="C653" s="2"/>
      <c r="D653" s="2"/>
      <c r="E653" s="89" t="s">
        <v>1491</v>
      </c>
      <c r="F653" s="89"/>
      <c r="G653" s="5">
        <f>SUM(G642,G646,G652)</f>
        <v>181.24</v>
      </c>
    </row>
    <row r="654" spans="1:7" ht="9.9499999999999993" customHeight="1">
      <c r="A654" s="2"/>
      <c r="B654" s="2"/>
      <c r="C654" s="2"/>
      <c r="D654" s="2"/>
      <c r="E654" s="90"/>
      <c r="F654" s="90"/>
      <c r="G654" s="90"/>
    </row>
    <row r="655" spans="1:7" ht="20.100000000000001" customHeight="1">
      <c r="A655" s="81" t="s">
        <v>3394</v>
      </c>
      <c r="B655" s="81"/>
      <c r="C655" s="81"/>
      <c r="D655" s="81"/>
      <c r="E655" s="81"/>
      <c r="F655" s="81"/>
      <c r="G655" s="81"/>
    </row>
    <row r="656" spans="1:7" ht="15" customHeight="1">
      <c r="A656" s="91" t="s">
        <v>1552</v>
      </c>
      <c r="B656" s="91"/>
      <c r="C656" s="11" t="s">
        <v>4</v>
      </c>
      <c r="D656" s="11" t="s">
        <v>1470</v>
      </c>
      <c r="E656" s="11" t="s">
        <v>1471</v>
      </c>
      <c r="F656" s="11" t="s">
        <v>1472</v>
      </c>
      <c r="G656" s="11" t="s">
        <v>1473</v>
      </c>
    </row>
    <row r="657" spans="1:7" ht="45.95" customHeight="1">
      <c r="A657" s="17" t="s">
        <v>2439</v>
      </c>
      <c r="B657" s="18" t="s">
        <v>2440</v>
      </c>
      <c r="C657" s="17" t="s">
        <v>14</v>
      </c>
      <c r="D657" s="17" t="s">
        <v>1555</v>
      </c>
      <c r="E657" s="19">
        <v>1.78E-2</v>
      </c>
      <c r="F657" s="20">
        <v>76.23</v>
      </c>
      <c r="G657" s="20">
        <f>TRUNC(TRUNC(E657,8)*F657,2)</f>
        <v>1.35</v>
      </c>
    </row>
    <row r="658" spans="1:7" ht="45.95" customHeight="1">
      <c r="A658" s="17" t="s">
        <v>2441</v>
      </c>
      <c r="B658" s="18" t="s">
        <v>2442</v>
      </c>
      <c r="C658" s="17" t="s">
        <v>14</v>
      </c>
      <c r="D658" s="17" t="s">
        <v>1558</v>
      </c>
      <c r="E658" s="19">
        <v>8.6999999999999994E-3</v>
      </c>
      <c r="F658" s="20">
        <v>160.58000000000001</v>
      </c>
      <c r="G658" s="20">
        <f>TRUNC(TRUNC(E658,8)*F658,2)</f>
        <v>1.39</v>
      </c>
    </row>
    <row r="659" spans="1:7" ht="18" customHeight="1">
      <c r="A659" s="2"/>
      <c r="B659" s="2"/>
      <c r="C659" s="2"/>
      <c r="D659" s="2"/>
      <c r="E659" s="87" t="s">
        <v>1559</v>
      </c>
      <c r="F659" s="87"/>
      <c r="G659" s="21">
        <f>SUM(G657:G658)</f>
        <v>2.74</v>
      </c>
    </row>
    <row r="660" spans="1:7" ht="15" customHeight="1">
      <c r="A660" s="91" t="s">
        <v>1576</v>
      </c>
      <c r="B660" s="91"/>
      <c r="C660" s="11" t="s">
        <v>4</v>
      </c>
      <c r="D660" s="11" t="s">
        <v>1470</v>
      </c>
      <c r="E660" s="11" t="s">
        <v>1471</v>
      </c>
      <c r="F660" s="11" t="s">
        <v>1472</v>
      </c>
      <c r="G660" s="11" t="s">
        <v>1473</v>
      </c>
    </row>
    <row r="661" spans="1:7" ht="21" customHeight="1">
      <c r="A661" s="17" t="s">
        <v>2739</v>
      </c>
      <c r="B661" s="18" t="s">
        <v>2740</v>
      </c>
      <c r="C661" s="17" t="s">
        <v>14</v>
      </c>
      <c r="D661" s="17" t="s">
        <v>33</v>
      </c>
      <c r="E661" s="19">
        <v>20.761500000000002</v>
      </c>
      <c r="F661" s="20">
        <v>2.4500000000000002</v>
      </c>
      <c r="G661" s="20">
        <f t="shared" ref="G661:G666" si="10">TRUNC(TRUNC(E661,8)*F661,2)</f>
        <v>50.86</v>
      </c>
    </row>
    <row r="662" spans="1:7" ht="21" customHeight="1">
      <c r="A662" s="17" t="s">
        <v>1803</v>
      </c>
      <c r="B662" s="18" t="s">
        <v>1804</v>
      </c>
      <c r="C662" s="17" t="s">
        <v>14</v>
      </c>
      <c r="D662" s="17" t="s">
        <v>1790</v>
      </c>
      <c r="E662" s="19">
        <v>5.4000000000000003E-3</v>
      </c>
      <c r="F662" s="20">
        <v>6.39</v>
      </c>
      <c r="G662" s="20">
        <f t="shared" si="10"/>
        <v>0.03</v>
      </c>
    </row>
    <row r="663" spans="1:7" ht="21" customHeight="1">
      <c r="A663" s="17" t="s">
        <v>1754</v>
      </c>
      <c r="B663" s="18" t="s">
        <v>1755</v>
      </c>
      <c r="C663" s="17" t="s">
        <v>14</v>
      </c>
      <c r="D663" s="17" t="s">
        <v>88</v>
      </c>
      <c r="E663" s="19">
        <v>0.11840000000000001</v>
      </c>
      <c r="F663" s="20">
        <v>9.5</v>
      </c>
      <c r="G663" s="20">
        <f t="shared" si="10"/>
        <v>1.1200000000000001</v>
      </c>
    </row>
    <row r="664" spans="1:7" ht="15" customHeight="1">
      <c r="A664" s="17" t="s">
        <v>1771</v>
      </c>
      <c r="B664" s="18" t="s">
        <v>1772</v>
      </c>
      <c r="C664" s="17" t="s">
        <v>14</v>
      </c>
      <c r="D664" s="17" t="s">
        <v>118</v>
      </c>
      <c r="E664" s="19">
        <v>1.2500000000000001E-2</v>
      </c>
      <c r="F664" s="20">
        <v>18.100000000000001</v>
      </c>
      <c r="G664" s="20">
        <f t="shared" si="10"/>
        <v>0.22</v>
      </c>
    </row>
    <row r="665" spans="1:7" ht="21" customHeight="1">
      <c r="A665" s="17" t="s">
        <v>1811</v>
      </c>
      <c r="B665" s="18" t="s">
        <v>1812</v>
      </c>
      <c r="C665" s="17" t="s">
        <v>14</v>
      </c>
      <c r="D665" s="17" t="s">
        <v>88</v>
      </c>
      <c r="E665" s="19">
        <v>0.14080000000000001</v>
      </c>
      <c r="F665" s="20">
        <v>3.32</v>
      </c>
      <c r="G665" s="20">
        <f t="shared" si="10"/>
        <v>0.46</v>
      </c>
    </row>
    <row r="666" spans="1:7" ht="29.1" customHeight="1">
      <c r="A666" s="17" t="s">
        <v>1677</v>
      </c>
      <c r="B666" s="18" t="s">
        <v>1678</v>
      </c>
      <c r="C666" s="17" t="s">
        <v>14</v>
      </c>
      <c r="D666" s="17" t="s">
        <v>88</v>
      </c>
      <c r="E666" s="19">
        <v>0.44159999999999999</v>
      </c>
      <c r="F666" s="20">
        <v>18.75</v>
      </c>
      <c r="G666" s="20">
        <f t="shared" si="10"/>
        <v>8.2799999999999994</v>
      </c>
    </row>
    <row r="667" spans="1:7" ht="15" customHeight="1">
      <c r="A667" s="2"/>
      <c r="B667" s="2"/>
      <c r="C667" s="2"/>
      <c r="D667" s="2"/>
      <c r="E667" s="87" t="s">
        <v>1588</v>
      </c>
      <c r="F667" s="87"/>
      <c r="G667" s="21">
        <f>SUM(G661:G666)</f>
        <v>60.97</v>
      </c>
    </row>
    <row r="668" spans="1:7" ht="15" customHeight="1">
      <c r="A668" s="91" t="s">
        <v>1560</v>
      </c>
      <c r="B668" s="91"/>
      <c r="C668" s="11" t="s">
        <v>4</v>
      </c>
      <c r="D668" s="11" t="s">
        <v>1470</v>
      </c>
      <c r="E668" s="11" t="s">
        <v>1471</v>
      </c>
      <c r="F668" s="11" t="s">
        <v>1472</v>
      </c>
      <c r="G668" s="11" t="s">
        <v>1473</v>
      </c>
    </row>
    <row r="669" spans="1:7" ht="15" customHeight="1">
      <c r="A669" s="17" t="s">
        <v>1792</v>
      </c>
      <c r="B669" s="18" t="s">
        <v>1793</v>
      </c>
      <c r="C669" s="17" t="s">
        <v>14</v>
      </c>
      <c r="D669" s="17" t="s">
        <v>1563</v>
      </c>
      <c r="E669" s="19">
        <v>3.5684</v>
      </c>
      <c r="F669" s="20">
        <v>32.270000000000003</v>
      </c>
      <c r="G669" s="20">
        <f>TRUNC(TRUNC(E669,8)*F669,2)</f>
        <v>115.15</v>
      </c>
    </row>
    <row r="670" spans="1:7" ht="15" customHeight="1">
      <c r="A670" s="17" t="s">
        <v>1775</v>
      </c>
      <c r="B670" s="18" t="s">
        <v>1776</v>
      </c>
      <c r="C670" s="17" t="s">
        <v>14</v>
      </c>
      <c r="D670" s="17" t="s">
        <v>1563</v>
      </c>
      <c r="E670" s="19">
        <v>2.8037999999999998</v>
      </c>
      <c r="F670" s="20">
        <v>23.23</v>
      </c>
      <c r="G670" s="20">
        <f>TRUNC(TRUNC(E670,8)*F670,2)</f>
        <v>65.13</v>
      </c>
    </row>
    <row r="671" spans="1:7" ht="18" customHeight="1">
      <c r="A671" s="2"/>
      <c r="B671" s="2"/>
      <c r="C671" s="2"/>
      <c r="D671" s="2"/>
      <c r="E671" s="87" t="s">
        <v>1564</v>
      </c>
      <c r="F671" s="87"/>
      <c r="G671" s="21">
        <f>SUM(G669:G670)</f>
        <v>180.28</v>
      </c>
    </row>
    <row r="672" spans="1:7" ht="15" customHeight="1">
      <c r="A672" s="91" t="s">
        <v>1487</v>
      </c>
      <c r="B672" s="91"/>
      <c r="C672" s="11" t="s">
        <v>4</v>
      </c>
      <c r="D672" s="11" t="s">
        <v>1470</v>
      </c>
      <c r="E672" s="11" t="s">
        <v>1471</v>
      </c>
      <c r="F672" s="11" t="s">
        <v>1472</v>
      </c>
      <c r="G672" s="11" t="s">
        <v>1473</v>
      </c>
    </row>
    <row r="673" spans="1:7" ht="29.1" customHeight="1">
      <c r="A673" s="17" t="s">
        <v>2337</v>
      </c>
      <c r="B673" s="18" t="s">
        <v>2338</v>
      </c>
      <c r="C673" s="17" t="s">
        <v>14</v>
      </c>
      <c r="D673" s="17" t="s">
        <v>43</v>
      </c>
      <c r="E673" s="19">
        <v>7.2800000000000004E-2</v>
      </c>
      <c r="F673" s="20">
        <v>794.07</v>
      </c>
      <c r="G673" s="20">
        <f>TRUNC(TRUNC(E673,8)*F673,2)</f>
        <v>57.8</v>
      </c>
    </row>
    <row r="674" spans="1:7" ht="29.1" customHeight="1">
      <c r="A674" s="17" t="s">
        <v>2339</v>
      </c>
      <c r="B674" s="18" t="s">
        <v>2340</v>
      </c>
      <c r="C674" s="17" t="s">
        <v>14</v>
      </c>
      <c r="D674" s="17" t="s">
        <v>43</v>
      </c>
      <c r="E674" s="19">
        <v>1.4800000000000001E-2</v>
      </c>
      <c r="F674" s="20">
        <v>580.72</v>
      </c>
      <c r="G674" s="20">
        <f>TRUNC(TRUNC(E674,8)*F674,2)</f>
        <v>8.59</v>
      </c>
    </row>
    <row r="675" spans="1:7" ht="29.1" customHeight="1">
      <c r="A675" s="17" t="s">
        <v>2451</v>
      </c>
      <c r="B675" s="18" t="s">
        <v>2452</v>
      </c>
      <c r="C675" s="17" t="s">
        <v>14</v>
      </c>
      <c r="D675" s="17" t="s">
        <v>43</v>
      </c>
      <c r="E675" s="19">
        <v>7.4399999999999994E-2</v>
      </c>
      <c r="F675" s="20">
        <v>517.07000000000005</v>
      </c>
      <c r="G675" s="20">
        <f>TRUNC(TRUNC(E675,8)*F675,2)</f>
        <v>38.47</v>
      </c>
    </row>
    <row r="676" spans="1:7" ht="29.1" customHeight="1">
      <c r="A676" s="17" t="s">
        <v>2455</v>
      </c>
      <c r="B676" s="18" t="s">
        <v>2456</v>
      </c>
      <c r="C676" s="17" t="s">
        <v>14</v>
      </c>
      <c r="D676" s="17" t="s">
        <v>43</v>
      </c>
      <c r="E676" s="19">
        <v>4.48E-2</v>
      </c>
      <c r="F676" s="20">
        <v>2654.18</v>
      </c>
      <c r="G676" s="20">
        <f>TRUNC(TRUNC(E676,8)*F676,2)</f>
        <v>118.9</v>
      </c>
    </row>
    <row r="677" spans="1:7" ht="21" customHeight="1">
      <c r="A677" s="17" t="s">
        <v>2457</v>
      </c>
      <c r="B677" s="18" t="s">
        <v>2458</v>
      </c>
      <c r="C677" s="17" t="s">
        <v>14</v>
      </c>
      <c r="D677" s="17" t="s">
        <v>39</v>
      </c>
      <c r="E677" s="19">
        <v>0.81</v>
      </c>
      <c r="F677" s="20">
        <v>7.15</v>
      </c>
      <c r="G677" s="20">
        <f>TRUNC(TRUNC(E677,8)*F677,2)</f>
        <v>5.79</v>
      </c>
    </row>
    <row r="678" spans="1:7" ht="15" customHeight="1">
      <c r="A678" s="2"/>
      <c r="B678" s="2"/>
      <c r="C678" s="2"/>
      <c r="D678" s="2"/>
      <c r="E678" s="87" t="s">
        <v>1490</v>
      </c>
      <c r="F678" s="87"/>
      <c r="G678" s="21">
        <f>SUM(G673:G677)</f>
        <v>229.54999999999998</v>
      </c>
    </row>
    <row r="679" spans="1:7" ht="15" customHeight="1">
      <c r="A679" s="2"/>
      <c r="B679" s="2"/>
      <c r="C679" s="2"/>
      <c r="D679" s="2"/>
      <c r="E679" s="89" t="s">
        <v>1491</v>
      </c>
      <c r="F679" s="89"/>
      <c r="G679" s="5">
        <f>SUM(G659,G667,G671,G678)</f>
        <v>473.53999999999996</v>
      </c>
    </row>
    <row r="680" spans="1:7" ht="9.9499999999999993" customHeight="1">
      <c r="A680" s="2"/>
      <c r="B680" s="2"/>
      <c r="C680" s="2"/>
      <c r="D680" s="2"/>
      <c r="E680" s="90"/>
      <c r="F680" s="90"/>
      <c r="G680" s="90"/>
    </row>
    <row r="681" spans="1:7" ht="20.100000000000001" customHeight="1">
      <c r="A681" s="81" t="s">
        <v>3395</v>
      </c>
      <c r="B681" s="81"/>
      <c r="C681" s="81"/>
      <c r="D681" s="81"/>
      <c r="E681" s="81"/>
      <c r="F681" s="81"/>
      <c r="G681" s="81"/>
    </row>
    <row r="682" spans="1:7" ht="15" customHeight="1">
      <c r="A682" s="91" t="s">
        <v>1576</v>
      </c>
      <c r="B682" s="91"/>
      <c r="C682" s="11" t="s">
        <v>4</v>
      </c>
      <c r="D682" s="11" t="s">
        <v>1470</v>
      </c>
      <c r="E682" s="11" t="s">
        <v>1471</v>
      </c>
      <c r="F682" s="11" t="s">
        <v>1472</v>
      </c>
      <c r="G682" s="11" t="s">
        <v>1473</v>
      </c>
    </row>
    <row r="683" spans="1:7" ht="21" customHeight="1">
      <c r="A683" s="17" t="s">
        <v>3396</v>
      </c>
      <c r="B683" s="18" t="s">
        <v>3397</v>
      </c>
      <c r="C683" s="17" t="s">
        <v>14</v>
      </c>
      <c r="D683" s="17" t="s">
        <v>33</v>
      </c>
      <c r="E683" s="19">
        <v>1</v>
      </c>
      <c r="F683" s="20">
        <v>3.74</v>
      </c>
      <c r="G683" s="20">
        <f>TRUNC(TRUNC(E683,8)*F683,2)</f>
        <v>3.74</v>
      </c>
    </row>
    <row r="684" spans="1:7" ht="15" customHeight="1">
      <c r="A684" s="2"/>
      <c r="B684" s="2"/>
      <c r="C684" s="2"/>
      <c r="D684" s="2"/>
      <c r="E684" s="87" t="s">
        <v>1588</v>
      </c>
      <c r="F684" s="87"/>
      <c r="G684" s="21">
        <f>SUM(G683:G683)</f>
        <v>3.74</v>
      </c>
    </row>
    <row r="685" spans="1:7" ht="15" customHeight="1">
      <c r="A685" s="91" t="s">
        <v>1560</v>
      </c>
      <c r="B685" s="91"/>
      <c r="C685" s="11" t="s">
        <v>4</v>
      </c>
      <c r="D685" s="11" t="s">
        <v>1470</v>
      </c>
      <c r="E685" s="11" t="s">
        <v>1471</v>
      </c>
      <c r="F685" s="11" t="s">
        <v>1472</v>
      </c>
      <c r="G685" s="11" t="s">
        <v>1473</v>
      </c>
    </row>
    <row r="686" spans="1:7" ht="21" customHeight="1">
      <c r="A686" s="17" t="s">
        <v>2158</v>
      </c>
      <c r="B686" s="18" t="s">
        <v>2159</v>
      </c>
      <c r="C686" s="17" t="s">
        <v>14</v>
      </c>
      <c r="D686" s="17" t="s">
        <v>1563</v>
      </c>
      <c r="E686" s="19">
        <v>0.222</v>
      </c>
      <c r="F686" s="20">
        <v>24.39</v>
      </c>
      <c r="G686" s="20">
        <f>TRUNC(TRUNC(E686,8)*F686,2)</f>
        <v>5.41</v>
      </c>
    </row>
    <row r="687" spans="1:7" ht="15" customHeight="1">
      <c r="A687" s="17" t="s">
        <v>2160</v>
      </c>
      <c r="B687" s="18" t="s">
        <v>2161</v>
      </c>
      <c r="C687" s="17" t="s">
        <v>14</v>
      </c>
      <c r="D687" s="17" t="s">
        <v>1563</v>
      </c>
      <c r="E687" s="19">
        <v>0.222</v>
      </c>
      <c r="F687" s="20">
        <v>32.69</v>
      </c>
      <c r="G687" s="20">
        <f>TRUNC(TRUNC(E687,8)*F687,2)</f>
        <v>7.25</v>
      </c>
    </row>
    <row r="688" spans="1:7" ht="18" customHeight="1">
      <c r="A688" s="2"/>
      <c r="B688" s="2"/>
      <c r="C688" s="2"/>
      <c r="D688" s="2"/>
      <c r="E688" s="87" t="s">
        <v>1564</v>
      </c>
      <c r="F688" s="87"/>
      <c r="G688" s="21">
        <f>SUM(G686:G687)</f>
        <v>12.66</v>
      </c>
    </row>
    <row r="689" spans="1:7" ht="15" customHeight="1">
      <c r="A689" s="2"/>
      <c r="B689" s="2"/>
      <c r="C689" s="2"/>
      <c r="D689" s="2"/>
      <c r="E689" s="89" t="s">
        <v>1491</v>
      </c>
      <c r="F689" s="89"/>
      <c r="G689" s="5">
        <f>SUM(G684,G688)</f>
        <v>16.399999999999999</v>
      </c>
    </row>
    <row r="690" spans="1:7" ht="9.9499999999999993" customHeight="1">
      <c r="A690" s="2"/>
      <c r="B690" s="2"/>
      <c r="C690" s="2"/>
      <c r="D690" s="2"/>
      <c r="E690" s="90"/>
      <c r="F690" s="90"/>
      <c r="G690" s="90"/>
    </row>
    <row r="691" spans="1:7" ht="20.100000000000001" customHeight="1">
      <c r="A691" s="81" t="s">
        <v>2335</v>
      </c>
      <c r="B691" s="81"/>
      <c r="C691" s="81"/>
      <c r="D691" s="81"/>
      <c r="E691" s="81"/>
      <c r="F691" s="81"/>
      <c r="G691" s="81"/>
    </row>
    <row r="692" spans="1:7" ht="15" customHeight="1">
      <c r="A692" s="91" t="s">
        <v>1576</v>
      </c>
      <c r="B692" s="91"/>
      <c r="C692" s="11" t="s">
        <v>4</v>
      </c>
      <c r="D692" s="11" t="s">
        <v>1470</v>
      </c>
      <c r="E692" s="11" t="s">
        <v>1471</v>
      </c>
      <c r="F692" s="11" t="s">
        <v>1472</v>
      </c>
      <c r="G692" s="11" t="s">
        <v>1473</v>
      </c>
    </row>
    <row r="693" spans="1:7" ht="21" customHeight="1">
      <c r="A693" s="17" t="s">
        <v>2330</v>
      </c>
      <c r="B693" s="18" t="s">
        <v>2331</v>
      </c>
      <c r="C693" s="17" t="s">
        <v>14</v>
      </c>
      <c r="D693" s="17" t="s">
        <v>33</v>
      </c>
      <c r="E693" s="19">
        <v>1</v>
      </c>
      <c r="F693" s="20">
        <v>2.09</v>
      </c>
      <c r="G693" s="20">
        <f>TRUNC(TRUNC(E693,8)*F693,2)</f>
        <v>2.09</v>
      </c>
    </row>
    <row r="694" spans="1:7" ht="15" customHeight="1">
      <c r="A694" s="2"/>
      <c r="B694" s="2"/>
      <c r="C694" s="2"/>
      <c r="D694" s="2"/>
      <c r="E694" s="87" t="s">
        <v>1588</v>
      </c>
      <c r="F694" s="87"/>
      <c r="G694" s="21">
        <f>SUM(G693:G693)</f>
        <v>2.09</v>
      </c>
    </row>
    <row r="695" spans="1:7" ht="15" customHeight="1">
      <c r="A695" s="91" t="s">
        <v>1560</v>
      </c>
      <c r="B695" s="91"/>
      <c r="C695" s="11" t="s">
        <v>4</v>
      </c>
      <c r="D695" s="11" t="s">
        <v>1470</v>
      </c>
      <c r="E695" s="11" t="s">
        <v>1471</v>
      </c>
      <c r="F695" s="11" t="s">
        <v>1472</v>
      </c>
      <c r="G695" s="11" t="s">
        <v>1473</v>
      </c>
    </row>
    <row r="696" spans="1:7" ht="21" customHeight="1">
      <c r="A696" s="17" t="s">
        <v>2158</v>
      </c>
      <c r="B696" s="18" t="s">
        <v>2159</v>
      </c>
      <c r="C696" s="17" t="s">
        <v>14</v>
      </c>
      <c r="D696" s="17" t="s">
        <v>1563</v>
      </c>
      <c r="E696" s="19">
        <v>0.16400000000000001</v>
      </c>
      <c r="F696" s="20">
        <v>24.39</v>
      </c>
      <c r="G696" s="20">
        <f>TRUNC(TRUNC(E696,8)*F696,2)</f>
        <v>3.99</v>
      </c>
    </row>
    <row r="697" spans="1:7" ht="15" customHeight="1">
      <c r="A697" s="17" t="s">
        <v>2160</v>
      </c>
      <c r="B697" s="18" t="s">
        <v>2161</v>
      </c>
      <c r="C697" s="17" t="s">
        <v>14</v>
      </c>
      <c r="D697" s="17" t="s">
        <v>1563</v>
      </c>
      <c r="E697" s="19">
        <v>0.16400000000000001</v>
      </c>
      <c r="F697" s="20">
        <v>32.69</v>
      </c>
      <c r="G697" s="20">
        <f>TRUNC(TRUNC(E697,8)*F697,2)</f>
        <v>5.36</v>
      </c>
    </row>
    <row r="698" spans="1:7" ht="18" customHeight="1">
      <c r="A698" s="2"/>
      <c r="B698" s="2"/>
      <c r="C698" s="2"/>
      <c r="D698" s="2"/>
      <c r="E698" s="87" t="s">
        <v>1564</v>
      </c>
      <c r="F698" s="87"/>
      <c r="G698" s="21">
        <f>SUM(G696:G697)</f>
        <v>9.3500000000000014</v>
      </c>
    </row>
    <row r="699" spans="1:7" ht="15" customHeight="1">
      <c r="A699" s="91" t="s">
        <v>1487</v>
      </c>
      <c r="B699" s="91"/>
      <c r="C699" s="11" t="s">
        <v>4</v>
      </c>
      <c r="D699" s="11" t="s">
        <v>1470</v>
      </c>
      <c r="E699" s="11" t="s">
        <v>1471</v>
      </c>
      <c r="F699" s="11" t="s">
        <v>1472</v>
      </c>
      <c r="G699" s="11" t="s">
        <v>1473</v>
      </c>
    </row>
    <row r="700" spans="1:7" ht="21" customHeight="1">
      <c r="A700" s="17" t="s">
        <v>2332</v>
      </c>
      <c r="B700" s="18" t="s">
        <v>2333</v>
      </c>
      <c r="C700" s="17" t="s">
        <v>14</v>
      </c>
      <c r="D700" s="17" t="s">
        <v>43</v>
      </c>
      <c r="E700" s="19">
        <v>8.9999999999999998E-4</v>
      </c>
      <c r="F700" s="20">
        <v>711.11</v>
      </c>
      <c r="G700" s="20">
        <f>TRUNC(TRUNC(E700,8)*F700,2)</f>
        <v>0.63</v>
      </c>
    </row>
    <row r="701" spans="1:7" ht="15" customHeight="1">
      <c r="A701" s="2"/>
      <c r="B701" s="2"/>
      <c r="C701" s="2"/>
      <c r="D701" s="2"/>
      <c r="E701" s="87" t="s">
        <v>1490</v>
      </c>
      <c r="F701" s="87"/>
      <c r="G701" s="21">
        <f>SUM(G700:G700)</f>
        <v>0.63</v>
      </c>
    </row>
    <row r="702" spans="1:7" ht="15" customHeight="1">
      <c r="A702" s="2"/>
      <c r="B702" s="2"/>
      <c r="C702" s="2"/>
      <c r="D702" s="2"/>
      <c r="E702" s="89" t="s">
        <v>1491</v>
      </c>
      <c r="F702" s="89"/>
      <c r="G702" s="5">
        <f>SUM(G694,G698,G701)</f>
        <v>12.070000000000002</v>
      </c>
    </row>
    <row r="703" spans="1:7" ht="9.9499999999999993" customHeight="1">
      <c r="A703" s="2"/>
      <c r="B703" s="2"/>
      <c r="C703" s="2"/>
      <c r="D703" s="2"/>
      <c r="E703" s="90"/>
      <c r="F703" s="90"/>
      <c r="G703" s="90"/>
    </row>
    <row r="704" spans="1:7" ht="20.100000000000001" customHeight="1">
      <c r="A704" s="81" t="s">
        <v>3398</v>
      </c>
      <c r="B704" s="81"/>
      <c r="C704" s="81"/>
      <c r="D704" s="81"/>
      <c r="E704" s="81"/>
      <c r="F704" s="81"/>
      <c r="G704" s="81"/>
    </row>
    <row r="705" spans="1:7" ht="15" customHeight="1">
      <c r="A705" s="91" t="s">
        <v>1576</v>
      </c>
      <c r="B705" s="91"/>
      <c r="C705" s="11" t="s">
        <v>4</v>
      </c>
      <c r="D705" s="11" t="s">
        <v>1470</v>
      </c>
      <c r="E705" s="11" t="s">
        <v>1471</v>
      </c>
      <c r="F705" s="11" t="s">
        <v>1472</v>
      </c>
      <c r="G705" s="11" t="s">
        <v>1473</v>
      </c>
    </row>
    <row r="706" spans="1:7" ht="15" customHeight="1">
      <c r="A706" s="17" t="s">
        <v>2526</v>
      </c>
      <c r="B706" s="18" t="s">
        <v>2527</v>
      </c>
      <c r="C706" s="17" t="s">
        <v>14</v>
      </c>
      <c r="D706" s="17" t="s">
        <v>33</v>
      </c>
      <c r="E706" s="19">
        <v>2.92E-2</v>
      </c>
      <c r="F706" s="20">
        <v>63.17</v>
      </c>
      <c r="G706" s="20">
        <f>TRUNC(TRUNC(E706,8)*F706,2)</f>
        <v>1.84</v>
      </c>
    </row>
    <row r="707" spans="1:7" ht="21" customHeight="1">
      <c r="A707" s="17" t="s">
        <v>3399</v>
      </c>
      <c r="B707" s="18" t="s">
        <v>3400</v>
      </c>
      <c r="C707" s="17" t="s">
        <v>14</v>
      </c>
      <c r="D707" s="17" t="s">
        <v>33</v>
      </c>
      <c r="E707" s="19">
        <v>1</v>
      </c>
      <c r="F707" s="20">
        <v>18.78</v>
      </c>
      <c r="G707" s="20">
        <f>TRUNC(TRUNC(E707,8)*F707,2)</f>
        <v>18.78</v>
      </c>
    </row>
    <row r="708" spans="1:7" ht="15" customHeight="1">
      <c r="A708" s="17" t="s">
        <v>2505</v>
      </c>
      <c r="B708" s="18" t="s">
        <v>2506</v>
      </c>
      <c r="C708" s="17" t="s">
        <v>14</v>
      </c>
      <c r="D708" s="17" t="s">
        <v>33</v>
      </c>
      <c r="E708" s="19">
        <v>6.7999999999999996E-3</v>
      </c>
      <c r="F708" s="20">
        <v>2.33</v>
      </c>
      <c r="G708" s="20">
        <f>TRUNC(TRUNC(E708,8)*F708,2)</f>
        <v>0.01</v>
      </c>
    </row>
    <row r="709" spans="1:7" ht="21" customHeight="1">
      <c r="A709" s="17" t="s">
        <v>2528</v>
      </c>
      <c r="B709" s="18" t="s">
        <v>2529</v>
      </c>
      <c r="C709" s="17" t="s">
        <v>14</v>
      </c>
      <c r="D709" s="17" t="s">
        <v>33</v>
      </c>
      <c r="E709" s="19">
        <v>4.3999999999999997E-2</v>
      </c>
      <c r="F709" s="20">
        <v>71.569999999999993</v>
      </c>
      <c r="G709" s="20">
        <f>TRUNC(TRUNC(E709,8)*F709,2)</f>
        <v>3.14</v>
      </c>
    </row>
    <row r="710" spans="1:7" ht="15" customHeight="1">
      <c r="A710" s="2"/>
      <c r="B710" s="2"/>
      <c r="C710" s="2"/>
      <c r="D710" s="2"/>
      <c r="E710" s="87" t="s">
        <v>1588</v>
      </c>
      <c r="F710" s="87"/>
      <c r="G710" s="21">
        <f>SUM(G706:G709)</f>
        <v>23.770000000000003</v>
      </c>
    </row>
    <row r="711" spans="1:7" ht="15" customHeight="1">
      <c r="A711" s="91" t="s">
        <v>1560</v>
      </c>
      <c r="B711" s="91"/>
      <c r="C711" s="11" t="s">
        <v>4</v>
      </c>
      <c r="D711" s="11" t="s">
        <v>1470</v>
      </c>
      <c r="E711" s="11" t="s">
        <v>1471</v>
      </c>
      <c r="F711" s="11" t="s">
        <v>1472</v>
      </c>
      <c r="G711" s="11" t="s">
        <v>1473</v>
      </c>
    </row>
    <row r="712" spans="1:7" ht="21" customHeight="1">
      <c r="A712" s="17" t="s">
        <v>2509</v>
      </c>
      <c r="B712" s="18" t="s">
        <v>2510</v>
      </c>
      <c r="C712" s="17" t="s">
        <v>14</v>
      </c>
      <c r="D712" s="17" t="s">
        <v>1563</v>
      </c>
      <c r="E712" s="19">
        <v>0.2175</v>
      </c>
      <c r="F712" s="20">
        <v>23.37</v>
      </c>
      <c r="G712" s="20">
        <f>TRUNC(TRUNC(E712,8)*F712,2)</f>
        <v>5.08</v>
      </c>
    </row>
    <row r="713" spans="1:7" ht="21" customHeight="1">
      <c r="A713" s="17" t="s">
        <v>2511</v>
      </c>
      <c r="B713" s="18" t="s">
        <v>2512</v>
      </c>
      <c r="C713" s="17" t="s">
        <v>14</v>
      </c>
      <c r="D713" s="17" t="s">
        <v>1563</v>
      </c>
      <c r="E713" s="19">
        <v>0.2175</v>
      </c>
      <c r="F713" s="20">
        <v>31.5</v>
      </c>
      <c r="G713" s="20">
        <f>TRUNC(TRUNC(E713,8)*F713,2)</f>
        <v>6.85</v>
      </c>
    </row>
    <row r="714" spans="1:7" ht="18" customHeight="1">
      <c r="A714" s="2"/>
      <c r="B714" s="2"/>
      <c r="C714" s="2"/>
      <c r="D714" s="2"/>
      <c r="E714" s="87" t="s">
        <v>1564</v>
      </c>
      <c r="F714" s="87"/>
      <c r="G714" s="21">
        <f>SUM(G712:G713)</f>
        <v>11.93</v>
      </c>
    </row>
    <row r="715" spans="1:7" ht="15" customHeight="1">
      <c r="A715" s="2"/>
      <c r="B715" s="2"/>
      <c r="C715" s="2"/>
      <c r="D715" s="2"/>
      <c r="E715" s="89" t="s">
        <v>1491</v>
      </c>
      <c r="F715" s="89"/>
      <c r="G715" s="5">
        <f>SUM(G710,G714)</f>
        <v>35.700000000000003</v>
      </c>
    </row>
    <row r="716" spans="1:7" ht="9.9499999999999993" customHeight="1">
      <c r="A716" s="2"/>
      <c r="B716" s="2"/>
      <c r="C716" s="2"/>
      <c r="D716" s="2"/>
      <c r="E716" s="90"/>
      <c r="F716" s="90"/>
      <c r="G716" s="90"/>
    </row>
    <row r="717" spans="1:7" ht="20.100000000000001" customHeight="1">
      <c r="A717" s="81" t="s">
        <v>1989</v>
      </c>
      <c r="B717" s="81"/>
      <c r="C717" s="81"/>
      <c r="D717" s="81"/>
      <c r="E717" s="81"/>
      <c r="F717" s="81"/>
      <c r="G717" s="81"/>
    </row>
    <row r="718" spans="1:7" ht="15" customHeight="1">
      <c r="A718" s="91" t="s">
        <v>1576</v>
      </c>
      <c r="B718" s="91"/>
      <c r="C718" s="11" t="s">
        <v>4</v>
      </c>
      <c r="D718" s="11" t="s">
        <v>1470</v>
      </c>
      <c r="E718" s="11" t="s">
        <v>1471</v>
      </c>
      <c r="F718" s="11" t="s">
        <v>1472</v>
      </c>
      <c r="G718" s="11" t="s">
        <v>1473</v>
      </c>
    </row>
    <row r="719" spans="1:7" ht="15" customHeight="1">
      <c r="A719" s="17" t="s">
        <v>1990</v>
      </c>
      <c r="B719" s="18" t="s">
        <v>1991</v>
      </c>
      <c r="C719" s="17" t="s">
        <v>14</v>
      </c>
      <c r="D719" s="17" t="s">
        <v>39</v>
      </c>
      <c r="E719" s="19">
        <v>1.04</v>
      </c>
      <c r="F719" s="20">
        <v>2.2200000000000002</v>
      </c>
      <c r="G719" s="20">
        <f>TRUNC(TRUNC(E719,8)*F719,2)</f>
        <v>2.2999999999999998</v>
      </c>
    </row>
    <row r="720" spans="1:7" ht="15" customHeight="1">
      <c r="A720" s="2"/>
      <c r="B720" s="2"/>
      <c r="C720" s="2"/>
      <c r="D720" s="2"/>
      <c r="E720" s="87" t="s">
        <v>1588</v>
      </c>
      <c r="F720" s="87"/>
      <c r="G720" s="21">
        <f>SUM(G719:G719)</f>
        <v>2.2999999999999998</v>
      </c>
    </row>
    <row r="721" spans="1:7" ht="15" customHeight="1">
      <c r="A721" s="91" t="s">
        <v>1560</v>
      </c>
      <c r="B721" s="91"/>
      <c r="C721" s="11" t="s">
        <v>4</v>
      </c>
      <c r="D721" s="11" t="s">
        <v>1470</v>
      </c>
      <c r="E721" s="11" t="s">
        <v>1471</v>
      </c>
      <c r="F721" s="11" t="s">
        <v>1472</v>
      </c>
      <c r="G721" s="11" t="s">
        <v>1473</v>
      </c>
    </row>
    <row r="722" spans="1:7" ht="15" customHeight="1">
      <c r="A722" s="17" t="s">
        <v>1792</v>
      </c>
      <c r="B722" s="18" t="s">
        <v>1793</v>
      </c>
      <c r="C722" s="17" t="s">
        <v>14</v>
      </c>
      <c r="D722" s="17" t="s">
        <v>1563</v>
      </c>
      <c r="E722" s="19">
        <v>1.4E-2</v>
      </c>
      <c r="F722" s="20">
        <v>32.270000000000003</v>
      </c>
      <c r="G722" s="20">
        <f>TRUNC(TRUNC(E722,8)*F722,2)</f>
        <v>0.45</v>
      </c>
    </row>
    <row r="723" spans="1:7" ht="15" customHeight="1">
      <c r="A723" s="17" t="s">
        <v>1775</v>
      </c>
      <c r="B723" s="18" t="s">
        <v>1776</v>
      </c>
      <c r="C723" s="17" t="s">
        <v>14</v>
      </c>
      <c r="D723" s="17" t="s">
        <v>1563</v>
      </c>
      <c r="E723" s="19">
        <v>5.0000000000000001E-3</v>
      </c>
      <c r="F723" s="20">
        <v>23.23</v>
      </c>
      <c r="G723" s="20">
        <f>TRUNC(TRUNC(E723,8)*F723,2)</f>
        <v>0.11</v>
      </c>
    </row>
    <row r="724" spans="1:7" ht="18" customHeight="1">
      <c r="A724" s="2"/>
      <c r="B724" s="2"/>
      <c r="C724" s="2"/>
      <c r="D724" s="2"/>
      <c r="E724" s="87" t="s">
        <v>1564</v>
      </c>
      <c r="F724" s="87"/>
      <c r="G724" s="21">
        <f>SUM(G722:G723)</f>
        <v>0.56000000000000005</v>
      </c>
    </row>
    <row r="725" spans="1:7" ht="15" customHeight="1">
      <c r="A725" s="2"/>
      <c r="B725" s="2"/>
      <c r="C725" s="2"/>
      <c r="D725" s="2"/>
      <c r="E725" s="89" t="s">
        <v>1491</v>
      </c>
      <c r="F725" s="89"/>
      <c r="G725" s="5">
        <f>SUM(G720,G724)</f>
        <v>2.86</v>
      </c>
    </row>
    <row r="726" spans="1:7" ht="9.9499999999999993" customHeight="1">
      <c r="A726" s="2"/>
      <c r="B726" s="2"/>
      <c r="C726" s="2"/>
      <c r="D726" s="2"/>
      <c r="E726" s="90"/>
      <c r="F726" s="90"/>
      <c r="G726" s="90"/>
    </row>
    <row r="727" spans="1:7" ht="20.100000000000001" customHeight="1">
      <c r="A727" s="81" t="s">
        <v>3401</v>
      </c>
      <c r="B727" s="81"/>
      <c r="C727" s="81"/>
      <c r="D727" s="81"/>
      <c r="E727" s="81"/>
      <c r="F727" s="81"/>
      <c r="G727" s="81"/>
    </row>
    <row r="728" spans="1:7" ht="15" customHeight="1">
      <c r="A728" s="91" t="s">
        <v>1560</v>
      </c>
      <c r="B728" s="91"/>
      <c r="C728" s="11" t="s">
        <v>4</v>
      </c>
      <c r="D728" s="11" t="s">
        <v>1470</v>
      </c>
      <c r="E728" s="11" t="s">
        <v>1471</v>
      </c>
      <c r="F728" s="11" t="s">
        <v>1472</v>
      </c>
      <c r="G728" s="11" t="s">
        <v>1473</v>
      </c>
    </row>
    <row r="729" spans="1:7" ht="21" customHeight="1">
      <c r="A729" s="17" t="s">
        <v>3402</v>
      </c>
      <c r="B729" s="18" t="s">
        <v>3403</v>
      </c>
      <c r="C729" s="17" t="s">
        <v>14</v>
      </c>
      <c r="D729" s="17" t="s">
        <v>1563</v>
      </c>
      <c r="E729" s="19">
        <v>1</v>
      </c>
      <c r="F729" s="20">
        <v>35.28</v>
      </c>
      <c r="G729" s="20">
        <f>TRUNC(TRUNC(E729,8)*F729,2)</f>
        <v>35.28</v>
      </c>
    </row>
    <row r="730" spans="1:7" ht="18" customHeight="1">
      <c r="A730" s="2"/>
      <c r="B730" s="2"/>
      <c r="C730" s="2"/>
      <c r="D730" s="2"/>
      <c r="E730" s="87" t="s">
        <v>1564</v>
      </c>
      <c r="F730" s="87"/>
      <c r="G730" s="21">
        <f>SUM(G729:G729)</f>
        <v>35.28</v>
      </c>
    </row>
    <row r="731" spans="1:7" ht="15" customHeight="1">
      <c r="A731" s="91" t="s">
        <v>1487</v>
      </c>
      <c r="B731" s="91"/>
      <c r="C731" s="11" t="s">
        <v>4</v>
      </c>
      <c r="D731" s="11" t="s">
        <v>1470</v>
      </c>
      <c r="E731" s="11" t="s">
        <v>1471</v>
      </c>
      <c r="F731" s="11" t="s">
        <v>1472</v>
      </c>
      <c r="G731" s="11" t="s">
        <v>1473</v>
      </c>
    </row>
    <row r="732" spans="1:7" ht="45.95" customHeight="1">
      <c r="A732" s="17" t="s">
        <v>3404</v>
      </c>
      <c r="B732" s="18" t="s">
        <v>3405</v>
      </c>
      <c r="C732" s="17" t="s">
        <v>14</v>
      </c>
      <c r="D732" s="17" t="s">
        <v>1563</v>
      </c>
      <c r="E732" s="19">
        <v>1</v>
      </c>
      <c r="F732" s="20">
        <v>27.01</v>
      </c>
      <c r="G732" s="20">
        <f>TRUNC(TRUNC(E732,8)*F732,2)</f>
        <v>27.01</v>
      </c>
    </row>
    <row r="733" spans="1:7" ht="45.95" customHeight="1">
      <c r="A733" s="17" t="s">
        <v>3406</v>
      </c>
      <c r="B733" s="18" t="s">
        <v>3407</v>
      </c>
      <c r="C733" s="17" t="s">
        <v>14</v>
      </c>
      <c r="D733" s="17" t="s">
        <v>1563</v>
      </c>
      <c r="E733" s="19">
        <v>1</v>
      </c>
      <c r="F733" s="20">
        <v>4.26</v>
      </c>
      <c r="G733" s="20">
        <f>TRUNC(TRUNC(E733,8)*F733,2)</f>
        <v>4.26</v>
      </c>
    </row>
    <row r="734" spans="1:7" ht="45.95" customHeight="1">
      <c r="A734" s="17" t="s">
        <v>3408</v>
      </c>
      <c r="B734" s="18" t="s">
        <v>3409</v>
      </c>
      <c r="C734" s="17" t="s">
        <v>14</v>
      </c>
      <c r="D734" s="17" t="s">
        <v>1563</v>
      </c>
      <c r="E734" s="19">
        <v>1</v>
      </c>
      <c r="F734" s="20">
        <v>10.56</v>
      </c>
      <c r="G734" s="20">
        <f>TRUNC(TRUNC(E734,8)*F734,2)</f>
        <v>10.56</v>
      </c>
    </row>
    <row r="735" spans="1:7" ht="15" customHeight="1">
      <c r="A735" s="2"/>
      <c r="B735" s="2"/>
      <c r="C735" s="2"/>
      <c r="D735" s="2"/>
      <c r="E735" s="87" t="s">
        <v>1490</v>
      </c>
      <c r="F735" s="87"/>
      <c r="G735" s="21">
        <f>SUM(G732:G734)</f>
        <v>41.830000000000005</v>
      </c>
    </row>
    <row r="736" spans="1:7" ht="15" customHeight="1">
      <c r="A736" s="2"/>
      <c r="B736" s="2"/>
      <c r="C736" s="2"/>
      <c r="D736" s="2"/>
      <c r="E736" s="89" t="s">
        <v>1491</v>
      </c>
      <c r="F736" s="89"/>
      <c r="G736" s="5">
        <f>SUM(G730,G735)</f>
        <v>77.110000000000014</v>
      </c>
    </row>
    <row r="737" spans="1:7" ht="9.9499999999999993" customHeight="1">
      <c r="A737" s="2"/>
      <c r="B737" s="2"/>
      <c r="C737" s="2"/>
      <c r="D737" s="2"/>
      <c r="E737" s="90"/>
      <c r="F737" s="90"/>
      <c r="G737" s="90"/>
    </row>
    <row r="738" spans="1:7" ht="20.100000000000001" customHeight="1">
      <c r="A738" s="81" t="s">
        <v>3410</v>
      </c>
      <c r="B738" s="81"/>
      <c r="C738" s="81"/>
      <c r="D738" s="81"/>
      <c r="E738" s="81"/>
      <c r="F738" s="81"/>
      <c r="G738" s="81"/>
    </row>
    <row r="739" spans="1:7" ht="15" customHeight="1">
      <c r="A739" s="91" t="s">
        <v>1560</v>
      </c>
      <c r="B739" s="91"/>
      <c r="C739" s="11" t="s">
        <v>4</v>
      </c>
      <c r="D739" s="11" t="s">
        <v>1470</v>
      </c>
      <c r="E739" s="11" t="s">
        <v>1471</v>
      </c>
      <c r="F739" s="11" t="s">
        <v>1472</v>
      </c>
      <c r="G739" s="11" t="s">
        <v>1473</v>
      </c>
    </row>
    <row r="740" spans="1:7" ht="21" customHeight="1">
      <c r="A740" s="17" t="s">
        <v>3402</v>
      </c>
      <c r="B740" s="18" t="s">
        <v>3403</v>
      </c>
      <c r="C740" s="17" t="s">
        <v>14</v>
      </c>
      <c r="D740" s="17" t="s">
        <v>1563</v>
      </c>
      <c r="E740" s="19">
        <v>1</v>
      </c>
      <c r="F740" s="20">
        <v>35.28</v>
      </c>
      <c r="G740" s="20">
        <f>TRUNC(TRUNC(E740,8)*F740,2)</f>
        <v>35.28</v>
      </c>
    </row>
    <row r="741" spans="1:7" ht="18" customHeight="1">
      <c r="A741" s="2"/>
      <c r="B741" s="2"/>
      <c r="C741" s="2"/>
      <c r="D741" s="2"/>
      <c r="E741" s="87" t="s">
        <v>1564</v>
      </c>
      <c r="F741" s="87"/>
      <c r="G741" s="21">
        <f>SUM(G740:G740)</f>
        <v>35.28</v>
      </c>
    </row>
    <row r="742" spans="1:7" ht="15" customHeight="1">
      <c r="A742" s="91" t="s">
        <v>1487</v>
      </c>
      <c r="B742" s="91"/>
      <c r="C742" s="11" t="s">
        <v>4</v>
      </c>
      <c r="D742" s="11" t="s">
        <v>1470</v>
      </c>
      <c r="E742" s="11" t="s">
        <v>1471</v>
      </c>
      <c r="F742" s="11" t="s">
        <v>1472</v>
      </c>
      <c r="G742" s="11" t="s">
        <v>1473</v>
      </c>
    </row>
    <row r="743" spans="1:7" ht="45.95" customHeight="1">
      <c r="A743" s="17" t="s">
        <v>3404</v>
      </c>
      <c r="B743" s="18" t="s">
        <v>3405</v>
      </c>
      <c r="C743" s="17" t="s">
        <v>14</v>
      </c>
      <c r="D743" s="17" t="s">
        <v>1563</v>
      </c>
      <c r="E743" s="19">
        <v>1</v>
      </c>
      <c r="F743" s="20">
        <v>27.01</v>
      </c>
      <c r="G743" s="20">
        <f>TRUNC(TRUNC(E743,8)*F743,2)</f>
        <v>27.01</v>
      </c>
    </row>
    <row r="744" spans="1:7" ht="45.95" customHeight="1">
      <c r="A744" s="17" t="s">
        <v>3406</v>
      </c>
      <c r="B744" s="18" t="s">
        <v>3407</v>
      </c>
      <c r="C744" s="17" t="s">
        <v>14</v>
      </c>
      <c r="D744" s="17" t="s">
        <v>1563</v>
      </c>
      <c r="E744" s="19">
        <v>1</v>
      </c>
      <c r="F744" s="20">
        <v>4.26</v>
      </c>
      <c r="G744" s="20">
        <f>TRUNC(TRUNC(E744,8)*F744,2)</f>
        <v>4.26</v>
      </c>
    </row>
    <row r="745" spans="1:7" ht="45.95" customHeight="1">
      <c r="A745" s="17" t="s">
        <v>3408</v>
      </c>
      <c r="B745" s="18" t="s">
        <v>3409</v>
      </c>
      <c r="C745" s="17" t="s">
        <v>14</v>
      </c>
      <c r="D745" s="17" t="s">
        <v>1563</v>
      </c>
      <c r="E745" s="19">
        <v>1</v>
      </c>
      <c r="F745" s="20">
        <v>10.56</v>
      </c>
      <c r="G745" s="20">
        <f>TRUNC(TRUNC(E745,8)*F745,2)</f>
        <v>10.56</v>
      </c>
    </row>
    <row r="746" spans="1:7" ht="45.95" customHeight="1">
      <c r="A746" s="17" t="s">
        <v>3411</v>
      </c>
      <c r="B746" s="18" t="s">
        <v>3412</v>
      </c>
      <c r="C746" s="17" t="s">
        <v>14</v>
      </c>
      <c r="D746" s="17" t="s">
        <v>1563</v>
      </c>
      <c r="E746" s="19">
        <v>1</v>
      </c>
      <c r="F746" s="20">
        <v>49.13</v>
      </c>
      <c r="G746" s="20">
        <f>TRUNC(TRUNC(E746,8)*F746,2)</f>
        <v>49.13</v>
      </c>
    </row>
    <row r="747" spans="1:7" ht="45.95" customHeight="1">
      <c r="A747" s="17" t="s">
        <v>3413</v>
      </c>
      <c r="B747" s="18" t="s">
        <v>3414</v>
      </c>
      <c r="C747" s="17" t="s">
        <v>14</v>
      </c>
      <c r="D747" s="17" t="s">
        <v>1563</v>
      </c>
      <c r="E747" s="19">
        <v>1</v>
      </c>
      <c r="F747" s="20">
        <v>139.83000000000001</v>
      </c>
      <c r="G747" s="20">
        <f>TRUNC(TRUNC(E747,8)*F747,2)</f>
        <v>139.83000000000001</v>
      </c>
    </row>
    <row r="748" spans="1:7" ht="15" customHeight="1">
      <c r="A748" s="2"/>
      <c r="B748" s="2"/>
      <c r="C748" s="2"/>
      <c r="D748" s="2"/>
      <c r="E748" s="87" t="s">
        <v>1490</v>
      </c>
      <c r="F748" s="87"/>
      <c r="G748" s="21">
        <f>SUM(G743:G747)</f>
        <v>230.79000000000002</v>
      </c>
    </row>
    <row r="749" spans="1:7" ht="15" customHeight="1">
      <c r="A749" s="2"/>
      <c r="B749" s="2"/>
      <c r="C749" s="2"/>
      <c r="D749" s="2"/>
      <c r="E749" s="89" t="s">
        <v>1491</v>
      </c>
      <c r="F749" s="89"/>
      <c r="G749" s="5">
        <f>SUM(G741,G748)</f>
        <v>266.07000000000005</v>
      </c>
    </row>
    <row r="750" spans="1:7" ht="9.9499999999999993" customHeight="1">
      <c r="A750" s="2"/>
      <c r="B750" s="2"/>
      <c r="C750" s="2"/>
      <c r="D750" s="2"/>
      <c r="E750" s="90"/>
      <c r="F750" s="90"/>
      <c r="G750" s="90"/>
    </row>
    <row r="751" spans="1:7" ht="20.100000000000001" customHeight="1">
      <c r="A751" s="81" t="s">
        <v>3415</v>
      </c>
      <c r="B751" s="81"/>
      <c r="C751" s="81"/>
      <c r="D751" s="81"/>
      <c r="E751" s="81"/>
      <c r="F751" s="81"/>
      <c r="G751" s="81"/>
    </row>
    <row r="752" spans="1:7" ht="15" customHeight="1">
      <c r="A752" s="91" t="s">
        <v>1860</v>
      </c>
      <c r="B752" s="91"/>
      <c r="C752" s="11" t="s">
        <v>4</v>
      </c>
      <c r="D752" s="11" t="s">
        <v>1470</v>
      </c>
      <c r="E752" s="11" t="s">
        <v>1471</v>
      </c>
      <c r="F752" s="11" t="s">
        <v>1472</v>
      </c>
      <c r="G752" s="11" t="s">
        <v>1473</v>
      </c>
    </row>
    <row r="753" spans="1:7" ht="21" customHeight="1">
      <c r="A753" s="17" t="s">
        <v>3416</v>
      </c>
      <c r="B753" s="18" t="s">
        <v>3417</v>
      </c>
      <c r="C753" s="17" t="s">
        <v>14</v>
      </c>
      <c r="D753" s="17" t="s">
        <v>33</v>
      </c>
      <c r="E753" s="19">
        <v>6.0300000000000002E-5</v>
      </c>
      <c r="F753" s="20">
        <v>55772.72</v>
      </c>
      <c r="G753" s="20">
        <f>TRUNC(TRUNC(E753,8)*F753,2)</f>
        <v>3.36</v>
      </c>
    </row>
    <row r="754" spans="1:7" ht="38.1" customHeight="1">
      <c r="A754" s="17" t="s">
        <v>3418</v>
      </c>
      <c r="B754" s="18" t="s">
        <v>3419</v>
      </c>
      <c r="C754" s="17" t="s">
        <v>14</v>
      </c>
      <c r="D754" s="17" t="s">
        <v>33</v>
      </c>
      <c r="E754" s="19">
        <v>3.4199999999999998E-5</v>
      </c>
      <c r="F754" s="20">
        <v>691709.89</v>
      </c>
      <c r="G754" s="20">
        <f>TRUNC(TRUNC(E754,8)*F754,2)</f>
        <v>23.65</v>
      </c>
    </row>
    <row r="755" spans="1:7" ht="15" customHeight="1">
      <c r="A755" s="2"/>
      <c r="B755" s="2"/>
      <c r="C755" s="2"/>
      <c r="D755" s="2"/>
      <c r="E755" s="87" t="s">
        <v>1868</v>
      </c>
      <c r="F755" s="87"/>
      <c r="G755" s="21">
        <f>SUM(G753:G754)</f>
        <v>27.009999999999998</v>
      </c>
    </row>
    <row r="756" spans="1:7" ht="15" customHeight="1">
      <c r="A756" s="2"/>
      <c r="B756" s="2"/>
      <c r="C756" s="2"/>
      <c r="D756" s="2"/>
      <c r="E756" s="89" t="s">
        <v>1491</v>
      </c>
      <c r="F756" s="89"/>
      <c r="G756" s="5">
        <f>SUM(G755)</f>
        <v>27.009999999999998</v>
      </c>
    </row>
    <row r="757" spans="1:7" ht="9.9499999999999993" customHeight="1">
      <c r="A757" s="2"/>
      <c r="B757" s="2"/>
      <c r="C757" s="2"/>
      <c r="D757" s="2"/>
      <c r="E757" s="90"/>
      <c r="F757" s="90"/>
      <c r="G757" s="90"/>
    </row>
    <row r="758" spans="1:7" ht="20.100000000000001" customHeight="1">
      <c r="A758" s="81" t="s">
        <v>3420</v>
      </c>
      <c r="B758" s="81"/>
      <c r="C758" s="81"/>
      <c r="D758" s="81"/>
      <c r="E758" s="81"/>
      <c r="F758" s="81"/>
      <c r="G758" s="81"/>
    </row>
    <row r="759" spans="1:7" ht="15" customHeight="1">
      <c r="A759" s="91" t="s">
        <v>1860</v>
      </c>
      <c r="B759" s="91"/>
      <c r="C759" s="11" t="s">
        <v>4</v>
      </c>
      <c r="D759" s="11" t="s">
        <v>1470</v>
      </c>
      <c r="E759" s="11" t="s">
        <v>1471</v>
      </c>
      <c r="F759" s="11" t="s">
        <v>1472</v>
      </c>
      <c r="G759" s="11" t="s">
        <v>1473</v>
      </c>
    </row>
    <row r="760" spans="1:7" ht="21" customHeight="1">
      <c r="A760" s="17" t="s">
        <v>3416</v>
      </c>
      <c r="B760" s="18" t="s">
        <v>3417</v>
      </c>
      <c r="C760" s="17" t="s">
        <v>14</v>
      </c>
      <c r="D760" s="17" t="s">
        <v>33</v>
      </c>
      <c r="E760" s="19">
        <v>5.9000000000000003E-6</v>
      </c>
      <c r="F760" s="20">
        <v>55772.72</v>
      </c>
      <c r="G760" s="20">
        <f>TRUNC(TRUNC(E760,8)*F760,2)</f>
        <v>0.32</v>
      </c>
    </row>
    <row r="761" spans="1:7" ht="38.1" customHeight="1">
      <c r="A761" s="17" t="s">
        <v>3418</v>
      </c>
      <c r="B761" s="18" t="s">
        <v>3419</v>
      </c>
      <c r="C761" s="17" t="s">
        <v>14</v>
      </c>
      <c r="D761" s="17" t="s">
        <v>33</v>
      </c>
      <c r="E761" s="19">
        <v>5.6999999999999996E-6</v>
      </c>
      <c r="F761" s="20">
        <v>691709.89</v>
      </c>
      <c r="G761" s="20">
        <f>TRUNC(TRUNC(E761,8)*F761,2)</f>
        <v>3.94</v>
      </c>
    </row>
    <row r="762" spans="1:7" ht="15" customHeight="1">
      <c r="A762" s="2"/>
      <c r="B762" s="2"/>
      <c r="C762" s="2"/>
      <c r="D762" s="2"/>
      <c r="E762" s="87" t="s">
        <v>1868</v>
      </c>
      <c r="F762" s="87"/>
      <c r="G762" s="21">
        <f>SUM(G760:G761)</f>
        <v>4.26</v>
      </c>
    </row>
    <row r="763" spans="1:7" ht="15" customHeight="1">
      <c r="A763" s="2"/>
      <c r="B763" s="2"/>
      <c r="C763" s="2"/>
      <c r="D763" s="2"/>
      <c r="E763" s="89" t="s">
        <v>1491</v>
      </c>
      <c r="F763" s="89"/>
      <c r="G763" s="5">
        <f>SUM(G762)</f>
        <v>4.26</v>
      </c>
    </row>
    <row r="764" spans="1:7" ht="9.9499999999999993" customHeight="1">
      <c r="A764" s="2"/>
      <c r="B764" s="2"/>
      <c r="C764" s="2"/>
      <c r="D764" s="2"/>
      <c r="E764" s="90"/>
      <c r="F764" s="90"/>
      <c r="G764" s="90"/>
    </row>
    <row r="765" spans="1:7" ht="20.100000000000001" customHeight="1">
      <c r="A765" s="81" t="s">
        <v>3421</v>
      </c>
      <c r="B765" s="81"/>
      <c r="C765" s="81"/>
      <c r="D765" s="81"/>
      <c r="E765" s="81"/>
      <c r="F765" s="81"/>
      <c r="G765" s="81"/>
    </row>
    <row r="766" spans="1:7" ht="15" customHeight="1">
      <c r="A766" s="91" t="s">
        <v>1860</v>
      </c>
      <c r="B766" s="91"/>
      <c r="C766" s="11" t="s">
        <v>4</v>
      </c>
      <c r="D766" s="11" t="s">
        <v>1470</v>
      </c>
      <c r="E766" s="11" t="s">
        <v>1471</v>
      </c>
      <c r="F766" s="11" t="s">
        <v>1472</v>
      </c>
      <c r="G766" s="11" t="s">
        <v>1473</v>
      </c>
    </row>
    <row r="767" spans="1:7" ht="21" customHeight="1">
      <c r="A767" s="17" t="s">
        <v>3416</v>
      </c>
      <c r="B767" s="18" t="s">
        <v>3417</v>
      </c>
      <c r="C767" s="17" t="s">
        <v>14</v>
      </c>
      <c r="D767" s="17" t="s">
        <v>33</v>
      </c>
      <c r="E767" s="19">
        <v>1.4600000000000001E-5</v>
      </c>
      <c r="F767" s="20">
        <v>55772.72</v>
      </c>
      <c r="G767" s="20">
        <f>TRUNC(TRUNC(E767,8)*F767,2)</f>
        <v>0.81</v>
      </c>
    </row>
    <row r="768" spans="1:7" ht="38.1" customHeight="1">
      <c r="A768" s="17" t="s">
        <v>3418</v>
      </c>
      <c r="B768" s="18" t="s">
        <v>3419</v>
      </c>
      <c r="C768" s="17" t="s">
        <v>14</v>
      </c>
      <c r="D768" s="17" t="s">
        <v>33</v>
      </c>
      <c r="E768" s="19">
        <v>1.4100000000000001E-5</v>
      </c>
      <c r="F768" s="20">
        <v>691709.89</v>
      </c>
      <c r="G768" s="20">
        <f>TRUNC(TRUNC(E768,8)*F768,2)</f>
        <v>9.75</v>
      </c>
    </row>
    <row r="769" spans="1:7" ht="15" customHeight="1">
      <c r="A769" s="2"/>
      <c r="B769" s="2"/>
      <c r="C769" s="2"/>
      <c r="D769" s="2"/>
      <c r="E769" s="87" t="s">
        <v>1868</v>
      </c>
      <c r="F769" s="87"/>
      <c r="G769" s="21">
        <f>SUM(G767:G768)</f>
        <v>10.56</v>
      </c>
    </row>
    <row r="770" spans="1:7" ht="15" customHeight="1">
      <c r="A770" s="2"/>
      <c r="B770" s="2"/>
      <c r="C770" s="2"/>
      <c r="D770" s="2"/>
      <c r="E770" s="89" t="s">
        <v>1491</v>
      </c>
      <c r="F770" s="89"/>
      <c r="G770" s="5">
        <f>SUM(G769)</f>
        <v>10.56</v>
      </c>
    </row>
    <row r="771" spans="1:7" ht="9.9499999999999993" customHeight="1">
      <c r="A771" s="2"/>
      <c r="B771" s="2"/>
      <c r="C771" s="2"/>
      <c r="D771" s="2"/>
      <c r="E771" s="90"/>
      <c r="F771" s="90"/>
      <c r="G771" s="90"/>
    </row>
    <row r="772" spans="1:7" ht="20.100000000000001" customHeight="1">
      <c r="A772" s="81" t="s">
        <v>3422</v>
      </c>
      <c r="B772" s="81"/>
      <c r="C772" s="81"/>
      <c r="D772" s="81"/>
      <c r="E772" s="81"/>
      <c r="F772" s="81"/>
      <c r="G772" s="81"/>
    </row>
    <row r="773" spans="1:7" ht="15" customHeight="1">
      <c r="A773" s="91" t="s">
        <v>1860</v>
      </c>
      <c r="B773" s="91"/>
      <c r="C773" s="11" t="s">
        <v>4</v>
      </c>
      <c r="D773" s="11" t="s">
        <v>1470</v>
      </c>
      <c r="E773" s="11" t="s">
        <v>1471</v>
      </c>
      <c r="F773" s="11" t="s">
        <v>1472</v>
      </c>
      <c r="G773" s="11" t="s">
        <v>1473</v>
      </c>
    </row>
    <row r="774" spans="1:7" ht="21" customHeight="1">
      <c r="A774" s="17" t="s">
        <v>3416</v>
      </c>
      <c r="B774" s="18" t="s">
        <v>3417</v>
      </c>
      <c r="C774" s="17" t="s">
        <v>14</v>
      </c>
      <c r="D774" s="17" t="s">
        <v>33</v>
      </c>
      <c r="E774" s="19">
        <v>8.4900000000000004E-5</v>
      </c>
      <c r="F774" s="20">
        <v>55772.72</v>
      </c>
      <c r="G774" s="20">
        <f>TRUNC(TRUNC(E774,8)*F774,2)</f>
        <v>4.7300000000000004</v>
      </c>
    </row>
    <row r="775" spans="1:7" ht="38.1" customHeight="1">
      <c r="A775" s="17" t="s">
        <v>3418</v>
      </c>
      <c r="B775" s="18" t="s">
        <v>3419</v>
      </c>
      <c r="C775" s="17" t="s">
        <v>14</v>
      </c>
      <c r="D775" s="17" t="s">
        <v>33</v>
      </c>
      <c r="E775" s="19">
        <v>6.4200000000000002E-5</v>
      </c>
      <c r="F775" s="20">
        <v>691709.89</v>
      </c>
      <c r="G775" s="20">
        <f>TRUNC(TRUNC(E775,8)*F775,2)</f>
        <v>44.4</v>
      </c>
    </row>
    <row r="776" spans="1:7" ht="15" customHeight="1">
      <c r="A776" s="2"/>
      <c r="B776" s="2"/>
      <c r="C776" s="2"/>
      <c r="D776" s="2"/>
      <c r="E776" s="87" t="s">
        <v>1868</v>
      </c>
      <c r="F776" s="87"/>
      <c r="G776" s="21">
        <f>SUM(G774:G775)</f>
        <v>49.129999999999995</v>
      </c>
    </row>
    <row r="777" spans="1:7" ht="15" customHeight="1">
      <c r="A777" s="2"/>
      <c r="B777" s="2"/>
      <c r="C777" s="2"/>
      <c r="D777" s="2"/>
      <c r="E777" s="89" t="s">
        <v>1491</v>
      </c>
      <c r="F777" s="89"/>
      <c r="G777" s="5">
        <f>SUM(G776)</f>
        <v>49.129999999999995</v>
      </c>
    </row>
    <row r="778" spans="1:7" ht="9.9499999999999993" customHeight="1">
      <c r="A778" s="2"/>
      <c r="B778" s="2"/>
      <c r="C778" s="2"/>
      <c r="D778" s="2"/>
      <c r="E778" s="90"/>
      <c r="F778" s="90"/>
      <c r="G778" s="90"/>
    </row>
    <row r="779" spans="1:7" ht="20.100000000000001" customHeight="1">
      <c r="A779" s="81" t="s">
        <v>3423</v>
      </c>
      <c r="B779" s="81"/>
      <c r="C779" s="81"/>
      <c r="D779" s="81"/>
      <c r="E779" s="81"/>
      <c r="F779" s="81"/>
      <c r="G779" s="81"/>
    </row>
    <row r="780" spans="1:7" ht="15" customHeight="1">
      <c r="A780" s="91" t="s">
        <v>1576</v>
      </c>
      <c r="B780" s="91"/>
      <c r="C780" s="11" t="s">
        <v>4</v>
      </c>
      <c r="D780" s="11" t="s">
        <v>1470</v>
      </c>
      <c r="E780" s="11" t="s">
        <v>1471</v>
      </c>
      <c r="F780" s="11" t="s">
        <v>1472</v>
      </c>
      <c r="G780" s="11" t="s">
        <v>1473</v>
      </c>
    </row>
    <row r="781" spans="1:7" ht="21" customHeight="1">
      <c r="A781" s="17" t="s">
        <v>3424</v>
      </c>
      <c r="B781" s="18" t="s">
        <v>3425</v>
      </c>
      <c r="C781" s="17" t="s">
        <v>14</v>
      </c>
      <c r="D781" s="17" t="s">
        <v>1790</v>
      </c>
      <c r="E781" s="19">
        <v>23.7</v>
      </c>
      <c r="F781" s="20">
        <v>5.9</v>
      </c>
      <c r="G781" s="20">
        <f>TRUNC(TRUNC(E781,8)*F781,2)</f>
        <v>139.83000000000001</v>
      </c>
    </row>
    <row r="782" spans="1:7" ht="15" customHeight="1">
      <c r="A782" s="2"/>
      <c r="B782" s="2"/>
      <c r="C782" s="2"/>
      <c r="D782" s="2"/>
      <c r="E782" s="87" t="s">
        <v>1588</v>
      </c>
      <c r="F782" s="87"/>
      <c r="G782" s="21">
        <f>SUM(G781:G781)</f>
        <v>139.83000000000001</v>
      </c>
    </row>
    <row r="783" spans="1:7" ht="15" customHeight="1">
      <c r="A783" s="2"/>
      <c r="B783" s="2"/>
      <c r="C783" s="2"/>
      <c r="D783" s="2"/>
      <c r="E783" s="89" t="s">
        <v>1491</v>
      </c>
      <c r="F783" s="89"/>
      <c r="G783" s="5">
        <f>SUM(G782)</f>
        <v>139.83000000000001</v>
      </c>
    </row>
    <row r="784" spans="1:7" ht="9.9499999999999993" customHeight="1">
      <c r="A784" s="2"/>
      <c r="B784" s="2"/>
      <c r="C784" s="2"/>
      <c r="D784" s="2"/>
      <c r="E784" s="90"/>
      <c r="F784" s="90"/>
      <c r="G784" s="90"/>
    </row>
    <row r="785" spans="1:7" ht="20.100000000000001" customHeight="1">
      <c r="A785" s="81" t="s">
        <v>3426</v>
      </c>
      <c r="B785" s="81"/>
      <c r="C785" s="81"/>
      <c r="D785" s="81"/>
      <c r="E785" s="81"/>
      <c r="F785" s="81"/>
      <c r="G785" s="81"/>
    </row>
    <row r="786" spans="1:7" ht="15" customHeight="1">
      <c r="A786" s="91" t="s">
        <v>1560</v>
      </c>
      <c r="B786" s="91"/>
      <c r="C786" s="11" t="s">
        <v>4</v>
      </c>
      <c r="D786" s="11" t="s">
        <v>1470</v>
      </c>
      <c r="E786" s="11" t="s">
        <v>1471</v>
      </c>
      <c r="F786" s="11" t="s">
        <v>1472</v>
      </c>
      <c r="G786" s="11" t="s">
        <v>1473</v>
      </c>
    </row>
    <row r="787" spans="1:7" ht="21" customHeight="1">
      <c r="A787" s="17" t="s">
        <v>3427</v>
      </c>
      <c r="B787" s="18" t="s">
        <v>3428</v>
      </c>
      <c r="C787" s="17" t="s">
        <v>14</v>
      </c>
      <c r="D787" s="17" t="s">
        <v>1563</v>
      </c>
      <c r="E787" s="19">
        <v>1</v>
      </c>
      <c r="F787" s="20">
        <v>34.25</v>
      </c>
      <c r="G787" s="20">
        <f>TRUNC(TRUNC(E787,8)*F787,2)</f>
        <v>34.25</v>
      </c>
    </row>
    <row r="788" spans="1:7" ht="18" customHeight="1">
      <c r="A788" s="2"/>
      <c r="B788" s="2"/>
      <c r="C788" s="2"/>
      <c r="D788" s="2"/>
      <c r="E788" s="87" t="s">
        <v>1564</v>
      </c>
      <c r="F788" s="87"/>
      <c r="G788" s="21">
        <f>SUM(G787:G787)</f>
        <v>34.25</v>
      </c>
    </row>
    <row r="789" spans="1:7" ht="15" customHeight="1">
      <c r="A789" s="91" t="s">
        <v>1487</v>
      </c>
      <c r="B789" s="91"/>
      <c r="C789" s="11" t="s">
        <v>4</v>
      </c>
      <c r="D789" s="11" t="s">
        <v>1470</v>
      </c>
      <c r="E789" s="11" t="s">
        <v>1471</v>
      </c>
      <c r="F789" s="11" t="s">
        <v>1472</v>
      </c>
      <c r="G789" s="11" t="s">
        <v>1473</v>
      </c>
    </row>
    <row r="790" spans="1:7" ht="45.95" customHeight="1">
      <c r="A790" s="17" t="s">
        <v>3429</v>
      </c>
      <c r="B790" s="18" t="s">
        <v>3430</v>
      </c>
      <c r="C790" s="17" t="s">
        <v>14</v>
      </c>
      <c r="D790" s="17" t="s">
        <v>1563</v>
      </c>
      <c r="E790" s="19">
        <v>1</v>
      </c>
      <c r="F790" s="20">
        <v>28.45</v>
      </c>
      <c r="G790" s="20">
        <f>TRUNC(TRUNC(E790,8)*F790,2)</f>
        <v>28.45</v>
      </c>
    </row>
    <row r="791" spans="1:7" ht="45.95" customHeight="1">
      <c r="A791" s="17" t="s">
        <v>3431</v>
      </c>
      <c r="B791" s="18" t="s">
        <v>3432</v>
      </c>
      <c r="C791" s="17" t="s">
        <v>14</v>
      </c>
      <c r="D791" s="17" t="s">
        <v>1563</v>
      </c>
      <c r="E791" s="19">
        <v>1</v>
      </c>
      <c r="F791" s="20">
        <v>4.43</v>
      </c>
      <c r="G791" s="20">
        <f>TRUNC(TRUNC(E791,8)*F791,2)</f>
        <v>4.43</v>
      </c>
    </row>
    <row r="792" spans="1:7" ht="38.1" customHeight="1">
      <c r="A792" s="17" t="s">
        <v>3433</v>
      </c>
      <c r="B792" s="18" t="s">
        <v>3434</v>
      </c>
      <c r="C792" s="17" t="s">
        <v>14</v>
      </c>
      <c r="D792" s="17" t="s">
        <v>1563</v>
      </c>
      <c r="E792" s="19">
        <v>1</v>
      </c>
      <c r="F792" s="20">
        <v>10.98</v>
      </c>
      <c r="G792" s="20">
        <f>TRUNC(TRUNC(E792,8)*F792,2)</f>
        <v>10.98</v>
      </c>
    </row>
    <row r="793" spans="1:7" ht="15" customHeight="1">
      <c r="A793" s="2"/>
      <c r="B793" s="2"/>
      <c r="C793" s="2"/>
      <c r="D793" s="2"/>
      <c r="E793" s="87" t="s">
        <v>1490</v>
      </c>
      <c r="F793" s="87"/>
      <c r="G793" s="21">
        <f>SUM(G790:G792)</f>
        <v>43.86</v>
      </c>
    </row>
    <row r="794" spans="1:7" ht="15" customHeight="1">
      <c r="A794" s="2"/>
      <c r="B794" s="2"/>
      <c r="C794" s="2"/>
      <c r="D794" s="2"/>
      <c r="E794" s="89" t="s">
        <v>1491</v>
      </c>
      <c r="F794" s="89"/>
      <c r="G794" s="5">
        <f>SUM(G788,G793)</f>
        <v>78.11</v>
      </c>
    </row>
    <row r="795" spans="1:7" ht="9.9499999999999993" customHeight="1">
      <c r="A795" s="2"/>
      <c r="B795" s="2"/>
      <c r="C795" s="2"/>
      <c r="D795" s="2"/>
      <c r="E795" s="90"/>
      <c r="F795" s="90"/>
      <c r="G795" s="90"/>
    </row>
    <row r="796" spans="1:7" ht="20.100000000000001" customHeight="1">
      <c r="A796" s="81" t="s">
        <v>3435</v>
      </c>
      <c r="B796" s="81"/>
      <c r="C796" s="81"/>
      <c r="D796" s="81"/>
      <c r="E796" s="81"/>
      <c r="F796" s="81"/>
      <c r="G796" s="81"/>
    </row>
    <row r="797" spans="1:7" ht="15" customHeight="1">
      <c r="A797" s="91" t="s">
        <v>1560</v>
      </c>
      <c r="B797" s="91"/>
      <c r="C797" s="11" t="s">
        <v>4</v>
      </c>
      <c r="D797" s="11" t="s">
        <v>1470</v>
      </c>
      <c r="E797" s="11" t="s">
        <v>1471</v>
      </c>
      <c r="F797" s="11" t="s">
        <v>1472</v>
      </c>
      <c r="G797" s="11" t="s">
        <v>1473</v>
      </c>
    </row>
    <row r="798" spans="1:7" ht="21" customHeight="1">
      <c r="A798" s="17" t="s">
        <v>3427</v>
      </c>
      <c r="B798" s="18" t="s">
        <v>3428</v>
      </c>
      <c r="C798" s="17" t="s">
        <v>14</v>
      </c>
      <c r="D798" s="17" t="s">
        <v>1563</v>
      </c>
      <c r="E798" s="19">
        <v>1</v>
      </c>
      <c r="F798" s="20">
        <v>34.25</v>
      </c>
      <c r="G798" s="20">
        <f>TRUNC(TRUNC(E798,8)*F798,2)</f>
        <v>34.25</v>
      </c>
    </row>
    <row r="799" spans="1:7" ht="18" customHeight="1">
      <c r="A799" s="2"/>
      <c r="B799" s="2"/>
      <c r="C799" s="2"/>
      <c r="D799" s="2"/>
      <c r="E799" s="87" t="s">
        <v>1564</v>
      </c>
      <c r="F799" s="87"/>
      <c r="G799" s="21">
        <f>SUM(G798:G798)</f>
        <v>34.25</v>
      </c>
    </row>
    <row r="800" spans="1:7" ht="15" customHeight="1">
      <c r="A800" s="91" t="s">
        <v>1487</v>
      </c>
      <c r="B800" s="91"/>
      <c r="C800" s="11" t="s">
        <v>4</v>
      </c>
      <c r="D800" s="11" t="s">
        <v>1470</v>
      </c>
      <c r="E800" s="11" t="s">
        <v>1471</v>
      </c>
      <c r="F800" s="11" t="s">
        <v>1472</v>
      </c>
      <c r="G800" s="11" t="s">
        <v>1473</v>
      </c>
    </row>
    <row r="801" spans="1:7" ht="45.95" customHeight="1">
      <c r="A801" s="17" t="s">
        <v>3429</v>
      </c>
      <c r="B801" s="18" t="s">
        <v>3430</v>
      </c>
      <c r="C801" s="17" t="s">
        <v>14</v>
      </c>
      <c r="D801" s="17" t="s">
        <v>1563</v>
      </c>
      <c r="E801" s="19">
        <v>1</v>
      </c>
      <c r="F801" s="20">
        <v>28.45</v>
      </c>
      <c r="G801" s="20">
        <f>TRUNC(TRUNC(E801,8)*F801,2)</f>
        <v>28.45</v>
      </c>
    </row>
    <row r="802" spans="1:7" ht="45.95" customHeight="1">
      <c r="A802" s="17" t="s">
        <v>3431</v>
      </c>
      <c r="B802" s="18" t="s">
        <v>3432</v>
      </c>
      <c r="C802" s="17" t="s">
        <v>14</v>
      </c>
      <c r="D802" s="17" t="s">
        <v>1563</v>
      </c>
      <c r="E802" s="19">
        <v>1</v>
      </c>
      <c r="F802" s="20">
        <v>4.43</v>
      </c>
      <c r="G802" s="20">
        <f>TRUNC(TRUNC(E802,8)*F802,2)</f>
        <v>4.43</v>
      </c>
    </row>
    <row r="803" spans="1:7" ht="38.1" customHeight="1">
      <c r="A803" s="17" t="s">
        <v>3433</v>
      </c>
      <c r="B803" s="18" t="s">
        <v>3434</v>
      </c>
      <c r="C803" s="17" t="s">
        <v>14</v>
      </c>
      <c r="D803" s="17" t="s">
        <v>1563</v>
      </c>
      <c r="E803" s="19">
        <v>1</v>
      </c>
      <c r="F803" s="20">
        <v>10.98</v>
      </c>
      <c r="G803" s="20">
        <f>TRUNC(TRUNC(E803,8)*F803,2)</f>
        <v>10.98</v>
      </c>
    </row>
    <row r="804" spans="1:7" ht="45.95" customHeight="1">
      <c r="A804" s="17" t="s">
        <v>3436</v>
      </c>
      <c r="B804" s="18" t="s">
        <v>3437</v>
      </c>
      <c r="C804" s="17" t="s">
        <v>14</v>
      </c>
      <c r="D804" s="17" t="s">
        <v>1563</v>
      </c>
      <c r="E804" s="19">
        <v>1</v>
      </c>
      <c r="F804" s="20">
        <v>50.39</v>
      </c>
      <c r="G804" s="20">
        <f>TRUNC(TRUNC(E804,8)*F804,2)</f>
        <v>50.39</v>
      </c>
    </row>
    <row r="805" spans="1:7" ht="45.95" customHeight="1">
      <c r="A805" s="17" t="s">
        <v>3438</v>
      </c>
      <c r="B805" s="18" t="s">
        <v>3439</v>
      </c>
      <c r="C805" s="17" t="s">
        <v>14</v>
      </c>
      <c r="D805" s="17" t="s">
        <v>1563</v>
      </c>
      <c r="E805" s="19">
        <v>1</v>
      </c>
      <c r="F805" s="20">
        <v>189.74</v>
      </c>
      <c r="G805" s="20">
        <f>TRUNC(TRUNC(E805,8)*F805,2)</f>
        <v>189.74</v>
      </c>
    </row>
    <row r="806" spans="1:7" ht="15" customHeight="1">
      <c r="A806" s="2"/>
      <c r="B806" s="2"/>
      <c r="C806" s="2"/>
      <c r="D806" s="2"/>
      <c r="E806" s="87" t="s">
        <v>1490</v>
      </c>
      <c r="F806" s="87"/>
      <c r="G806" s="21">
        <f>SUM(G801:G805)</f>
        <v>283.99</v>
      </c>
    </row>
    <row r="807" spans="1:7" ht="15" customHeight="1">
      <c r="A807" s="2"/>
      <c r="B807" s="2"/>
      <c r="C807" s="2"/>
      <c r="D807" s="2"/>
      <c r="E807" s="89" t="s">
        <v>1491</v>
      </c>
      <c r="F807" s="89"/>
      <c r="G807" s="5">
        <f>SUM(G799,G806)</f>
        <v>318.24</v>
      </c>
    </row>
    <row r="808" spans="1:7" ht="9.9499999999999993" customHeight="1">
      <c r="A808" s="2"/>
      <c r="B808" s="2"/>
      <c r="C808" s="2"/>
      <c r="D808" s="2"/>
      <c r="E808" s="90"/>
      <c r="F808" s="90"/>
      <c r="G808" s="90"/>
    </row>
    <row r="809" spans="1:7" ht="20.100000000000001" customHeight="1">
      <c r="A809" s="81" t="s">
        <v>3440</v>
      </c>
      <c r="B809" s="81"/>
      <c r="C809" s="81"/>
      <c r="D809" s="81"/>
      <c r="E809" s="81"/>
      <c r="F809" s="81"/>
      <c r="G809" s="81"/>
    </row>
    <row r="810" spans="1:7" ht="15" customHeight="1">
      <c r="A810" s="91" t="s">
        <v>1860</v>
      </c>
      <c r="B810" s="91"/>
      <c r="C810" s="11" t="s">
        <v>4</v>
      </c>
      <c r="D810" s="11" t="s">
        <v>1470</v>
      </c>
      <c r="E810" s="11" t="s">
        <v>1471</v>
      </c>
      <c r="F810" s="11" t="s">
        <v>1472</v>
      </c>
      <c r="G810" s="11" t="s">
        <v>1473</v>
      </c>
    </row>
    <row r="811" spans="1:7" ht="38.1" customHeight="1">
      <c r="A811" s="17" t="s">
        <v>3418</v>
      </c>
      <c r="B811" s="18" t="s">
        <v>3419</v>
      </c>
      <c r="C811" s="17" t="s">
        <v>14</v>
      </c>
      <c r="D811" s="17" t="s">
        <v>33</v>
      </c>
      <c r="E811" s="19">
        <v>3.43E-5</v>
      </c>
      <c r="F811" s="20">
        <v>691709.89</v>
      </c>
      <c r="G811" s="20">
        <f>TRUNC(TRUNC(E811,8)*F811,2)</f>
        <v>23.72</v>
      </c>
    </row>
    <row r="812" spans="1:7" ht="45.95" customHeight="1">
      <c r="A812" s="17" t="s">
        <v>3441</v>
      </c>
      <c r="B812" s="18" t="s">
        <v>3442</v>
      </c>
      <c r="C812" s="17" t="s">
        <v>14</v>
      </c>
      <c r="D812" s="17" t="s">
        <v>33</v>
      </c>
      <c r="E812" s="19">
        <v>5.5099999999999998E-5</v>
      </c>
      <c r="F812" s="20">
        <v>85950</v>
      </c>
      <c r="G812" s="20">
        <f>TRUNC(TRUNC(E812,8)*F812,2)</f>
        <v>4.7300000000000004</v>
      </c>
    </row>
    <row r="813" spans="1:7" ht="15" customHeight="1">
      <c r="A813" s="2"/>
      <c r="B813" s="2"/>
      <c r="C813" s="2"/>
      <c r="D813" s="2"/>
      <c r="E813" s="87" t="s">
        <v>1868</v>
      </c>
      <c r="F813" s="87"/>
      <c r="G813" s="21">
        <f>SUM(G811:G812)</f>
        <v>28.45</v>
      </c>
    </row>
    <row r="814" spans="1:7" ht="15" customHeight="1">
      <c r="A814" s="2"/>
      <c r="B814" s="2"/>
      <c r="C814" s="2"/>
      <c r="D814" s="2"/>
      <c r="E814" s="89" t="s">
        <v>1491</v>
      </c>
      <c r="F814" s="89"/>
      <c r="G814" s="5">
        <f>SUM(G813)</f>
        <v>28.45</v>
      </c>
    </row>
    <row r="815" spans="1:7" ht="9.9499999999999993" customHeight="1">
      <c r="A815" s="2"/>
      <c r="B815" s="2"/>
      <c r="C815" s="2"/>
      <c r="D815" s="2"/>
      <c r="E815" s="90"/>
      <c r="F815" s="90"/>
      <c r="G815" s="90"/>
    </row>
    <row r="816" spans="1:7" ht="20.100000000000001" customHeight="1">
      <c r="A816" s="81" t="s">
        <v>3443</v>
      </c>
      <c r="B816" s="81"/>
      <c r="C816" s="81"/>
      <c r="D816" s="81"/>
      <c r="E816" s="81"/>
      <c r="F816" s="81"/>
      <c r="G816" s="81"/>
    </row>
    <row r="817" spans="1:7" ht="15" customHeight="1">
      <c r="A817" s="91" t="s">
        <v>1860</v>
      </c>
      <c r="B817" s="91"/>
      <c r="C817" s="11" t="s">
        <v>4</v>
      </c>
      <c r="D817" s="11" t="s">
        <v>1470</v>
      </c>
      <c r="E817" s="11" t="s">
        <v>1471</v>
      </c>
      <c r="F817" s="11" t="s">
        <v>1472</v>
      </c>
      <c r="G817" s="11" t="s">
        <v>1473</v>
      </c>
    </row>
    <row r="818" spans="1:7" ht="38.1" customHeight="1">
      <c r="A818" s="17" t="s">
        <v>3418</v>
      </c>
      <c r="B818" s="18" t="s">
        <v>3419</v>
      </c>
      <c r="C818" s="17" t="s">
        <v>14</v>
      </c>
      <c r="D818" s="17" t="s">
        <v>33</v>
      </c>
      <c r="E818" s="19">
        <v>5.6999999999999996E-6</v>
      </c>
      <c r="F818" s="20">
        <v>691709.89</v>
      </c>
      <c r="G818" s="20">
        <f>TRUNC(TRUNC(E818,8)*F818,2)</f>
        <v>3.94</v>
      </c>
    </row>
    <row r="819" spans="1:7" ht="45.95" customHeight="1">
      <c r="A819" s="17" t="s">
        <v>3441</v>
      </c>
      <c r="B819" s="18" t="s">
        <v>3442</v>
      </c>
      <c r="C819" s="17" t="s">
        <v>14</v>
      </c>
      <c r="D819" s="17" t="s">
        <v>33</v>
      </c>
      <c r="E819" s="19">
        <v>5.8000000000000004E-6</v>
      </c>
      <c r="F819" s="20">
        <v>85950</v>
      </c>
      <c r="G819" s="20">
        <f>TRUNC(TRUNC(E819,8)*F819,2)</f>
        <v>0.49</v>
      </c>
    </row>
    <row r="820" spans="1:7" ht="15" customHeight="1">
      <c r="A820" s="2"/>
      <c r="B820" s="2"/>
      <c r="C820" s="2"/>
      <c r="D820" s="2"/>
      <c r="E820" s="87" t="s">
        <v>1868</v>
      </c>
      <c r="F820" s="87"/>
      <c r="G820" s="21">
        <f>SUM(G818:G819)</f>
        <v>4.43</v>
      </c>
    </row>
    <row r="821" spans="1:7" ht="15" customHeight="1">
      <c r="A821" s="2"/>
      <c r="B821" s="2"/>
      <c r="C821" s="2"/>
      <c r="D821" s="2"/>
      <c r="E821" s="89" t="s">
        <v>1491</v>
      </c>
      <c r="F821" s="89"/>
      <c r="G821" s="5">
        <f>SUM(G820)</f>
        <v>4.43</v>
      </c>
    </row>
    <row r="822" spans="1:7" ht="9.9499999999999993" customHeight="1">
      <c r="A822" s="2"/>
      <c r="B822" s="2"/>
      <c r="C822" s="2"/>
      <c r="D822" s="2"/>
      <c r="E822" s="90"/>
      <c r="F822" s="90"/>
      <c r="G822" s="90"/>
    </row>
    <row r="823" spans="1:7" ht="20.100000000000001" customHeight="1">
      <c r="A823" s="81" t="s">
        <v>3444</v>
      </c>
      <c r="B823" s="81"/>
      <c r="C823" s="81"/>
      <c r="D823" s="81"/>
      <c r="E823" s="81"/>
      <c r="F823" s="81"/>
      <c r="G823" s="81"/>
    </row>
    <row r="824" spans="1:7" ht="15" customHeight="1">
      <c r="A824" s="91" t="s">
        <v>1860</v>
      </c>
      <c r="B824" s="91"/>
      <c r="C824" s="11" t="s">
        <v>4</v>
      </c>
      <c r="D824" s="11" t="s">
        <v>1470</v>
      </c>
      <c r="E824" s="11" t="s">
        <v>1471</v>
      </c>
      <c r="F824" s="11" t="s">
        <v>1472</v>
      </c>
      <c r="G824" s="11" t="s">
        <v>1473</v>
      </c>
    </row>
    <row r="825" spans="1:7" ht="38.1" customHeight="1">
      <c r="A825" s="17" t="s">
        <v>3418</v>
      </c>
      <c r="B825" s="18" t="s">
        <v>3419</v>
      </c>
      <c r="C825" s="17" t="s">
        <v>14</v>
      </c>
      <c r="D825" s="17" t="s">
        <v>33</v>
      </c>
      <c r="E825" s="19">
        <v>1.4100000000000001E-5</v>
      </c>
      <c r="F825" s="20">
        <v>691709.89</v>
      </c>
      <c r="G825" s="20">
        <f>TRUNC(TRUNC(E825,8)*F825,2)</f>
        <v>9.75</v>
      </c>
    </row>
    <row r="826" spans="1:7" ht="45.95" customHeight="1">
      <c r="A826" s="17" t="s">
        <v>3441</v>
      </c>
      <c r="B826" s="18" t="s">
        <v>3442</v>
      </c>
      <c r="C826" s="17" t="s">
        <v>14</v>
      </c>
      <c r="D826" s="17" t="s">
        <v>33</v>
      </c>
      <c r="E826" s="19">
        <v>1.4399999999999999E-5</v>
      </c>
      <c r="F826" s="20">
        <v>85950</v>
      </c>
      <c r="G826" s="20">
        <f>TRUNC(TRUNC(E826,8)*F826,2)</f>
        <v>1.23</v>
      </c>
    </row>
    <row r="827" spans="1:7" ht="15" customHeight="1">
      <c r="A827" s="2"/>
      <c r="B827" s="2"/>
      <c r="C827" s="2"/>
      <c r="D827" s="2"/>
      <c r="E827" s="87" t="s">
        <v>1868</v>
      </c>
      <c r="F827" s="87"/>
      <c r="G827" s="21">
        <f>SUM(G825:G826)</f>
        <v>10.98</v>
      </c>
    </row>
    <row r="828" spans="1:7" ht="15" customHeight="1">
      <c r="A828" s="2"/>
      <c r="B828" s="2"/>
      <c r="C828" s="2"/>
      <c r="D828" s="2"/>
      <c r="E828" s="89" t="s">
        <v>1491</v>
      </c>
      <c r="F828" s="89"/>
      <c r="G828" s="5">
        <f>SUM(G827)</f>
        <v>10.98</v>
      </c>
    </row>
    <row r="829" spans="1:7" ht="9.9499999999999993" customHeight="1">
      <c r="A829" s="2"/>
      <c r="B829" s="2"/>
      <c r="C829" s="2"/>
      <c r="D829" s="2"/>
      <c r="E829" s="90"/>
      <c r="F829" s="90"/>
      <c r="G829" s="90"/>
    </row>
    <row r="830" spans="1:7" ht="20.100000000000001" customHeight="1">
      <c r="A830" s="81" t="s">
        <v>3445</v>
      </c>
      <c r="B830" s="81"/>
      <c r="C830" s="81"/>
      <c r="D830" s="81"/>
      <c r="E830" s="81"/>
      <c r="F830" s="81"/>
      <c r="G830" s="81"/>
    </row>
    <row r="831" spans="1:7" ht="15" customHeight="1">
      <c r="A831" s="91" t="s">
        <v>1860</v>
      </c>
      <c r="B831" s="91"/>
      <c r="C831" s="11" t="s">
        <v>4</v>
      </c>
      <c r="D831" s="11" t="s">
        <v>1470</v>
      </c>
      <c r="E831" s="11" t="s">
        <v>1471</v>
      </c>
      <c r="F831" s="11" t="s">
        <v>1472</v>
      </c>
      <c r="G831" s="11" t="s">
        <v>1473</v>
      </c>
    </row>
    <row r="832" spans="1:7" ht="38.1" customHeight="1">
      <c r="A832" s="17" t="s">
        <v>3418</v>
      </c>
      <c r="B832" s="18" t="s">
        <v>3419</v>
      </c>
      <c r="C832" s="17" t="s">
        <v>14</v>
      </c>
      <c r="D832" s="17" t="s">
        <v>33</v>
      </c>
      <c r="E832" s="19">
        <v>6.4300000000000004E-5</v>
      </c>
      <c r="F832" s="20">
        <v>691709.89</v>
      </c>
      <c r="G832" s="20">
        <f>TRUNC(TRUNC(E832,8)*F832,2)</f>
        <v>44.47</v>
      </c>
    </row>
    <row r="833" spans="1:7" ht="45.95" customHeight="1">
      <c r="A833" s="17" t="s">
        <v>3441</v>
      </c>
      <c r="B833" s="18" t="s">
        <v>3442</v>
      </c>
      <c r="C833" s="17" t="s">
        <v>14</v>
      </c>
      <c r="D833" s="17" t="s">
        <v>33</v>
      </c>
      <c r="E833" s="19">
        <v>6.8899999999999994E-5</v>
      </c>
      <c r="F833" s="20">
        <v>85950</v>
      </c>
      <c r="G833" s="20">
        <f>TRUNC(TRUNC(E833,8)*F833,2)</f>
        <v>5.92</v>
      </c>
    </row>
    <row r="834" spans="1:7" ht="15" customHeight="1">
      <c r="A834" s="2"/>
      <c r="B834" s="2"/>
      <c r="C834" s="2"/>
      <c r="D834" s="2"/>
      <c r="E834" s="87" t="s">
        <v>1868</v>
      </c>
      <c r="F834" s="87"/>
      <c r="G834" s="21">
        <f>SUM(G832:G833)</f>
        <v>50.39</v>
      </c>
    </row>
    <row r="835" spans="1:7" ht="15" customHeight="1">
      <c r="A835" s="2"/>
      <c r="B835" s="2"/>
      <c r="C835" s="2"/>
      <c r="D835" s="2"/>
      <c r="E835" s="89" t="s">
        <v>1491</v>
      </c>
      <c r="F835" s="89"/>
      <c r="G835" s="5">
        <f>SUM(G834)</f>
        <v>50.39</v>
      </c>
    </row>
    <row r="836" spans="1:7" ht="9.9499999999999993" customHeight="1">
      <c r="A836" s="2"/>
      <c r="B836" s="2"/>
      <c r="C836" s="2"/>
      <c r="D836" s="2"/>
      <c r="E836" s="90"/>
      <c r="F836" s="90"/>
      <c r="G836" s="90"/>
    </row>
    <row r="837" spans="1:7" ht="20.100000000000001" customHeight="1">
      <c r="A837" s="81" t="s">
        <v>3446</v>
      </c>
      <c r="B837" s="81"/>
      <c r="C837" s="81"/>
      <c r="D837" s="81"/>
      <c r="E837" s="81"/>
      <c r="F837" s="81"/>
      <c r="G837" s="81"/>
    </row>
    <row r="838" spans="1:7" ht="15" customHeight="1">
      <c r="A838" s="91" t="s">
        <v>1576</v>
      </c>
      <c r="B838" s="91"/>
      <c r="C838" s="11" t="s">
        <v>4</v>
      </c>
      <c r="D838" s="11" t="s">
        <v>1470</v>
      </c>
      <c r="E838" s="11" t="s">
        <v>1471</v>
      </c>
      <c r="F838" s="11" t="s">
        <v>1472</v>
      </c>
      <c r="G838" s="11" t="s">
        <v>1473</v>
      </c>
    </row>
    <row r="839" spans="1:7" ht="21" customHeight="1">
      <c r="A839" s="17" t="s">
        <v>3424</v>
      </c>
      <c r="B839" s="18" t="s">
        <v>3425</v>
      </c>
      <c r="C839" s="17" t="s">
        <v>14</v>
      </c>
      <c r="D839" s="17" t="s">
        <v>1790</v>
      </c>
      <c r="E839" s="19">
        <v>32.159999999999997</v>
      </c>
      <c r="F839" s="20">
        <v>5.9</v>
      </c>
      <c r="G839" s="20">
        <f>TRUNC(TRUNC(E839,8)*F839,2)</f>
        <v>189.74</v>
      </c>
    </row>
    <row r="840" spans="1:7" ht="15" customHeight="1">
      <c r="A840" s="2"/>
      <c r="B840" s="2"/>
      <c r="C840" s="2"/>
      <c r="D840" s="2"/>
      <c r="E840" s="87" t="s">
        <v>1588</v>
      </c>
      <c r="F840" s="87"/>
      <c r="G840" s="21">
        <f>SUM(G839:G839)</f>
        <v>189.74</v>
      </c>
    </row>
    <row r="841" spans="1:7" ht="15" customHeight="1">
      <c r="A841" s="2"/>
      <c r="B841" s="2"/>
      <c r="C841" s="2"/>
      <c r="D841" s="2"/>
      <c r="E841" s="89" t="s">
        <v>1491</v>
      </c>
      <c r="F841" s="89"/>
      <c r="G841" s="5">
        <f>SUM(G840)</f>
        <v>189.74</v>
      </c>
    </row>
    <row r="842" spans="1:7" ht="9.9499999999999993" customHeight="1">
      <c r="A842" s="2"/>
      <c r="B842" s="2"/>
      <c r="C842" s="2"/>
      <c r="D842" s="2"/>
      <c r="E842" s="90"/>
      <c r="F842" s="90"/>
      <c r="G842" s="90"/>
    </row>
    <row r="843" spans="1:7" ht="20.100000000000001" customHeight="1">
      <c r="A843" s="81" t="s">
        <v>3447</v>
      </c>
      <c r="B843" s="81"/>
      <c r="C843" s="81"/>
      <c r="D843" s="81"/>
      <c r="E843" s="81"/>
      <c r="F843" s="81"/>
      <c r="G843" s="81"/>
    </row>
    <row r="844" spans="1:7" ht="15" customHeight="1">
      <c r="A844" s="91" t="s">
        <v>1560</v>
      </c>
      <c r="B844" s="91"/>
      <c r="C844" s="11" t="s">
        <v>4</v>
      </c>
      <c r="D844" s="11" t="s">
        <v>1470</v>
      </c>
      <c r="E844" s="11" t="s">
        <v>1471</v>
      </c>
      <c r="F844" s="11" t="s">
        <v>1472</v>
      </c>
      <c r="G844" s="11" t="s">
        <v>1473</v>
      </c>
    </row>
    <row r="845" spans="1:7" ht="21" customHeight="1">
      <c r="A845" s="17" t="s">
        <v>3427</v>
      </c>
      <c r="B845" s="18" t="s">
        <v>3428</v>
      </c>
      <c r="C845" s="17" t="s">
        <v>14</v>
      </c>
      <c r="D845" s="17" t="s">
        <v>1563</v>
      </c>
      <c r="E845" s="19">
        <v>1</v>
      </c>
      <c r="F845" s="20">
        <v>34.25</v>
      </c>
      <c r="G845" s="20">
        <f>TRUNC(TRUNC(E845,8)*F845,2)</f>
        <v>34.25</v>
      </c>
    </row>
    <row r="846" spans="1:7" ht="18" customHeight="1">
      <c r="A846" s="2"/>
      <c r="B846" s="2"/>
      <c r="C846" s="2"/>
      <c r="D846" s="2"/>
      <c r="E846" s="87" t="s">
        <v>1564</v>
      </c>
      <c r="F846" s="87"/>
      <c r="G846" s="21">
        <f>SUM(G845:G845)</f>
        <v>34.25</v>
      </c>
    </row>
    <row r="847" spans="1:7" ht="15" customHeight="1">
      <c r="A847" s="91" t="s">
        <v>1487</v>
      </c>
      <c r="B847" s="91"/>
      <c r="C847" s="11" t="s">
        <v>4</v>
      </c>
      <c r="D847" s="11" t="s">
        <v>1470</v>
      </c>
      <c r="E847" s="11" t="s">
        <v>1471</v>
      </c>
      <c r="F847" s="11" t="s">
        <v>1472</v>
      </c>
      <c r="G847" s="11" t="s">
        <v>1473</v>
      </c>
    </row>
    <row r="848" spans="1:7" ht="45.95" customHeight="1">
      <c r="A848" s="17" t="s">
        <v>3448</v>
      </c>
      <c r="B848" s="18" t="s">
        <v>3449</v>
      </c>
      <c r="C848" s="17" t="s">
        <v>14</v>
      </c>
      <c r="D848" s="17" t="s">
        <v>1563</v>
      </c>
      <c r="E848" s="19">
        <v>1</v>
      </c>
      <c r="F848" s="20">
        <v>20.03</v>
      </c>
      <c r="G848" s="20">
        <f>TRUNC(TRUNC(E848,8)*F848,2)</f>
        <v>20.03</v>
      </c>
    </row>
    <row r="849" spans="1:7" ht="45.95" customHeight="1">
      <c r="A849" s="17" t="s">
        <v>3450</v>
      </c>
      <c r="B849" s="18" t="s">
        <v>3451</v>
      </c>
      <c r="C849" s="17" t="s">
        <v>14</v>
      </c>
      <c r="D849" s="17" t="s">
        <v>1563</v>
      </c>
      <c r="E849" s="19">
        <v>1</v>
      </c>
      <c r="F849" s="20">
        <v>3.24</v>
      </c>
      <c r="G849" s="20">
        <f>TRUNC(TRUNC(E849,8)*F849,2)</f>
        <v>3.24</v>
      </c>
    </row>
    <row r="850" spans="1:7" ht="45.95" customHeight="1">
      <c r="A850" s="17" t="s">
        <v>3452</v>
      </c>
      <c r="B850" s="18" t="s">
        <v>3453</v>
      </c>
      <c r="C850" s="17" t="s">
        <v>14</v>
      </c>
      <c r="D850" s="17" t="s">
        <v>1563</v>
      </c>
      <c r="E850" s="19">
        <v>1</v>
      </c>
      <c r="F850" s="20">
        <v>8.0399999999999991</v>
      </c>
      <c r="G850" s="20">
        <f>TRUNC(TRUNC(E850,8)*F850,2)</f>
        <v>8.0399999999999991</v>
      </c>
    </row>
    <row r="851" spans="1:7" ht="15" customHeight="1">
      <c r="A851" s="2"/>
      <c r="B851" s="2"/>
      <c r="C851" s="2"/>
      <c r="D851" s="2"/>
      <c r="E851" s="87" t="s">
        <v>1490</v>
      </c>
      <c r="F851" s="87"/>
      <c r="G851" s="21">
        <f>SUM(G848:G850)</f>
        <v>31.310000000000002</v>
      </c>
    </row>
    <row r="852" spans="1:7" ht="15" customHeight="1">
      <c r="A852" s="2"/>
      <c r="B852" s="2"/>
      <c r="C852" s="2"/>
      <c r="D852" s="2"/>
      <c r="E852" s="89" t="s">
        <v>1491</v>
      </c>
      <c r="F852" s="89"/>
      <c r="G852" s="5">
        <f>SUM(G846,G851)</f>
        <v>65.56</v>
      </c>
    </row>
    <row r="853" spans="1:7" ht="9.9499999999999993" customHeight="1">
      <c r="A853" s="2"/>
      <c r="B853" s="2"/>
      <c r="C853" s="2"/>
      <c r="D853" s="2"/>
      <c r="E853" s="90"/>
      <c r="F853" s="90"/>
      <c r="G853" s="90"/>
    </row>
    <row r="854" spans="1:7" ht="20.100000000000001" customHeight="1">
      <c r="A854" s="81" t="s">
        <v>3454</v>
      </c>
      <c r="B854" s="81"/>
      <c r="C854" s="81"/>
      <c r="D854" s="81"/>
      <c r="E854" s="81"/>
      <c r="F854" s="81"/>
      <c r="G854" s="81"/>
    </row>
    <row r="855" spans="1:7" ht="15" customHeight="1">
      <c r="A855" s="91" t="s">
        <v>1560</v>
      </c>
      <c r="B855" s="91"/>
      <c r="C855" s="11" t="s">
        <v>4</v>
      </c>
      <c r="D855" s="11" t="s">
        <v>1470</v>
      </c>
      <c r="E855" s="11" t="s">
        <v>1471</v>
      </c>
      <c r="F855" s="11" t="s">
        <v>1472</v>
      </c>
      <c r="G855" s="11" t="s">
        <v>1473</v>
      </c>
    </row>
    <row r="856" spans="1:7" ht="21" customHeight="1">
      <c r="A856" s="17" t="s">
        <v>3427</v>
      </c>
      <c r="B856" s="18" t="s">
        <v>3428</v>
      </c>
      <c r="C856" s="17" t="s">
        <v>14</v>
      </c>
      <c r="D856" s="17" t="s">
        <v>1563</v>
      </c>
      <c r="E856" s="19">
        <v>1</v>
      </c>
      <c r="F856" s="20">
        <v>34.25</v>
      </c>
      <c r="G856" s="20">
        <f>TRUNC(TRUNC(E856,8)*F856,2)</f>
        <v>34.25</v>
      </c>
    </row>
    <row r="857" spans="1:7" ht="18" customHeight="1">
      <c r="A857" s="2"/>
      <c r="B857" s="2"/>
      <c r="C857" s="2"/>
      <c r="D857" s="2"/>
      <c r="E857" s="87" t="s">
        <v>1564</v>
      </c>
      <c r="F857" s="87"/>
      <c r="G857" s="21">
        <f>SUM(G856:G856)</f>
        <v>34.25</v>
      </c>
    </row>
    <row r="858" spans="1:7" ht="15" customHeight="1">
      <c r="A858" s="91" t="s">
        <v>1487</v>
      </c>
      <c r="B858" s="91"/>
      <c r="C858" s="11" t="s">
        <v>4</v>
      </c>
      <c r="D858" s="11" t="s">
        <v>1470</v>
      </c>
      <c r="E858" s="11" t="s">
        <v>1471</v>
      </c>
      <c r="F858" s="11" t="s">
        <v>1472</v>
      </c>
      <c r="G858" s="11" t="s">
        <v>1473</v>
      </c>
    </row>
    <row r="859" spans="1:7" ht="45.95" customHeight="1">
      <c r="A859" s="17" t="s">
        <v>3448</v>
      </c>
      <c r="B859" s="18" t="s">
        <v>3449</v>
      </c>
      <c r="C859" s="17" t="s">
        <v>14</v>
      </c>
      <c r="D859" s="17" t="s">
        <v>1563</v>
      </c>
      <c r="E859" s="19">
        <v>1</v>
      </c>
      <c r="F859" s="20">
        <v>20.03</v>
      </c>
      <c r="G859" s="20">
        <f>TRUNC(TRUNC(E859,8)*F859,2)</f>
        <v>20.03</v>
      </c>
    </row>
    <row r="860" spans="1:7" ht="45.95" customHeight="1">
      <c r="A860" s="17" t="s">
        <v>3450</v>
      </c>
      <c r="B860" s="18" t="s">
        <v>3451</v>
      </c>
      <c r="C860" s="17" t="s">
        <v>14</v>
      </c>
      <c r="D860" s="17" t="s">
        <v>1563</v>
      </c>
      <c r="E860" s="19">
        <v>1</v>
      </c>
      <c r="F860" s="20">
        <v>3.24</v>
      </c>
      <c r="G860" s="20">
        <f>TRUNC(TRUNC(E860,8)*F860,2)</f>
        <v>3.24</v>
      </c>
    </row>
    <row r="861" spans="1:7" ht="45.95" customHeight="1">
      <c r="A861" s="17" t="s">
        <v>3452</v>
      </c>
      <c r="B861" s="18" t="s">
        <v>3453</v>
      </c>
      <c r="C861" s="17" t="s">
        <v>14</v>
      </c>
      <c r="D861" s="17" t="s">
        <v>1563</v>
      </c>
      <c r="E861" s="19">
        <v>1</v>
      </c>
      <c r="F861" s="20">
        <v>8.0399999999999991</v>
      </c>
      <c r="G861" s="20">
        <f>TRUNC(TRUNC(E861,8)*F861,2)</f>
        <v>8.0399999999999991</v>
      </c>
    </row>
    <row r="862" spans="1:7" ht="45.95" customHeight="1">
      <c r="A862" s="17" t="s">
        <v>3455</v>
      </c>
      <c r="B862" s="18" t="s">
        <v>3456</v>
      </c>
      <c r="C862" s="17" t="s">
        <v>14</v>
      </c>
      <c r="D862" s="17" t="s">
        <v>1563</v>
      </c>
      <c r="E862" s="19">
        <v>1</v>
      </c>
      <c r="F862" s="20">
        <v>36.799999999999997</v>
      </c>
      <c r="G862" s="20">
        <f>TRUNC(TRUNC(E862,8)*F862,2)</f>
        <v>36.799999999999997</v>
      </c>
    </row>
    <row r="863" spans="1:7" ht="45.95" customHeight="1">
      <c r="A863" s="17" t="s">
        <v>3457</v>
      </c>
      <c r="B863" s="18" t="s">
        <v>3458</v>
      </c>
      <c r="C863" s="17" t="s">
        <v>14</v>
      </c>
      <c r="D863" s="17" t="s">
        <v>1563</v>
      </c>
      <c r="E863" s="19">
        <v>1</v>
      </c>
      <c r="F863" s="20">
        <v>114.87</v>
      </c>
      <c r="G863" s="20">
        <f>TRUNC(TRUNC(E863,8)*F863,2)</f>
        <v>114.87</v>
      </c>
    </row>
    <row r="864" spans="1:7" ht="15" customHeight="1">
      <c r="A864" s="2"/>
      <c r="B864" s="2"/>
      <c r="C864" s="2"/>
      <c r="D864" s="2"/>
      <c r="E864" s="87" t="s">
        <v>1490</v>
      </c>
      <c r="F864" s="87"/>
      <c r="G864" s="21">
        <f>SUM(G859:G863)</f>
        <v>182.98000000000002</v>
      </c>
    </row>
    <row r="865" spans="1:7" ht="15" customHeight="1">
      <c r="A865" s="2"/>
      <c r="B865" s="2"/>
      <c r="C865" s="2"/>
      <c r="D865" s="2"/>
      <c r="E865" s="89" t="s">
        <v>1491</v>
      </c>
      <c r="F865" s="89"/>
      <c r="G865" s="5">
        <f>SUM(G857,G864)</f>
        <v>217.23000000000002</v>
      </c>
    </row>
    <row r="866" spans="1:7" ht="9.9499999999999993" customHeight="1">
      <c r="A866" s="2"/>
      <c r="B866" s="2"/>
      <c r="C866" s="2"/>
      <c r="D866" s="2"/>
      <c r="E866" s="90"/>
      <c r="F866" s="90"/>
      <c r="G866" s="90"/>
    </row>
    <row r="867" spans="1:7" ht="27" customHeight="1">
      <c r="A867" s="81" t="s">
        <v>3459</v>
      </c>
      <c r="B867" s="81"/>
      <c r="C867" s="81"/>
      <c r="D867" s="81"/>
      <c r="E867" s="81"/>
      <c r="F867" s="81"/>
      <c r="G867" s="81"/>
    </row>
    <row r="868" spans="1:7" ht="15" customHeight="1">
      <c r="A868" s="91" t="s">
        <v>1860</v>
      </c>
      <c r="B868" s="91"/>
      <c r="C868" s="11" t="s">
        <v>4</v>
      </c>
      <c r="D868" s="11" t="s">
        <v>1470</v>
      </c>
      <c r="E868" s="11" t="s">
        <v>1471</v>
      </c>
      <c r="F868" s="11" t="s">
        <v>1472</v>
      </c>
      <c r="G868" s="11" t="s">
        <v>1473</v>
      </c>
    </row>
    <row r="869" spans="1:7" ht="38.1" customHeight="1">
      <c r="A869" s="17" t="s">
        <v>3460</v>
      </c>
      <c r="B869" s="18" t="s">
        <v>3461</v>
      </c>
      <c r="C869" s="17" t="s">
        <v>14</v>
      </c>
      <c r="D869" s="17" t="s">
        <v>33</v>
      </c>
      <c r="E869" s="19">
        <v>3.43E-5</v>
      </c>
      <c r="F869" s="20">
        <v>548837.81999999995</v>
      </c>
      <c r="G869" s="20">
        <f>TRUNC(TRUNC(E869,8)*F869,2)</f>
        <v>18.82</v>
      </c>
    </row>
    <row r="870" spans="1:7" ht="38.1" customHeight="1">
      <c r="A870" s="17" t="s">
        <v>3462</v>
      </c>
      <c r="B870" s="18" t="s">
        <v>3463</v>
      </c>
      <c r="C870" s="17" t="s">
        <v>14</v>
      </c>
      <c r="D870" s="17" t="s">
        <v>33</v>
      </c>
      <c r="E870" s="19">
        <v>5.5099999999999998E-5</v>
      </c>
      <c r="F870" s="20">
        <v>22000</v>
      </c>
      <c r="G870" s="20">
        <f>TRUNC(TRUNC(E870,8)*F870,2)</f>
        <v>1.21</v>
      </c>
    </row>
    <row r="871" spans="1:7" ht="15" customHeight="1">
      <c r="A871" s="2"/>
      <c r="B871" s="2"/>
      <c r="C871" s="2"/>
      <c r="D871" s="2"/>
      <c r="E871" s="87" t="s">
        <v>1868</v>
      </c>
      <c r="F871" s="87"/>
      <c r="G871" s="21">
        <f>SUM(G869:G870)</f>
        <v>20.03</v>
      </c>
    </row>
    <row r="872" spans="1:7" ht="15" customHeight="1">
      <c r="A872" s="2"/>
      <c r="B872" s="2"/>
      <c r="C872" s="2"/>
      <c r="D872" s="2"/>
      <c r="E872" s="89" t="s">
        <v>1491</v>
      </c>
      <c r="F872" s="89"/>
      <c r="G872" s="5">
        <f>SUM(G871)</f>
        <v>20.03</v>
      </c>
    </row>
    <row r="873" spans="1:7" ht="9.9499999999999993" customHeight="1">
      <c r="A873" s="2"/>
      <c r="B873" s="2"/>
      <c r="C873" s="2"/>
      <c r="D873" s="2"/>
      <c r="E873" s="90"/>
      <c r="F873" s="90"/>
      <c r="G873" s="90"/>
    </row>
    <row r="874" spans="1:7" ht="27" customHeight="1">
      <c r="A874" s="81" t="s">
        <v>3464</v>
      </c>
      <c r="B874" s="81"/>
      <c r="C874" s="81"/>
      <c r="D874" s="81"/>
      <c r="E874" s="81"/>
      <c r="F874" s="81"/>
      <c r="G874" s="81"/>
    </row>
    <row r="875" spans="1:7" ht="15" customHeight="1">
      <c r="A875" s="91" t="s">
        <v>1860</v>
      </c>
      <c r="B875" s="91"/>
      <c r="C875" s="11" t="s">
        <v>4</v>
      </c>
      <c r="D875" s="11" t="s">
        <v>1470</v>
      </c>
      <c r="E875" s="11" t="s">
        <v>1471</v>
      </c>
      <c r="F875" s="11" t="s">
        <v>1472</v>
      </c>
      <c r="G875" s="11" t="s">
        <v>1473</v>
      </c>
    </row>
    <row r="876" spans="1:7" ht="38.1" customHeight="1">
      <c r="A876" s="17" t="s">
        <v>3460</v>
      </c>
      <c r="B876" s="18" t="s">
        <v>3461</v>
      </c>
      <c r="C876" s="17" t="s">
        <v>14</v>
      </c>
      <c r="D876" s="17" t="s">
        <v>33</v>
      </c>
      <c r="E876" s="19">
        <v>5.6999999999999996E-6</v>
      </c>
      <c r="F876" s="20">
        <v>548837.81999999995</v>
      </c>
      <c r="G876" s="20">
        <f>TRUNC(TRUNC(E876,8)*F876,2)</f>
        <v>3.12</v>
      </c>
    </row>
    <row r="877" spans="1:7" ht="38.1" customHeight="1">
      <c r="A877" s="17" t="s">
        <v>3462</v>
      </c>
      <c r="B877" s="18" t="s">
        <v>3463</v>
      </c>
      <c r="C877" s="17" t="s">
        <v>14</v>
      </c>
      <c r="D877" s="17" t="s">
        <v>33</v>
      </c>
      <c r="E877" s="19">
        <v>5.8000000000000004E-6</v>
      </c>
      <c r="F877" s="20">
        <v>22000</v>
      </c>
      <c r="G877" s="20">
        <f>TRUNC(TRUNC(E877,8)*F877,2)</f>
        <v>0.12</v>
      </c>
    </row>
    <row r="878" spans="1:7" ht="15" customHeight="1">
      <c r="A878" s="2"/>
      <c r="B878" s="2"/>
      <c r="C878" s="2"/>
      <c r="D878" s="2"/>
      <c r="E878" s="87" t="s">
        <v>1868</v>
      </c>
      <c r="F878" s="87"/>
      <c r="G878" s="21">
        <f>SUM(G876:G877)</f>
        <v>3.24</v>
      </c>
    </row>
    <row r="879" spans="1:7" ht="15" customHeight="1">
      <c r="A879" s="2"/>
      <c r="B879" s="2"/>
      <c r="C879" s="2"/>
      <c r="D879" s="2"/>
      <c r="E879" s="89" t="s">
        <v>1491</v>
      </c>
      <c r="F879" s="89"/>
      <c r="G879" s="5">
        <f>SUM(G878)</f>
        <v>3.24</v>
      </c>
    </row>
    <row r="880" spans="1:7" ht="9.9499999999999993" customHeight="1">
      <c r="A880" s="2"/>
      <c r="B880" s="2"/>
      <c r="C880" s="2"/>
      <c r="D880" s="2"/>
      <c r="E880" s="90"/>
      <c r="F880" s="90"/>
      <c r="G880" s="90"/>
    </row>
    <row r="881" spans="1:7" ht="27" customHeight="1">
      <c r="A881" s="81" t="s">
        <v>3465</v>
      </c>
      <c r="B881" s="81"/>
      <c r="C881" s="81"/>
      <c r="D881" s="81"/>
      <c r="E881" s="81"/>
      <c r="F881" s="81"/>
      <c r="G881" s="81"/>
    </row>
    <row r="882" spans="1:7" ht="15" customHeight="1">
      <c r="A882" s="91" t="s">
        <v>1860</v>
      </c>
      <c r="B882" s="91"/>
      <c r="C882" s="11" t="s">
        <v>4</v>
      </c>
      <c r="D882" s="11" t="s">
        <v>1470</v>
      </c>
      <c r="E882" s="11" t="s">
        <v>1471</v>
      </c>
      <c r="F882" s="11" t="s">
        <v>1472</v>
      </c>
      <c r="G882" s="11" t="s">
        <v>1473</v>
      </c>
    </row>
    <row r="883" spans="1:7" ht="38.1" customHeight="1">
      <c r="A883" s="17" t="s">
        <v>3460</v>
      </c>
      <c r="B883" s="18" t="s">
        <v>3461</v>
      </c>
      <c r="C883" s="17" t="s">
        <v>14</v>
      </c>
      <c r="D883" s="17" t="s">
        <v>33</v>
      </c>
      <c r="E883" s="19">
        <v>1.4100000000000001E-5</v>
      </c>
      <c r="F883" s="20">
        <v>548837.81999999995</v>
      </c>
      <c r="G883" s="20">
        <f>TRUNC(TRUNC(E883,8)*F883,2)</f>
        <v>7.73</v>
      </c>
    </row>
    <row r="884" spans="1:7" ht="38.1" customHeight="1">
      <c r="A884" s="17" t="s">
        <v>3462</v>
      </c>
      <c r="B884" s="18" t="s">
        <v>3463</v>
      </c>
      <c r="C884" s="17" t="s">
        <v>14</v>
      </c>
      <c r="D884" s="17" t="s">
        <v>33</v>
      </c>
      <c r="E884" s="19">
        <v>1.4399999999999999E-5</v>
      </c>
      <c r="F884" s="20">
        <v>22000</v>
      </c>
      <c r="G884" s="20">
        <f>TRUNC(TRUNC(E884,8)*F884,2)</f>
        <v>0.31</v>
      </c>
    </row>
    <row r="885" spans="1:7" ht="15" customHeight="1">
      <c r="A885" s="2"/>
      <c r="B885" s="2"/>
      <c r="C885" s="2"/>
      <c r="D885" s="2"/>
      <c r="E885" s="87" t="s">
        <v>1868</v>
      </c>
      <c r="F885" s="87"/>
      <c r="G885" s="21">
        <f>SUM(G883:G884)</f>
        <v>8.0400000000000009</v>
      </c>
    </row>
    <row r="886" spans="1:7" ht="15" customHeight="1">
      <c r="A886" s="2"/>
      <c r="B886" s="2"/>
      <c r="C886" s="2"/>
      <c r="D886" s="2"/>
      <c r="E886" s="89" t="s">
        <v>1491</v>
      </c>
      <c r="F886" s="89"/>
      <c r="G886" s="5">
        <f>SUM(G885)</f>
        <v>8.0400000000000009</v>
      </c>
    </row>
    <row r="887" spans="1:7" ht="9.9499999999999993" customHeight="1">
      <c r="A887" s="2"/>
      <c r="B887" s="2"/>
      <c r="C887" s="2"/>
      <c r="D887" s="2"/>
      <c r="E887" s="90"/>
      <c r="F887" s="90"/>
      <c r="G887" s="90"/>
    </row>
    <row r="888" spans="1:7" ht="20.100000000000001" customHeight="1">
      <c r="A888" s="81" t="s">
        <v>3466</v>
      </c>
      <c r="B888" s="81"/>
      <c r="C888" s="81"/>
      <c r="D888" s="81"/>
      <c r="E888" s="81"/>
      <c r="F888" s="81"/>
      <c r="G888" s="81"/>
    </row>
    <row r="889" spans="1:7" ht="15" customHeight="1">
      <c r="A889" s="91" t="s">
        <v>1860</v>
      </c>
      <c r="B889" s="91"/>
      <c r="C889" s="11" t="s">
        <v>4</v>
      </c>
      <c r="D889" s="11" t="s">
        <v>1470</v>
      </c>
      <c r="E889" s="11" t="s">
        <v>1471</v>
      </c>
      <c r="F889" s="11" t="s">
        <v>1472</v>
      </c>
      <c r="G889" s="11" t="s">
        <v>1473</v>
      </c>
    </row>
    <row r="890" spans="1:7" ht="38.1" customHeight="1">
      <c r="A890" s="17" t="s">
        <v>3460</v>
      </c>
      <c r="B890" s="18" t="s">
        <v>3461</v>
      </c>
      <c r="C890" s="17" t="s">
        <v>14</v>
      </c>
      <c r="D890" s="17" t="s">
        <v>33</v>
      </c>
      <c r="E890" s="19">
        <v>6.4300000000000004E-5</v>
      </c>
      <c r="F890" s="20">
        <v>548837.81999999995</v>
      </c>
      <c r="G890" s="20">
        <f>TRUNC(TRUNC(E890,8)*F890,2)</f>
        <v>35.29</v>
      </c>
    </row>
    <row r="891" spans="1:7" ht="38.1" customHeight="1">
      <c r="A891" s="17" t="s">
        <v>3462</v>
      </c>
      <c r="B891" s="18" t="s">
        <v>3463</v>
      </c>
      <c r="C891" s="17" t="s">
        <v>14</v>
      </c>
      <c r="D891" s="17" t="s">
        <v>33</v>
      </c>
      <c r="E891" s="19">
        <v>6.8999999999999997E-5</v>
      </c>
      <c r="F891" s="20">
        <v>22000</v>
      </c>
      <c r="G891" s="20">
        <f>TRUNC(TRUNC(E891,8)*F891,2)</f>
        <v>1.51</v>
      </c>
    </row>
    <row r="892" spans="1:7" ht="15" customHeight="1">
      <c r="A892" s="2"/>
      <c r="B892" s="2"/>
      <c r="C892" s="2"/>
      <c r="D892" s="2"/>
      <c r="E892" s="87" t="s">
        <v>1868</v>
      </c>
      <c r="F892" s="87"/>
      <c r="G892" s="21">
        <f>SUM(G890:G891)</f>
        <v>36.799999999999997</v>
      </c>
    </row>
    <row r="893" spans="1:7" ht="15" customHeight="1">
      <c r="A893" s="2"/>
      <c r="B893" s="2"/>
      <c r="C893" s="2"/>
      <c r="D893" s="2"/>
      <c r="E893" s="89" t="s">
        <v>1491</v>
      </c>
      <c r="F893" s="89"/>
      <c r="G893" s="5">
        <f>SUM(G892)</f>
        <v>36.799999999999997</v>
      </c>
    </row>
    <row r="894" spans="1:7" ht="9.9499999999999993" customHeight="1">
      <c r="A894" s="2"/>
      <c r="B894" s="2"/>
      <c r="C894" s="2"/>
      <c r="D894" s="2"/>
      <c r="E894" s="90"/>
      <c r="F894" s="90"/>
      <c r="G894" s="90"/>
    </row>
    <row r="895" spans="1:7" ht="27" customHeight="1">
      <c r="A895" s="81" t="s">
        <v>3467</v>
      </c>
      <c r="B895" s="81"/>
      <c r="C895" s="81"/>
      <c r="D895" s="81"/>
      <c r="E895" s="81"/>
      <c r="F895" s="81"/>
      <c r="G895" s="81"/>
    </row>
    <row r="896" spans="1:7" ht="15" customHeight="1">
      <c r="A896" s="91" t="s">
        <v>1576</v>
      </c>
      <c r="B896" s="91"/>
      <c r="C896" s="11" t="s">
        <v>4</v>
      </c>
      <c r="D896" s="11" t="s">
        <v>1470</v>
      </c>
      <c r="E896" s="11" t="s">
        <v>1471</v>
      </c>
      <c r="F896" s="11" t="s">
        <v>1472</v>
      </c>
      <c r="G896" s="11" t="s">
        <v>1473</v>
      </c>
    </row>
    <row r="897" spans="1:7" ht="21" customHeight="1">
      <c r="A897" s="17" t="s">
        <v>3424</v>
      </c>
      <c r="B897" s="18" t="s">
        <v>3425</v>
      </c>
      <c r="C897" s="17" t="s">
        <v>14</v>
      </c>
      <c r="D897" s="17" t="s">
        <v>1790</v>
      </c>
      <c r="E897" s="19">
        <v>19.47</v>
      </c>
      <c r="F897" s="20">
        <v>5.9</v>
      </c>
      <c r="G897" s="20">
        <f>TRUNC(TRUNC(E897,8)*F897,2)</f>
        <v>114.87</v>
      </c>
    </row>
    <row r="898" spans="1:7" ht="15" customHeight="1">
      <c r="A898" s="2"/>
      <c r="B898" s="2"/>
      <c r="C898" s="2"/>
      <c r="D898" s="2"/>
      <c r="E898" s="87" t="s">
        <v>1588</v>
      </c>
      <c r="F898" s="87"/>
      <c r="G898" s="21">
        <f>SUM(G897:G897)</f>
        <v>114.87</v>
      </c>
    </row>
    <row r="899" spans="1:7" ht="15" customHeight="1">
      <c r="A899" s="2"/>
      <c r="B899" s="2"/>
      <c r="C899" s="2"/>
      <c r="D899" s="2"/>
      <c r="E899" s="89" t="s">
        <v>1491</v>
      </c>
      <c r="F899" s="89"/>
      <c r="G899" s="5">
        <f>SUM(G898)</f>
        <v>114.87</v>
      </c>
    </row>
    <row r="900" spans="1:7" ht="9.9499999999999993" customHeight="1">
      <c r="A900" s="2"/>
      <c r="B900" s="2"/>
      <c r="C900" s="2"/>
      <c r="D900" s="2"/>
      <c r="E900" s="90"/>
      <c r="F900" s="90"/>
      <c r="G900" s="90"/>
    </row>
    <row r="901" spans="1:7" ht="20.100000000000001" customHeight="1">
      <c r="A901" s="81" t="s">
        <v>3468</v>
      </c>
      <c r="B901" s="81"/>
      <c r="C901" s="81"/>
      <c r="D901" s="81"/>
      <c r="E901" s="81"/>
      <c r="F901" s="81"/>
      <c r="G901" s="81"/>
    </row>
    <row r="902" spans="1:7" ht="15" customHeight="1">
      <c r="A902" s="91" t="s">
        <v>1469</v>
      </c>
      <c r="B902" s="91"/>
      <c r="C902" s="11" t="s">
        <v>4</v>
      </c>
      <c r="D902" s="11" t="s">
        <v>1470</v>
      </c>
      <c r="E902" s="11" t="s">
        <v>1471</v>
      </c>
      <c r="F902" s="11" t="s">
        <v>1472</v>
      </c>
      <c r="G902" s="11" t="s">
        <v>1473</v>
      </c>
    </row>
    <row r="903" spans="1:7" ht="21" customHeight="1">
      <c r="A903" s="17" t="s">
        <v>3191</v>
      </c>
      <c r="B903" s="18" t="s">
        <v>3192</v>
      </c>
      <c r="C903" s="17" t="s">
        <v>14</v>
      </c>
      <c r="D903" s="17" t="s">
        <v>1563</v>
      </c>
      <c r="E903" s="19">
        <v>1</v>
      </c>
      <c r="F903" s="20">
        <v>4.5599999999999996</v>
      </c>
      <c r="G903" s="20">
        <f t="shared" ref="G903:G908" si="11">TRUNC(TRUNC(E903,8)*F903,2)</f>
        <v>4.5599999999999996</v>
      </c>
    </row>
    <row r="904" spans="1:7" ht="21" customHeight="1">
      <c r="A904" s="17" t="s">
        <v>3208</v>
      </c>
      <c r="B904" s="18" t="s">
        <v>3209</v>
      </c>
      <c r="C904" s="17" t="s">
        <v>14</v>
      </c>
      <c r="D904" s="17" t="s">
        <v>1563</v>
      </c>
      <c r="E904" s="19">
        <v>1</v>
      </c>
      <c r="F904" s="20">
        <v>1.43</v>
      </c>
      <c r="G904" s="20">
        <f t="shared" si="11"/>
        <v>1.43</v>
      </c>
    </row>
    <row r="905" spans="1:7" ht="21" customHeight="1">
      <c r="A905" s="17" t="s">
        <v>3195</v>
      </c>
      <c r="B905" s="18" t="s">
        <v>3196</v>
      </c>
      <c r="C905" s="17" t="s">
        <v>14</v>
      </c>
      <c r="D905" s="17" t="s">
        <v>1563</v>
      </c>
      <c r="E905" s="19">
        <v>1</v>
      </c>
      <c r="F905" s="20">
        <v>1.34</v>
      </c>
      <c r="G905" s="20">
        <f t="shared" si="11"/>
        <v>1.34</v>
      </c>
    </row>
    <row r="906" spans="1:7" ht="29.1" customHeight="1">
      <c r="A906" s="17" t="s">
        <v>3210</v>
      </c>
      <c r="B906" s="18" t="s">
        <v>3211</v>
      </c>
      <c r="C906" s="17" t="s">
        <v>14</v>
      </c>
      <c r="D906" s="17" t="s">
        <v>1563</v>
      </c>
      <c r="E906" s="19">
        <v>1</v>
      </c>
      <c r="F906" s="20">
        <v>0.49</v>
      </c>
      <c r="G906" s="20">
        <f t="shared" si="11"/>
        <v>0.49</v>
      </c>
    </row>
    <row r="907" spans="1:7" ht="21" customHeight="1">
      <c r="A907" s="17" t="s">
        <v>3199</v>
      </c>
      <c r="B907" s="18" t="s">
        <v>3200</v>
      </c>
      <c r="C907" s="17" t="s">
        <v>14</v>
      </c>
      <c r="D907" s="17" t="s">
        <v>1563</v>
      </c>
      <c r="E907" s="19">
        <v>1</v>
      </c>
      <c r="F907" s="20">
        <v>0.04</v>
      </c>
      <c r="G907" s="20">
        <f t="shared" si="11"/>
        <v>0.04</v>
      </c>
    </row>
    <row r="908" spans="1:7" ht="21" customHeight="1">
      <c r="A908" s="17" t="s">
        <v>3201</v>
      </c>
      <c r="B908" s="18" t="s">
        <v>3202</v>
      </c>
      <c r="C908" s="17" t="s">
        <v>14</v>
      </c>
      <c r="D908" s="17" t="s">
        <v>1563</v>
      </c>
      <c r="E908" s="19">
        <v>1</v>
      </c>
      <c r="F908" s="20">
        <v>0.8</v>
      </c>
      <c r="G908" s="20">
        <f t="shared" si="11"/>
        <v>0.8</v>
      </c>
    </row>
    <row r="909" spans="1:7" ht="15" customHeight="1">
      <c r="A909" s="2"/>
      <c r="B909" s="2"/>
      <c r="C909" s="2"/>
      <c r="D909" s="2"/>
      <c r="E909" s="87" t="s">
        <v>1482</v>
      </c>
      <c r="F909" s="87"/>
      <c r="G909" s="21">
        <f>SUM(G903:G908)</f>
        <v>8.66</v>
      </c>
    </row>
    <row r="910" spans="1:7" ht="15" customHeight="1">
      <c r="A910" s="91" t="s">
        <v>1483</v>
      </c>
      <c r="B910" s="91"/>
      <c r="C910" s="11" t="s">
        <v>4</v>
      </c>
      <c r="D910" s="11" t="s">
        <v>1470</v>
      </c>
      <c r="E910" s="11" t="s">
        <v>1471</v>
      </c>
      <c r="F910" s="11" t="s">
        <v>1472</v>
      </c>
      <c r="G910" s="11" t="s">
        <v>1473</v>
      </c>
    </row>
    <row r="911" spans="1:7" ht="15" customHeight="1">
      <c r="A911" s="17" t="s">
        <v>3469</v>
      </c>
      <c r="B911" s="18" t="s">
        <v>3470</v>
      </c>
      <c r="C911" s="17" t="s">
        <v>14</v>
      </c>
      <c r="D911" s="17" t="s">
        <v>1563</v>
      </c>
      <c r="E911" s="19">
        <v>1</v>
      </c>
      <c r="F911" s="20">
        <v>21.81</v>
      </c>
      <c r="G911" s="20">
        <f>TRUNC(TRUNC(E911,8)*F911,2)</f>
        <v>21.81</v>
      </c>
    </row>
    <row r="912" spans="1:7" ht="15" customHeight="1">
      <c r="A912" s="2"/>
      <c r="B912" s="2"/>
      <c r="C912" s="2"/>
      <c r="D912" s="2"/>
      <c r="E912" s="87" t="s">
        <v>1486</v>
      </c>
      <c r="F912" s="87"/>
      <c r="G912" s="21">
        <f>SUM(G911:G911)</f>
        <v>21.81</v>
      </c>
    </row>
    <row r="913" spans="1:7" ht="15" customHeight="1">
      <c r="A913" s="91" t="s">
        <v>1487</v>
      </c>
      <c r="B913" s="91"/>
      <c r="C913" s="11" t="s">
        <v>4</v>
      </c>
      <c r="D913" s="11" t="s">
        <v>1470</v>
      </c>
      <c r="E913" s="11" t="s">
        <v>1471</v>
      </c>
      <c r="F913" s="11" t="s">
        <v>1472</v>
      </c>
      <c r="G913" s="11" t="s">
        <v>1473</v>
      </c>
    </row>
    <row r="914" spans="1:7" ht="21" customHeight="1">
      <c r="A914" s="17" t="s">
        <v>3471</v>
      </c>
      <c r="B914" s="18" t="s">
        <v>3472</v>
      </c>
      <c r="C914" s="17" t="s">
        <v>14</v>
      </c>
      <c r="D914" s="17" t="s">
        <v>1563</v>
      </c>
      <c r="E914" s="19">
        <v>1</v>
      </c>
      <c r="F914" s="20">
        <v>0.37</v>
      </c>
      <c r="G914" s="20">
        <f>TRUNC(TRUNC(E914,8)*F914,2)</f>
        <v>0.37</v>
      </c>
    </row>
    <row r="915" spans="1:7" ht="15" customHeight="1">
      <c r="A915" s="2"/>
      <c r="B915" s="2"/>
      <c r="C915" s="2"/>
      <c r="D915" s="2"/>
      <c r="E915" s="87" t="s">
        <v>1490</v>
      </c>
      <c r="F915" s="87"/>
      <c r="G915" s="21">
        <f>SUM(G914:G914)</f>
        <v>0.37</v>
      </c>
    </row>
    <row r="916" spans="1:7" ht="15" customHeight="1">
      <c r="A916" s="2"/>
      <c r="B916" s="2"/>
      <c r="C916" s="2"/>
      <c r="D916" s="2"/>
      <c r="E916" s="89" t="s">
        <v>1491</v>
      </c>
      <c r="F916" s="89"/>
      <c r="G916" s="5">
        <f>SUM(G909,G912,G915)</f>
        <v>30.84</v>
      </c>
    </row>
    <row r="917" spans="1:7" ht="9.9499999999999993" customHeight="1">
      <c r="A917" s="2"/>
      <c r="B917" s="2"/>
      <c r="C917" s="2"/>
      <c r="D917" s="2"/>
      <c r="E917" s="90"/>
      <c r="F917" s="90"/>
      <c r="G917" s="90"/>
    </row>
    <row r="918" spans="1:7" ht="20.100000000000001" customHeight="1">
      <c r="A918" s="81" t="s">
        <v>3473</v>
      </c>
      <c r="B918" s="81"/>
      <c r="C918" s="81"/>
      <c r="D918" s="81"/>
      <c r="E918" s="81"/>
      <c r="F918" s="81"/>
      <c r="G918" s="81"/>
    </row>
    <row r="919" spans="1:7" ht="15" customHeight="1">
      <c r="A919" s="91" t="s">
        <v>1469</v>
      </c>
      <c r="B919" s="91"/>
      <c r="C919" s="11" t="s">
        <v>4</v>
      </c>
      <c r="D919" s="11" t="s">
        <v>1470</v>
      </c>
      <c r="E919" s="11" t="s">
        <v>1471</v>
      </c>
      <c r="F919" s="11" t="s">
        <v>1472</v>
      </c>
      <c r="G919" s="11" t="s">
        <v>1473</v>
      </c>
    </row>
    <row r="920" spans="1:7" ht="21" customHeight="1">
      <c r="A920" s="17" t="s">
        <v>3191</v>
      </c>
      <c r="B920" s="18" t="s">
        <v>3192</v>
      </c>
      <c r="C920" s="17" t="s">
        <v>14</v>
      </c>
      <c r="D920" s="17" t="s">
        <v>1563</v>
      </c>
      <c r="E920" s="19">
        <v>1</v>
      </c>
      <c r="F920" s="20">
        <v>4.5599999999999996</v>
      </c>
      <c r="G920" s="20">
        <f t="shared" ref="G920:G925" si="12">TRUNC(TRUNC(E920,8)*F920,2)</f>
        <v>4.5599999999999996</v>
      </c>
    </row>
    <row r="921" spans="1:7" ht="21" customHeight="1">
      <c r="A921" s="17" t="s">
        <v>3208</v>
      </c>
      <c r="B921" s="18" t="s">
        <v>3209</v>
      </c>
      <c r="C921" s="17" t="s">
        <v>14</v>
      </c>
      <c r="D921" s="17" t="s">
        <v>1563</v>
      </c>
      <c r="E921" s="19">
        <v>1</v>
      </c>
      <c r="F921" s="20">
        <v>1.43</v>
      </c>
      <c r="G921" s="20">
        <f t="shared" si="12"/>
        <v>1.43</v>
      </c>
    </row>
    <row r="922" spans="1:7" ht="21" customHeight="1">
      <c r="A922" s="17" t="s">
        <v>3195</v>
      </c>
      <c r="B922" s="18" t="s">
        <v>3196</v>
      </c>
      <c r="C922" s="17" t="s">
        <v>14</v>
      </c>
      <c r="D922" s="17" t="s">
        <v>1563</v>
      </c>
      <c r="E922" s="19">
        <v>1</v>
      </c>
      <c r="F922" s="20">
        <v>1.34</v>
      </c>
      <c r="G922" s="20">
        <f t="shared" si="12"/>
        <v>1.34</v>
      </c>
    </row>
    <row r="923" spans="1:7" ht="29.1" customHeight="1">
      <c r="A923" s="17" t="s">
        <v>3210</v>
      </c>
      <c r="B923" s="18" t="s">
        <v>3211</v>
      </c>
      <c r="C923" s="17" t="s">
        <v>14</v>
      </c>
      <c r="D923" s="17" t="s">
        <v>1563</v>
      </c>
      <c r="E923" s="19">
        <v>1</v>
      </c>
      <c r="F923" s="20">
        <v>0.49</v>
      </c>
      <c r="G923" s="20">
        <f t="shared" si="12"/>
        <v>0.49</v>
      </c>
    </row>
    <row r="924" spans="1:7" ht="21" customHeight="1">
      <c r="A924" s="17" t="s">
        <v>3199</v>
      </c>
      <c r="B924" s="18" t="s">
        <v>3200</v>
      </c>
      <c r="C924" s="17" t="s">
        <v>14</v>
      </c>
      <c r="D924" s="17" t="s">
        <v>1563</v>
      </c>
      <c r="E924" s="19">
        <v>1</v>
      </c>
      <c r="F924" s="20">
        <v>0.04</v>
      </c>
      <c r="G924" s="20">
        <f t="shared" si="12"/>
        <v>0.04</v>
      </c>
    </row>
    <row r="925" spans="1:7" ht="21" customHeight="1">
      <c r="A925" s="17" t="s">
        <v>3201</v>
      </c>
      <c r="B925" s="18" t="s">
        <v>3202</v>
      </c>
      <c r="C925" s="17" t="s">
        <v>14</v>
      </c>
      <c r="D925" s="17" t="s">
        <v>1563</v>
      </c>
      <c r="E925" s="19">
        <v>1</v>
      </c>
      <c r="F925" s="20">
        <v>0.8</v>
      </c>
      <c r="G925" s="20">
        <f t="shared" si="12"/>
        <v>0.8</v>
      </c>
    </row>
    <row r="926" spans="1:7" ht="15" customHeight="1">
      <c r="A926" s="2"/>
      <c r="B926" s="2"/>
      <c r="C926" s="2"/>
      <c r="D926" s="2"/>
      <c r="E926" s="87" t="s">
        <v>1482</v>
      </c>
      <c r="F926" s="87"/>
      <c r="G926" s="21">
        <f>SUM(G920:G925)</f>
        <v>8.66</v>
      </c>
    </row>
    <row r="927" spans="1:7" ht="15" customHeight="1">
      <c r="A927" s="91" t="s">
        <v>1483</v>
      </c>
      <c r="B927" s="91"/>
      <c r="C927" s="11" t="s">
        <v>4</v>
      </c>
      <c r="D927" s="11" t="s">
        <v>1470</v>
      </c>
      <c r="E927" s="11" t="s">
        <v>1471</v>
      </c>
      <c r="F927" s="11" t="s">
        <v>1472</v>
      </c>
      <c r="G927" s="11" t="s">
        <v>1473</v>
      </c>
    </row>
    <row r="928" spans="1:7" ht="15" customHeight="1">
      <c r="A928" s="17" t="s">
        <v>3474</v>
      </c>
      <c r="B928" s="18" t="s">
        <v>3475</v>
      </c>
      <c r="C928" s="17" t="s">
        <v>14</v>
      </c>
      <c r="D928" s="17" t="s">
        <v>1563</v>
      </c>
      <c r="E928" s="19">
        <v>1</v>
      </c>
      <c r="F928" s="20">
        <v>22.92</v>
      </c>
      <c r="G928" s="20">
        <f>TRUNC(TRUNC(E928,8)*F928,2)</f>
        <v>22.92</v>
      </c>
    </row>
    <row r="929" spans="1:7" ht="15" customHeight="1">
      <c r="A929" s="2"/>
      <c r="B929" s="2"/>
      <c r="C929" s="2"/>
      <c r="D929" s="2"/>
      <c r="E929" s="87" t="s">
        <v>1486</v>
      </c>
      <c r="F929" s="87"/>
      <c r="G929" s="21">
        <f>SUM(G928:G928)</f>
        <v>22.92</v>
      </c>
    </row>
    <row r="930" spans="1:7" ht="15" customHeight="1">
      <c r="A930" s="91" t="s">
        <v>1487</v>
      </c>
      <c r="B930" s="91"/>
      <c r="C930" s="11" t="s">
        <v>4</v>
      </c>
      <c r="D930" s="11" t="s">
        <v>1470</v>
      </c>
      <c r="E930" s="11" t="s">
        <v>1471</v>
      </c>
      <c r="F930" s="11" t="s">
        <v>1472</v>
      </c>
      <c r="G930" s="11" t="s">
        <v>1473</v>
      </c>
    </row>
    <row r="931" spans="1:7" ht="21" customHeight="1">
      <c r="A931" s="17" t="s">
        <v>3476</v>
      </c>
      <c r="B931" s="18" t="s">
        <v>3477</v>
      </c>
      <c r="C931" s="17" t="s">
        <v>14</v>
      </c>
      <c r="D931" s="17" t="s">
        <v>1563</v>
      </c>
      <c r="E931" s="19">
        <v>1</v>
      </c>
      <c r="F931" s="20">
        <v>0.3</v>
      </c>
      <c r="G931" s="20">
        <f>TRUNC(TRUNC(E931,8)*F931,2)</f>
        <v>0.3</v>
      </c>
    </row>
    <row r="932" spans="1:7" ht="15" customHeight="1">
      <c r="A932" s="2"/>
      <c r="B932" s="2"/>
      <c r="C932" s="2"/>
      <c r="D932" s="2"/>
      <c r="E932" s="87" t="s">
        <v>1490</v>
      </c>
      <c r="F932" s="87"/>
      <c r="G932" s="21">
        <f>SUM(G931:G931)</f>
        <v>0.3</v>
      </c>
    </row>
    <row r="933" spans="1:7" ht="15" customHeight="1">
      <c r="A933" s="2"/>
      <c r="B933" s="2"/>
      <c r="C933" s="2"/>
      <c r="D933" s="2"/>
      <c r="E933" s="89" t="s">
        <v>1491</v>
      </c>
      <c r="F933" s="89"/>
      <c r="G933" s="5">
        <f>SUM(G926,G929,G932)</f>
        <v>31.880000000000003</v>
      </c>
    </row>
    <row r="934" spans="1:7" ht="9.9499999999999993" customHeight="1">
      <c r="A934" s="2"/>
      <c r="B934" s="2"/>
      <c r="C934" s="2"/>
      <c r="D934" s="2"/>
      <c r="E934" s="90"/>
      <c r="F934" s="90"/>
      <c r="G934" s="90"/>
    </row>
    <row r="935" spans="1:7" ht="20.100000000000001" customHeight="1">
      <c r="A935" s="81" t="s">
        <v>3478</v>
      </c>
      <c r="B935" s="81"/>
      <c r="C935" s="81"/>
      <c r="D935" s="81"/>
      <c r="E935" s="81"/>
      <c r="F935" s="81"/>
      <c r="G935" s="81"/>
    </row>
    <row r="936" spans="1:7" ht="15" customHeight="1">
      <c r="A936" s="91" t="s">
        <v>1560</v>
      </c>
      <c r="B936" s="91"/>
      <c r="C936" s="11" t="s">
        <v>4</v>
      </c>
      <c r="D936" s="11" t="s">
        <v>1470</v>
      </c>
      <c r="E936" s="11" t="s">
        <v>1471</v>
      </c>
      <c r="F936" s="11" t="s">
        <v>1472</v>
      </c>
      <c r="G936" s="11" t="s">
        <v>1473</v>
      </c>
    </row>
    <row r="937" spans="1:7" ht="15" customHeight="1">
      <c r="A937" s="17" t="s">
        <v>1792</v>
      </c>
      <c r="B937" s="18" t="s">
        <v>1793</v>
      </c>
      <c r="C937" s="17" t="s">
        <v>14</v>
      </c>
      <c r="D937" s="17" t="s">
        <v>1563</v>
      </c>
      <c r="E937" s="19">
        <v>0.1074</v>
      </c>
      <c r="F937" s="20">
        <v>32.270000000000003</v>
      </c>
      <c r="G937" s="20">
        <f>TRUNC(TRUNC(E937,8)*F937,2)</f>
        <v>3.46</v>
      </c>
    </row>
    <row r="938" spans="1:7" ht="15" customHeight="1">
      <c r="A938" s="17" t="s">
        <v>1775</v>
      </c>
      <c r="B938" s="18" t="s">
        <v>1776</v>
      </c>
      <c r="C938" s="17" t="s">
        <v>14</v>
      </c>
      <c r="D938" s="17" t="s">
        <v>1563</v>
      </c>
      <c r="E938" s="19">
        <v>3.5799999999999998E-2</v>
      </c>
      <c r="F938" s="20">
        <v>23.23</v>
      </c>
      <c r="G938" s="20">
        <f>TRUNC(TRUNC(E938,8)*F938,2)</f>
        <v>0.83</v>
      </c>
    </row>
    <row r="939" spans="1:7" ht="18" customHeight="1">
      <c r="A939" s="2"/>
      <c r="B939" s="2"/>
      <c r="C939" s="2"/>
      <c r="D939" s="2"/>
      <c r="E939" s="87" t="s">
        <v>1564</v>
      </c>
      <c r="F939" s="87"/>
      <c r="G939" s="21">
        <f>SUM(G937:G938)</f>
        <v>4.29</v>
      </c>
    </row>
    <row r="940" spans="1:7" ht="15" customHeight="1">
      <c r="A940" s="91" t="s">
        <v>1487</v>
      </c>
      <c r="B940" s="91"/>
      <c r="C940" s="11" t="s">
        <v>4</v>
      </c>
      <c r="D940" s="11" t="s">
        <v>1470</v>
      </c>
      <c r="E940" s="11" t="s">
        <v>1471</v>
      </c>
      <c r="F940" s="11" t="s">
        <v>1472</v>
      </c>
      <c r="G940" s="11" t="s">
        <v>1473</v>
      </c>
    </row>
    <row r="941" spans="1:7" ht="29.1" customHeight="1">
      <c r="A941" s="17" t="s">
        <v>3479</v>
      </c>
      <c r="B941" s="18" t="s">
        <v>3480</v>
      </c>
      <c r="C941" s="17" t="s">
        <v>14</v>
      </c>
      <c r="D941" s="17" t="s">
        <v>43</v>
      </c>
      <c r="E941" s="19">
        <v>1.5E-3</v>
      </c>
      <c r="F941" s="20">
        <v>5721.46</v>
      </c>
      <c r="G941" s="20">
        <f>TRUNC(TRUNC(E941,8)*F941,2)</f>
        <v>8.58</v>
      </c>
    </row>
    <row r="942" spans="1:7" ht="15" customHeight="1">
      <c r="A942" s="2"/>
      <c r="B942" s="2"/>
      <c r="C942" s="2"/>
      <c r="D942" s="2"/>
      <c r="E942" s="87" t="s">
        <v>1490</v>
      </c>
      <c r="F942" s="87"/>
      <c r="G942" s="21">
        <f>SUM(G941:G941)</f>
        <v>8.58</v>
      </c>
    </row>
    <row r="943" spans="1:7" ht="15" customHeight="1">
      <c r="A943" s="2"/>
      <c r="B943" s="2"/>
      <c r="C943" s="2"/>
      <c r="D943" s="2"/>
      <c r="E943" s="89" t="s">
        <v>1491</v>
      </c>
      <c r="F943" s="89"/>
      <c r="G943" s="5">
        <f>SUM(G939,G942)</f>
        <v>12.870000000000001</v>
      </c>
    </row>
    <row r="944" spans="1:7" ht="9.9499999999999993" customHeight="1">
      <c r="A944" s="2"/>
      <c r="B944" s="2"/>
      <c r="C944" s="2"/>
      <c r="D944" s="2"/>
      <c r="E944" s="90"/>
      <c r="F944" s="90"/>
      <c r="G944" s="90"/>
    </row>
    <row r="945" spans="1:7" ht="20.100000000000001" customHeight="1">
      <c r="A945" s="81" t="s">
        <v>3481</v>
      </c>
      <c r="B945" s="81"/>
      <c r="C945" s="81"/>
      <c r="D945" s="81"/>
      <c r="E945" s="81"/>
      <c r="F945" s="81"/>
      <c r="G945" s="81"/>
    </row>
    <row r="946" spans="1:7" ht="15" customHeight="1">
      <c r="A946" s="91" t="s">
        <v>1560</v>
      </c>
      <c r="B946" s="91"/>
      <c r="C946" s="11" t="s">
        <v>4</v>
      </c>
      <c r="D946" s="11" t="s">
        <v>1470</v>
      </c>
      <c r="E946" s="11" t="s">
        <v>1471</v>
      </c>
      <c r="F946" s="11" t="s">
        <v>1472</v>
      </c>
      <c r="G946" s="11" t="s">
        <v>1473</v>
      </c>
    </row>
    <row r="947" spans="1:7" ht="15" customHeight="1">
      <c r="A947" s="17" t="s">
        <v>1792</v>
      </c>
      <c r="B947" s="18" t="s">
        <v>1793</v>
      </c>
      <c r="C947" s="17" t="s">
        <v>14</v>
      </c>
      <c r="D947" s="17" t="s">
        <v>1563</v>
      </c>
      <c r="E947" s="19">
        <v>3.8899999999999997E-2</v>
      </c>
      <c r="F947" s="20">
        <v>32.270000000000003</v>
      </c>
      <c r="G947" s="20">
        <f>TRUNC(TRUNC(E947,8)*F947,2)</f>
        <v>1.25</v>
      </c>
    </row>
    <row r="948" spans="1:7" ht="15" customHeight="1">
      <c r="A948" s="17" t="s">
        <v>1775</v>
      </c>
      <c r="B948" s="18" t="s">
        <v>1776</v>
      </c>
      <c r="C948" s="17" t="s">
        <v>14</v>
      </c>
      <c r="D948" s="17" t="s">
        <v>1563</v>
      </c>
      <c r="E948" s="19">
        <v>1.46E-2</v>
      </c>
      <c r="F948" s="20">
        <v>23.23</v>
      </c>
      <c r="G948" s="20">
        <f>TRUNC(TRUNC(E948,8)*F948,2)</f>
        <v>0.33</v>
      </c>
    </row>
    <row r="949" spans="1:7" ht="18" customHeight="1">
      <c r="A949" s="2"/>
      <c r="B949" s="2"/>
      <c r="C949" s="2"/>
      <c r="D949" s="2"/>
      <c r="E949" s="87" t="s">
        <v>1564</v>
      </c>
      <c r="F949" s="87"/>
      <c r="G949" s="21">
        <f>SUM(G947:G948)</f>
        <v>1.58</v>
      </c>
    </row>
    <row r="950" spans="1:7" ht="15" customHeight="1">
      <c r="A950" s="91" t="s">
        <v>1487</v>
      </c>
      <c r="B950" s="91"/>
      <c r="C950" s="11" t="s">
        <v>4</v>
      </c>
      <c r="D950" s="11" t="s">
        <v>1470</v>
      </c>
      <c r="E950" s="11" t="s">
        <v>1471</v>
      </c>
      <c r="F950" s="11" t="s">
        <v>1472</v>
      </c>
      <c r="G950" s="11" t="s">
        <v>1473</v>
      </c>
    </row>
    <row r="951" spans="1:7" ht="29.1" customHeight="1">
      <c r="A951" s="17" t="s">
        <v>3479</v>
      </c>
      <c r="B951" s="18" t="s">
        <v>3480</v>
      </c>
      <c r="C951" s="17" t="s">
        <v>14</v>
      </c>
      <c r="D951" s="17" t="s">
        <v>43</v>
      </c>
      <c r="E951" s="19">
        <v>1.5E-3</v>
      </c>
      <c r="F951" s="20">
        <v>5721.46</v>
      </c>
      <c r="G951" s="20">
        <f>TRUNC(TRUNC(E951,8)*F951,2)</f>
        <v>8.58</v>
      </c>
    </row>
    <row r="952" spans="1:7" ht="15" customHeight="1">
      <c r="A952" s="2"/>
      <c r="B952" s="2"/>
      <c r="C952" s="2"/>
      <c r="D952" s="2"/>
      <c r="E952" s="87" t="s">
        <v>1490</v>
      </c>
      <c r="F952" s="87"/>
      <c r="G952" s="21">
        <f>SUM(G951:G951)</f>
        <v>8.58</v>
      </c>
    </row>
    <row r="953" spans="1:7" ht="15" customHeight="1">
      <c r="A953" s="2"/>
      <c r="B953" s="2"/>
      <c r="C953" s="2"/>
      <c r="D953" s="2"/>
      <c r="E953" s="89" t="s">
        <v>1491</v>
      </c>
      <c r="F953" s="89"/>
      <c r="G953" s="5">
        <f>SUM(G949,G952)</f>
        <v>10.16</v>
      </c>
    </row>
    <row r="954" spans="1:7" ht="9.9499999999999993" customHeight="1">
      <c r="A954" s="2"/>
      <c r="B954" s="2"/>
      <c r="C954" s="2"/>
      <c r="D954" s="2"/>
      <c r="E954" s="90"/>
      <c r="F954" s="90"/>
      <c r="G954" s="90"/>
    </row>
    <row r="955" spans="1:7" ht="20.100000000000001" customHeight="1">
      <c r="A955" s="81" t="s">
        <v>3482</v>
      </c>
      <c r="B955" s="81"/>
      <c r="C955" s="81"/>
      <c r="D955" s="81"/>
      <c r="E955" s="81"/>
      <c r="F955" s="81"/>
      <c r="G955" s="81"/>
    </row>
    <row r="956" spans="1:7" ht="15" customHeight="1">
      <c r="A956" s="91" t="s">
        <v>1560</v>
      </c>
      <c r="B956" s="91"/>
      <c r="C956" s="11" t="s">
        <v>4</v>
      </c>
      <c r="D956" s="11" t="s">
        <v>1470</v>
      </c>
      <c r="E956" s="11" t="s">
        <v>1471</v>
      </c>
      <c r="F956" s="11" t="s">
        <v>1472</v>
      </c>
      <c r="G956" s="11" t="s">
        <v>1473</v>
      </c>
    </row>
    <row r="957" spans="1:7" ht="21" customHeight="1">
      <c r="A957" s="17" t="s">
        <v>2509</v>
      </c>
      <c r="B957" s="18" t="s">
        <v>2510</v>
      </c>
      <c r="C957" s="17" t="s">
        <v>14</v>
      </c>
      <c r="D957" s="17" t="s">
        <v>1563</v>
      </c>
      <c r="E957" s="19">
        <v>8.3000000000000004E-2</v>
      </c>
      <c r="F957" s="20">
        <v>23.37</v>
      </c>
      <c r="G957" s="20">
        <f>TRUNC(TRUNC(E957,8)*F957,2)</f>
        <v>1.93</v>
      </c>
    </row>
    <row r="958" spans="1:7" ht="21" customHeight="1">
      <c r="A958" s="17" t="s">
        <v>2511</v>
      </c>
      <c r="B958" s="18" t="s">
        <v>2512</v>
      </c>
      <c r="C958" s="17" t="s">
        <v>14</v>
      </c>
      <c r="D958" s="17" t="s">
        <v>1563</v>
      </c>
      <c r="E958" s="19">
        <v>0.36499999999999999</v>
      </c>
      <c r="F958" s="20">
        <v>31.5</v>
      </c>
      <c r="G958" s="20">
        <f>TRUNC(TRUNC(E958,8)*F958,2)</f>
        <v>11.49</v>
      </c>
    </row>
    <row r="959" spans="1:7" ht="18" customHeight="1">
      <c r="A959" s="2"/>
      <c r="B959" s="2"/>
      <c r="C959" s="2"/>
      <c r="D959" s="2"/>
      <c r="E959" s="87" t="s">
        <v>1564</v>
      </c>
      <c r="F959" s="87"/>
      <c r="G959" s="21">
        <f>SUM(G957:G958)</f>
        <v>13.42</v>
      </c>
    </row>
    <row r="960" spans="1:7" ht="15" customHeight="1">
      <c r="A960" s="91" t="s">
        <v>1487</v>
      </c>
      <c r="B960" s="91"/>
      <c r="C960" s="11" t="s">
        <v>4</v>
      </c>
      <c r="D960" s="11" t="s">
        <v>1470</v>
      </c>
      <c r="E960" s="11" t="s">
        <v>1471</v>
      </c>
      <c r="F960" s="11" t="s">
        <v>1472</v>
      </c>
      <c r="G960" s="11" t="s">
        <v>1473</v>
      </c>
    </row>
    <row r="961" spans="1:7" ht="21" customHeight="1">
      <c r="A961" s="17" t="s">
        <v>2332</v>
      </c>
      <c r="B961" s="18" t="s">
        <v>2333</v>
      </c>
      <c r="C961" s="17" t="s">
        <v>14</v>
      </c>
      <c r="D961" s="17" t="s">
        <v>43</v>
      </c>
      <c r="E961" s="19">
        <v>5.1000000000000004E-3</v>
      </c>
      <c r="F961" s="20">
        <v>711.11</v>
      </c>
      <c r="G961" s="20">
        <f>TRUNC(TRUNC(E961,8)*F961,2)</f>
        <v>3.62</v>
      </c>
    </row>
    <row r="962" spans="1:7" ht="15" customHeight="1">
      <c r="A962" s="2"/>
      <c r="B962" s="2"/>
      <c r="C962" s="2"/>
      <c r="D962" s="2"/>
      <c r="E962" s="87" t="s">
        <v>1490</v>
      </c>
      <c r="F962" s="87"/>
      <c r="G962" s="21">
        <f>SUM(G961:G961)</f>
        <v>3.62</v>
      </c>
    </row>
    <row r="963" spans="1:7" ht="15" customHeight="1">
      <c r="A963" s="2"/>
      <c r="B963" s="2"/>
      <c r="C963" s="2"/>
      <c r="D963" s="2"/>
      <c r="E963" s="89" t="s">
        <v>1491</v>
      </c>
      <c r="F963" s="89"/>
      <c r="G963" s="5">
        <f>SUM(G959,G962)</f>
        <v>17.04</v>
      </c>
    </row>
    <row r="964" spans="1:7" ht="9.9499999999999993" customHeight="1">
      <c r="A964" s="2"/>
      <c r="B964" s="2"/>
      <c r="C964" s="2"/>
      <c r="D964" s="2"/>
      <c r="E964" s="90"/>
      <c r="F964" s="90"/>
      <c r="G964" s="90"/>
    </row>
    <row r="965" spans="1:7" ht="20.100000000000001" customHeight="1">
      <c r="A965" s="81" t="s">
        <v>2886</v>
      </c>
      <c r="B965" s="81"/>
      <c r="C965" s="81"/>
      <c r="D965" s="81"/>
      <c r="E965" s="81"/>
      <c r="F965" s="81"/>
      <c r="G965" s="81"/>
    </row>
    <row r="966" spans="1:7" ht="15" customHeight="1">
      <c r="A966" s="91" t="s">
        <v>1576</v>
      </c>
      <c r="B966" s="91"/>
      <c r="C966" s="11" t="s">
        <v>4</v>
      </c>
      <c r="D966" s="11" t="s">
        <v>1470</v>
      </c>
      <c r="E966" s="11" t="s">
        <v>1471</v>
      </c>
      <c r="F966" s="11" t="s">
        <v>1472</v>
      </c>
      <c r="G966" s="11" t="s">
        <v>1473</v>
      </c>
    </row>
    <row r="967" spans="1:7" ht="21" customHeight="1">
      <c r="A967" s="17" t="s">
        <v>2887</v>
      </c>
      <c r="B967" s="18" t="s">
        <v>2888</v>
      </c>
      <c r="C967" s="17" t="s">
        <v>14</v>
      </c>
      <c r="D967" s="17" t="s">
        <v>33</v>
      </c>
      <c r="E967" s="19">
        <v>1</v>
      </c>
      <c r="F967" s="20">
        <v>88.2</v>
      </c>
      <c r="G967" s="20">
        <f>TRUNC(TRUNC(E967,8)*F967,2)</f>
        <v>88.2</v>
      </c>
    </row>
    <row r="968" spans="1:7" ht="15" customHeight="1">
      <c r="A968" s="17" t="s">
        <v>2872</v>
      </c>
      <c r="B968" s="18" t="s">
        <v>2873</v>
      </c>
      <c r="C968" s="17" t="s">
        <v>14</v>
      </c>
      <c r="D968" s="17" t="s">
        <v>33</v>
      </c>
      <c r="E968" s="19">
        <v>2.1000000000000001E-2</v>
      </c>
      <c r="F968" s="20">
        <v>3.07</v>
      </c>
      <c r="G968" s="20">
        <f>TRUNC(TRUNC(E968,8)*F968,2)</f>
        <v>0.06</v>
      </c>
    </row>
    <row r="969" spans="1:7" ht="15" customHeight="1">
      <c r="A969" s="2"/>
      <c r="B969" s="2"/>
      <c r="C969" s="2"/>
      <c r="D969" s="2"/>
      <c r="E969" s="87" t="s">
        <v>1588</v>
      </c>
      <c r="F969" s="87"/>
      <c r="G969" s="21">
        <f>SUM(G967:G968)</f>
        <v>88.26</v>
      </c>
    </row>
    <row r="970" spans="1:7" ht="15" customHeight="1">
      <c r="A970" s="91" t="s">
        <v>1560</v>
      </c>
      <c r="B970" s="91"/>
      <c r="C970" s="11" t="s">
        <v>4</v>
      </c>
      <c r="D970" s="11" t="s">
        <v>1470</v>
      </c>
      <c r="E970" s="11" t="s">
        <v>1471</v>
      </c>
      <c r="F970" s="11" t="s">
        <v>1472</v>
      </c>
      <c r="G970" s="11" t="s">
        <v>1473</v>
      </c>
    </row>
    <row r="971" spans="1:7" ht="21" customHeight="1">
      <c r="A971" s="17" t="s">
        <v>2511</v>
      </c>
      <c r="B971" s="18" t="s">
        <v>2512</v>
      </c>
      <c r="C971" s="17" t="s">
        <v>14</v>
      </c>
      <c r="D971" s="17" t="s">
        <v>1563</v>
      </c>
      <c r="E971" s="19">
        <v>0.44669999999999999</v>
      </c>
      <c r="F971" s="20">
        <v>31.5</v>
      </c>
      <c r="G971" s="20">
        <f>TRUNC(TRUNC(E971,8)*F971,2)</f>
        <v>14.07</v>
      </c>
    </row>
    <row r="972" spans="1:7" ht="15" customHeight="1">
      <c r="A972" s="17" t="s">
        <v>1775</v>
      </c>
      <c r="B972" s="18" t="s">
        <v>1776</v>
      </c>
      <c r="C972" s="17" t="s">
        <v>14</v>
      </c>
      <c r="D972" s="17" t="s">
        <v>1563</v>
      </c>
      <c r="E972" s="19">
        <v>0.14069999999999999</v>
      </c>
      <c r="F972" s="20">
        <v>23.23</v>
      </c>
      <c r="G972" s="20">
        <f>TRUNC(TRUNC(E972,8)*F972,2)</f>
        <v>3.26</v>
      </c>
    </row>
    <row r="973" spans="1:7" ht="18" customHeight="1">
      <c r="A973" s="2"/>
      <c r="B973" s="2"/>
      <c r="C973" s="2"/>
      <c r="D973" s="2"/>
      <c r="E973" s="87" t="s">
        <v>1564</v>
      </c>
      <c r="F973" s="87"/>
      <c r="G973" s="21">
        <f>SUM(G971:G972)</f>
        <v>17.329999999999998</v>
      </c>
    </row>
    <row r="974" spans="1:7" ht="15" customHeight="1">
      <c r="A974" s="2"/>
      <c r="B974" s="2"/>
      <c r="C974" s="2"/>
      <c r="D974" s="2"/>
      <c r="E974" s="89" t="s">
        <v>1491</v>
      </c>
      <c r="F974" s="89"/>
      <c r="G974" s="5">
        <f>SUM(G969,G973)</f>
        <v>105.59</v>
      </c>
    </row>
    <row r="975" spans="1:7" ht="9.9499999999999993" customHeight="1">
      <c r="A975" s="2"/>
      <c r="B975" s="2"/>
      <c r="C975" s="2"/>
      <c r="D975" s="2"/>
      <c r="E975" s="90"/>
      <c r="F975" s="90"/>
      <c r="G975" s="90"/>
    </row>
    <row r="976" spans="1:7" ht="20.100000000000001" customHeight="1">
      <c r="A976" s="81" t="s">
        <v>3483</v>
      </c>
      <c r="B976" s="81"/>
      <c r="C976" s="81"/>
      <c r="D976" s="81"/>
      <c r="E976" s="81"/>
      <c r="F976" s="81"/>
      <c r="G976" s="81"/>
    </row>
    <row r="977" spans="1:7" ht="15" customHeight="1">
      <c r="A977" s="91" t="s">
        <v>1560</v>
      </c>
      <c r="B977" s="91"/>
      <c r="C977" s="11" t="s">
        <v>4</v>
      </c>
      <c r="D977" s="11" t="s">
        <v>1470</v>
      </c>
      <c r="E977" s="11" t="s">
        <v>1471</v>
      </c>
      <c r="F977" s="11" t="s">
        <v>1472</v>
      </c>
      <c r="G977" s="11" t="s">
        <v>1473</v>
      </c>
    </row>
    <row r="978" spans="1:7" ht="21" customHeight="1">
      <c r="A978" s="17" t="s">
        <v>3484</v>
      </c>
      <c r="B978" s="18" t="s">
        <v>3485</v>
      </c>
      <c r="C978" s="17" t="s">
        <v>14</v>
      </c>
      <c r="D978" s="17" t="s">
        <v>1563</v>
      </c>
      <c r="E978" s="19">
        <v>1</v>
      </c>
      <c r="F978" s="20">
        <v>38.83</v>
      </c>
      <c r="G978" s="20">
        <f>TRUNC(TRUNC(E978,8)*F978,2)</f>
        <v>38.83</v>
      </c>
    </row>
    <row r="979" spans="1:7" ht="18" customHeight="1">
      <c r="A979" s="2"/>
      <c r="B979" s="2"/>
      <c r="C979" s="2"/>
      <c r="D979" s="2"/>
      <c r="E979" s="87" t="s">
        <v>1564</v>
      </c>
      <c r="F979" s="87"/>
      <c r="G979" s="21">
        <f>SUM(G978:G978)</f>
        <v>38.83</v>
      </c>
    </row>
    <row r="980" spans="1:7" ht="15" customHeight="1">
      <c r="A980" s="91" t="s">
        <v>1487</v>
      </c>
      <c r="B980" s="91"/>
      <c r="C980" s="11" t="s">
        <v>4</v>
      </c>
      <c r="D980" s="11" t="s">
        <v>1470</v>
      </c>
      <c r="E980" s="11" t="s">
        <v>1471</v>
      </c>
      <c r="F980" s="11" t="s">
        <v>1472</v>
      </c>
      <c r="G980" s="11" t="s">
        <v>1473</v>
      </c>
    </row>
    <row r="981" spans="1:7" ht="29.1" customHeight="1">
      <c r="A981" s="17" t="s">
        <v>3486</v>
      </c>
      <c r="B981" s="18" t="s">
        <v>3487</v>
      </c>
      <c r="C981" s="17" t="s">
        <v>14</v>
      </c>
      <c r="D981" s="17" t="s">
        <v>1563</v>
      </c>
      <c r="E981" s="19">
        <v>1</v>
      </c>
      <c r="F981" s="20">
        <v>0.82</v>
      </c>
      <c r="G981" s="20">
        <f>TRUNC(TRUNC(E981,8)*F981,2)</f>
        <v>0.82</v>
      </c>
    </row>
    <row r="982" spans="1:7" ht="29.1" customHeight="1">
      <c r="A982" s="17" t="s">
        <v>3488</v>
      </c>
      <c r="B982" s="18" t="s">
        <v>3489</v>
      </c>
      <c r="C982" s="17" t="s">
        <v>14</v>
      </c>
      <c r="D982" s="17" t="s">
        <v>1563</v>
      </c>
      <c r="E982" s="19">
        <v>1</v>
      </c>
      <c r="F982" s="20">
        <v>0.22</v>
      </c>
      <c r="G982" s="20">
        <f>TRUNC(TRUNC(E982,8)*F982,2)</f>
        <v>0.22</v>
      </c>
    </row>
    <row r="983" spans="1:7" ht="15" customHeight="1">
      <c r="A983" s="2"/>
      <c r="B983" s="2"/>
      <c r="C983" s="2"/>
      <c r="D983" s="2"/>
      <c r="E983" s="87" t="s">
        <v>1490</v>
      </c>
      <c r="F983" s="87"/>
      <c r="G983" s="21">
        <f>SUM(G981:G982)</f>
        <v>1.04</v>
      </c>
    </row>
    <row r="984" spans="1:7" ht="15" customHeight="1">
      <c r="A984" s="2"/>
      <c r="B984" s="2"/>
      <c r="C984" s="2"/>
      <c r="D984" s="2"/>
      <c r="E984" s="89" t="s">
        <v>1491</v>
      </c>
      <c r="F984" s="89"/>
      <c r="G984" s="5">
        <f>SUM(G979,G983)</f>
        <v>39.869999999999997</v>
      </c>
    </row>
    <row r="985" spans="1:7" ht="9.9499999999999993" customHeight="1">
      <c r="A985" s="2"/>
      <c r="B985" s="2"/>
      <c r="C985" s="2"/>
      <c r="D985" s="2"/>
      <c r="E985" s="90"/>
      <c r="F985" s="90"/>
      <c r="G985" s="90"/>
    </row>
    <row r="986" spans="1:7" ht="20.100000000000001" customHeight="1">
      <c r="A986" s="81" t="s">
        <v>3490</v>
      </c>
      <c r="B986" s="81"/>
      <c r="C986" s="81"/>
      <c r="D986" s="81"/>
      <c r="E986" s="81"/>
      <c r="F986" s="81"/>
      <c r="G986" s="81"/>
    </row>
    <row r="987" spans="1:7" ht="15" customHeight="1">
      <c r="A987" s="91" t="s">
        <v>1560</v>
      </c>
      <c r="B987" s="91"/>
      <c r="C987" s="11" t="s">
        <v>4</v>
      </c>
      <c r="D987" s="11" t="s">
        <v>1470</v>
      </c>
      <c r="E987" s="11" t="s">
        <v>1471</v>
      </c>
      <c r="F987" s="11" t="s">
        <v>1472</v>
      </c>
      <c r="G987" s="11" t="s">
        <v>1473</v>
      </c>
    </row>
    <row r="988" spans="1:7" ht="21" customHeight="1">
      <c r="A988" s="17" t="s">
        <v>3484</v>
      </c>
      <c r="B988" s="18" t="s">
        <v>3485</v>
      </c>
      <c r="C988" s="17" t="s">
        <v>14</v>
      </c>
      <c r="D988" s="17" t="s">
        <v>1563</v>
      </c>
      <c r="E988" s="19">
        <v>1</v>
      </c>
      <c r="F988" s="20">
        <v>38.83</v>
      </c>
      <c r="G988" s="20">
        <f>TRUNC(TRUNC(E988,8)*F988,2)</f>
        <v>38.83</v>
      </c>
    </row>
    <row r="989" spans="1:7" ht="18" customHeight="1">
      <c r="A989" s="2"/>
      <c r="B989" s="2"/>
      <c r="C989" s="2"/>
      <c r="D989" s="2"/>
      <c r="E989" s="87" t="s">
        <v>1564</v>
      </c>
      <c r="F989" s="87"/>
      <c r="G989" s="21">
        <f>SUM(G988:G988)</f>
        <v>38.83</v>
      </c>
    </row>
    <row r="990" spans="1:7" ht="15" customHeight="1">
      <c r="A990" s="91" t="s">
        <v>1487</v>
      </c>
      <c r="B990" s="91"/>
      <c r="C990" s="11" t="s">
        <v>4</v>
      </c>
      <c r="D990" s="11" t="s">
        <v>1470</v>
      </c>
      <c r="E990" s="11" t="s">
        <v>1471</v>
      </c>
      <c r="F990" s="11" t="s">
        <v>1472</v>
      </c>
      <c r="G990" s="11" t="s">
        <v>1473</v>
      </c>
    </row>
    <row r="991" spans="1:7" ht="29.1" customHeight="1">
      <c r="A991" s="17" t="s">
        <v>3486</v>
      </c>
      <c r="B991" s="18" t="s">
        <v>3487</v>
      </c>
      <c r="C991" s="17" t="s">
        <v>14</v>
      </c>
      <c r="D991" s="17" t="s">
        <v>1563</v>
      </c>
      <c r="E991" s="19">
        <v>1</v>
      </c>
      <c r="F991" s="20">
        <v>0.82</v>
      </c>
      <c r="G991" s="20">
        <f>TRUNC(TRUNC(E991,8)*F991,2)</f>
        <v>0.82</v>
      </c>
    </row>
    <row r="992" spans="1:7" ht="29.1" customHeight="1">
      <c r="A992" s="17" t="s">
        <v>3488</v>
      </c>
      <c r="B992" s="18" t="s">
        <v>3489</v>
      </c>
      <c r="C992" s="17" t="s">
        <v>14</v>
      </c>
      <c r="D992" s="17" t="s">
        <v>1563</v>
      </c>
      <c r="E992" s="19">
        <v>1</v>
      </c>
      <c r="F992" s="20">
        <v>0.22</v>
      </c>
      <c r="G992" s="20">
        <f>TRUNC(TRUNC(E992,8)*F992,2)</f>
        <v>0.22</v>
      </c>
    </row>
    <row r="993" spans="1:7" ht="29.1" customHeight="1">
      <c r="A993" s="17" t="s">
        <v>3491</v>
      </c>
      <c r="B993" s="18" t="s">
        <v>3492</v>
      </c>
      <c r="C993" s="17" t="s">
        <v>14</v>
      </c>
      <c r="D993" s="17" t="s">
        <v>1563</v>
      </c>
      <c r="E993" s="19">
        <v>1</v>
      </c>
      <c r="F993" s="20">
        <v>1.03</v>
      </c>
      <c r="G993" s="20">
        <f>TRUNC(TRUNC(E993,8)*F993,2)</f>
        <v>1.03</v>
      </c>
    </row>
    <row r="994" spans="1:7" ht="29.1" customHeight="1">
      <c r="A994" s="17" t="s">
        <v>3493</v>
      </c>
      <c r="B994" s="18" t="s">
        <v>3494</v>
      </c>
      <c r="C994" s="17" t="s">
        <v>14</v>
      </c>
      <c r="D994" s="17" t="s">
        <v>1563</v>
      </c>
      <c r="E994" s="19">
        <v>1</v>
      </c>
      <c r="F994" s="20">
        <v>6.39</v>
      </c>
      <c r="G994" s="20">
        <f>TRUNC(TRUNC(E994,8)*F994,2)</f>
        <v>6.39</v>
      </c>
    </row>
    <row r="995" spans="1:7" ht="15" customHeight="1">
      <c r="A995" s="2"/>
      <c r="B995" s="2"/>
      <c r="C995" s="2"/>
      <c r="D995" s="2"/>
      <c r="E995" s="87" t="s">
        <v>1490</v>
      </c>
      <c r="F995" s="87"/>
      <c r="G995" s="21">
        <f>SUM(G991:G994)</f>
        <v>8.4600000000000009</v>
      </c>
    </row>
    <row r="996" spans="1:7" ht="15" customHeight="1">
      <c r="A996" s="2"/>
      <c r="B996" s="2"/>
      <c r="C996" s="2"/>
      <c r="D996" s="2"/>
      <c r="E996" s="89" t="s">
        <v>1491</v>
      </c>
      <c r="F996" s="89"/>
      <c r="G996" s="5">
        <f>SUM(G989,G995)</f>
        <v>47.29</v>
      </c>
    </row>
    <row r="997" spans="1:7" ht="9.9499999999999993" customHeight="1">
      <c r="A997" s="2"/>
      <c r="B997" s="2"/>
      <c r="C997" s="2"/>
      <c r="D997" s="2"/>
      <c r="E997" s="90"/>
      <c r="F997" s="90"/>
      <c r="G997" s="90"/>
    </row>
    <row r="998" spans="1:7" ht="20.100000000000001" customHeight="1">
      <c r="A998" s="81" t="s">
        <v>3495</v>
      </c>
      <c r="B998" s="81"/>
      <c r="C998" s="81"/>
      <c r="D998" s="81"/>
      <c r="E998" s="81"/>
      <c r="F998" s="81"/>
      <c r="G998" s="81"/>
    </row>
    <row r="999" spans="1:7" ht="15" customHeight="1">
      <c r="A999" s="91" t="s">
        <v>1860</v>
      </c>
      <c r="B999" s="91"/>
      <c r="C999" s="11" t="s">
        <v>4</v>
      </c>
      <c r="D999" s="11" t="s">
        <v>1470</v>
      </c>
      <c r="E999" s="11" t="s">
        <v>1471</v>
      </c>
      <c r="F999" s="11" t="s">
        <v>1472</v>
      </c>
      <c r="G999" s="11" t="s">
        <v>1473</v>
      </c>
    </row>
    <row r="1000" spans="1:7" ht="21" customHeight="1">
      <c r="A1000" s="17" t="s">
        <v>3496</v>
      </c>
      <c r="B1000" s="18" t="s">
        <v>3497</v>
      </c>
      <c r="C1000" s="17" t="s">
        <v>14</v>
      </c>
      <c r="D1000" s="17" t="s">
        <v>33</v>
      </c>
      <c r="E1000" s="19">
        <v>5.3300000000000001E-5</v>
      </c>
      <c r="F1000" s="20">
        <v>15517.56</v>
      </c>
      <c r="G1000" s="20">
        <f>TRUNC(TRUNC(E1000,8)*F1000,2)</f>
        <v>0.82</v>
      </c>
    </row>
    <row r="1001" spans="1:7" ht="15" customHeight="1">
      <c r="A1001" s="2"/>
      <c r="B1001" s="2"/>
      <c r="C1001" s="2"/>
      <c r="D1001" s="2"/>
      <c r="E1001" s="87" t="s">
        <v>1868</v>
      </c>
      <c r="F1001" s="87"/>
      <c r="G1001" s="21">
        <f>SUM(G1000:G1000)</f>
        <v>0.82</v>
      </c>
    </row>
    <row r="1002" spans="1:7" ht="15" customHeight="1">
      <c r="A1002" s="2"/>
      <c r="B1002" s="2"/>
      <c r="C1002" s="2"/>
      <c r="D1002" s="2"/>
      <c r="E1002" s="89" t="s">
        <v>1491</v>
      </c>
      <c r="F1002" s="89"/>
      <c r="G1002" s="5">
        <f>SUM(G1001)</f>
        <v>0.82</v>
      </c>
    </row>
    <row r="1003" spans="1:7" ht="9.9499999999999993" customHeight="1">
      <c r="A1003" s="2"/>
      <c r="B1003" s="2"/>
      <c r="C1003" s="2"/>
      <c r="D1003" s="2"/>
      <c r="E1003" s="90"/>
      <c r="F1003" s="90"/>
      <c r="G1003" s="90"/>
    </row>
    <row r="1004" spans="1:7" ht="20.100000000000001" customHeight="1">
      <c r="A1004" s="81" t="s">
        <v>3498</v>
      </c>
      <c r="B1004" s="81"/>
      <c r="C1004" s="81"/>
      <c r="D1004" s="81"/>
      <c r="E1004" s="81"/>
      <c r="F1004" s="81"/>
      <c r="G1004" s="81"/>
    </row>
    <row r="1005" spans="1:7" ht="15" customHeight="1">
      <c r="A1005" s="91" t="s">
        <v>1860</v>
      </c>
      <c r="B1005" s="91"/>
      <c r="C1005" s="11" t="s">
        <v>4</v>
      </c>
      <c r="D1005" s="11" t="s">
        <v>1470</v>
      </c>
      <c r="E1005" s="11" t="s">
        <v>1471</v>
      </c>
      <c r="F1005" s="11" t="s">
        <v>1472</v>
      </c>
      <c r="G1005" s="11" t="s">
        <v>1473</v>
      </c>
    </row>
    <row r="1006" spans="1:7" ht="21" customHeight="1">
      <c r="A1006" s="17" t="s">
        <v>3496</v>
      </c>
      <c r="B1006" s="18" t="s">
        <v>3497</v>
      </c>
      <c r="C1006" s="17" t="s">
        <v>14</v>
      </c>
      <c r="D1006" s="17" t="s">
        <v>33</v>
      </c>
      <c r="E1006" s="19">
        <v>1.43E-5</v>
      </c>
      <c r="F1006" s="20">
        <v>15517.56</v>
      </c>
      <c r="G1006" s="20">
        <f>TRUNC(TRUNC(E1006,8)*F1006,2)</f>
        <v>0.22</v>
      </c>
    </row>
    <row r="1007" spans="1:7" ht="15" customHeight="1">
      <c r="A1007" s="2"/>
      <c r="B1007" s="2"/>
      <c r="C1007" s="2"/>
      <c r="D1007" s="2"/>
      <c r="E1007" s="87" t="s">
        <v>1868</v>
      </c>
      <c r="F1007" s="87"/>
      <c r="G1007" s="21">
        <f>SUM(G1006:G1006)</f>
        <v>0.22</v>
      </c>
    </row>
    <row r="1008" spans="1:7" ht="15" customHeight="1">
      <c r="A1008" s="2"/>
      <c r="B1008" s="2"/>
      <c r="C1008" s="2"/>
      <c r="D1008" s="2"/>
      <c r="E1008" s="89" t="s">
        <v>1491</v>
      </c>
      <c r="F1008" s="89"/>
      <c r="G1008" s="5">
        <f>SUM(G1007)</f>
        <v>0.22</v>
      </c>
    </row>
    <row r="1009" spans="1:7" ht="9.9499999999999993" customHeight="1">
      <c r="A1009" s="2"/>
      <c r="B1009" s="2"/>
      <c r="C1009" s="2"/>
      <c r="D1009" s="2"/>
      <c r="E1009" s="90"/>
      <c r="F1009" s="90"/>
      <c r="G1009" s="90"/>
    </row>
    <row r="1010" spans="1:7" ht="20.100000000000001" customHeight="1">
      <c r="A1010" s="81" t="s">
        <v>3499</v>
      </c>
      <c r="B1010" s="81"/>
      <c r="C1010" s="81"/>
      <c r="D1010" s="81"/>
      <c r="E1010" s="81"/>
      <c r="F1010" s="81"/>
      <c r="G1010" s="81"/>
    </row>
    <row r="1011" spans="1:7" ht="15" customHeight="1">
      <c r="A1011" s="91" t="s">
        <v>1860</v>
      </c>
      <c r="B1011" s="91"/>
      <c r="C1011" s="11" t="s">
        <v>4</v>
      </c>
      <c r="D1011" s="11" t="s">
        <v>1470</v>
      </c>
      <c r="E1011" s="11" t="s">
        <v>1471</v>
      </c>
      <c r="F1011" s="11" t="s">
        <v>1472</v>
      </c>
      <c r="G1011" s="11" t="s">
        <v>1473</v>
      </c>
    </row>
    <row r="1012" spans="1:7" ht="21" customHeight="1">
      <c r="A1012" s="17" t="s">
        <v>3496</v>
      </c>
      <c r="B1012" s="18" t="s">
        <v>3497</v>
      </c>
      <c r="C1012" s="17" t="s">
        <v>14</v>
      </c>
      <c r="D1012" s="17" t="s">
        <v>33</v>
      </c>
      <c r="E1012" s="19">
        <v>6.6699999999999995E-5</v>
      </c>
      <c r="F1012" s="20">
        <v>15517.56</v>
      </c>
      <c r="G1012" s="20">
        <f>TRUNC(TRUNC(E1012,8)*F1012,2)</f>
        <v>1.03</v>
      </c>
    </row>
    <row r="1013" spans="1:7" ht="15" customHeight="1">
      <c r="A1013" s="2"/>
      <c r="B1013" s="2"/>
      <c r="C1013" s="2"/>
      <c r="D1013" s="2"/>
      <c r="E1013" s="87" t="s">
        <v>1868</v>
      </c>
      <c r="F1013" s="87"/>
      <c r="G1013" s="21">
        <f>SUM(G1012:G1012)</f>
        <v>1.03</v>
      </c>
    </row>
    <row r="1014" spans="1:7" ht="15" customHeight="1">
      <c r="A1014" s="2"/>
      <c r="B1014" s="2"/>
      <c r="C1014" s="2"/>
      <c r="D1014" s="2"/>
      <c r="E1014" s="89" t="s">
        <v>1491</v>
      </c>
      <c r="F1014" s="89"/>
      <c r="G1014" s="5">
        <f>SUM(G1013)</f>
        <v>1.03</v>
      </c>
    </row>
    <row r="1015" spans="1:7" ht="9.9499999999999993" customHeight="1">
      <c r="A1015" s="2"/>
      <c r="B1015" s="2"/>
      <c r="C1015" s="2"/>
      <c r="D1015" s="2"/>
      <c r="E1015" s="90"/>
      <c r="F1015" s="90"/>
      <c r="G1015" s="90"/>
    </row>
    <row r="1016" spans="1:7" ht="20.100000000000001" customHeight="1">
      <c r="A1016" s="81" t="s">
        <v>3500</v>
      </c>
      <c r="B1016" s="81"/>
      <c r="C1016" s="81"/>
      <c r="D1016" s="81"/>
      <c r="E1016" s="81"/>
      <c r="F1016" s="81"/>
      <c r="G1016" s="81"/>
    </row>
    <row r="1017" spans="1:7" ht="15" customHeight="1">
      <c r="A1017" s="91" t="s">
        <v>1576</v>
      </c>
      <c r="B1017" s="91"/>
      <c r="C1017" s="11" t="s">
        <v>4</v>
      </c>
      <c r="D1017" s="11" t="s">
        <v>1470</v>
      </c>
      <c r="E1017" s="11" t="s">
        <v>1471</v>
      </c>
      <c r="F1017" s="11" t="s">
        <v>1472</v>
      </c>
      <c r="G1017" s="11" t="s">
        <v>1473</v>
      </c>
    </row>
    <row r="1018" spans="1:7" ht="15" customHeight="1">
      <c r="A1018" s="17" t="s">
        <v>3501</v>
      </c>
      <c r="B1018" s="18" t="s">
        <v>3502</v>
      </c>
      <c r="C1018" s="17" t="s">
        <v>14</v>
      </c>
      <c r="D1018" s="17" t="s">
        <v>1790</v>
      </c>
      <c r="E1018" s="19">
        <v>1.03</v>
      </c>
      <c r="F1018" s="20">
        <v>6.21</v>
      </c>
      <c r="G1018" s="20">
        <f>TRUNC(TRUNC(E1018,8)*F1018,2)</f>
        <v>6.39</v>
      </c>
    </row>
    <row r="1019" spans="1:7" ht="15" customHeight="1">
      <c r="A1019" s="2"/>
      <c r="B1019" s="2"/>
      <c r="C1019" s="2"/>
      <c r="D1019" s="2"/>
      <c r="E1019" s="87" t="s">
        <v>1588</v>
      </c>
      <c r="F1019" s="87"/>
      <c r="G1019" s="21">
        <f>SUM(G1018:G1018)</f>
        <v>6.39</v>
      </c>
    </row>
    <row r="1020" spans="1:7" ht="15" customHeight="1">
      <c r="A1020" s="2"/>
      <c r="B1020" s="2"/>
      <c r="C1020" s="2"/>
      <c r="D1020" s="2"/>
      <c r="E1020" s="89" t="s">
        <v>1491</v>
      </c>
      <c r="F1020" s="89"/>
      <c r="G1020" s="5">
        <f>SUM(G1019)</f>
        <v>6.39</v>
      </c>
    </row>
    <row r="1021" spans="1:7" ht="9.9499999999999993" customHeight="1">
      <c r="A1021" s="2"/>
      <c r="B1021" s="2"/>
      <c r="C1021" s="2"/>
      <c r="D1021" s="2"/>
      <c r="E1021" s="90"/>
      <c r="F1021" s="90"/>
      <c r="G1021" s="90"/>
    </row>
    <row r="1022" spans="1:7" ht="20.100000000000001" customHeight="1">
      <c r="A1022" s="81" t="s">
        <v>3503</v>
      </c>
      <c r="B1022" s="81"/>
      <c r="C1022" s="81"/>
      <c r="D1022" s="81"/>
      <c r="E1022" s="81"/>
      <c r="F1022" s="81"/>
      <c r="G1022" s="81"/>
    </row>
    <row r="1023" spans="1:7" ht="15" customHeight="1">
      <c r="A1023" s="91" t="s">
        <v>1487</v>
      </c>
      <c r="B1023" s="91"/>
      <c r="C1023" s="11" t="s">
        <v>4</v>
      </c>
      <c r="D1023" s="11" t="s">
        <v>1470</v>
      </c>
      <c r="E1023" s="11" t="s">
        <v>1471</v>
      </c>
      <c r="F1023" s="11" t="s">
        <v>1472</v>
      </c>
      <c r="G1023" s="11" t="s">
        <v>1473</v>
      </c>
    </row>
    <row r="1024" spans="1:7" ht="29.1" customHeight="1">
      <c r="A1024" s="17" t="s">
        <v>3504</v>
      </c>
      <c r="B1024" s="18" t="s">
        <v>3505</v>
      </c>
      <c r="C1024" s="17" t="s">
        <v>14</v>
      </c>
      <c r="D1024" s="17" t="s">
        <v>1563</v>
      </c>
      <c r="E1024" s="19">
        <v>1</v>
      </c>
      <c r="F1024" s="20">
        <v>0.66</v>
      </c>
      <c r="G1024" s="20">
        <f>TRUNC(TRUNC(E1024,8)*F1024,2)</f>
        <v>0.66</v>
      </c>
    </row>
    <row r="1025" spans="1:7" ht="21" customHeight="1">
      <c r="A1025" s="17" t="s">
        <v>3506</v>
      </c>
      <c r="B1025" s="18" t="s">
        <v>3507</v>
      </c>
      <c r="C1025" s="17" t="s">
        <v>14</v>
      </c>
      <c r="D1025" s="17" t="s">
        <v>1563</v>
      </c>
      <c r="E1025" s="19">
        <v>1</v>
      </c>
      <c r="F1025" s="20">
        <v>0.17</v>
      </c>
      <c r="G1025" s="20">
        <f>TRUNC(TRUNC(E1025,8)*F1025,2)</f>
        <v>0.17</v>
      </c>
    </row>
    <row r="1026" spans="1:7" ht="15" customHeight="1">
      <c r="A1026" s="2"/>
      <c r="B1026" s="2"/>
      <c r="C1026" s="2"/>
      <c r="D1026" s="2"/>
      <c r="E1026" s="87" t="s">
        <v>1490</v>
      </c>
      <c r="F1026" s="87"/>
      <c r="G1026" s="21">
        <f>SUM(G1024:G1025)</f>
        <v>0.83000000000000007</v>
      </c>
    </row>
    <row r="1027" spans="1:7" ht="15" customHeight="1">
      <c r="A1027" s="2"/>
      <c r="B1027" s="2"/>
      <c r="C1027" s="2"/>
      <c r="D1027" s="2"/>
      <c r="E1027" s="89" t="s">
        <v>1491</v>
      </c>
      <c r="F1027" s="89"/>
      <c r="G1027" s="5">
        <f>SUM(G1026)</f>
        <v>0.83000000000000007</v>
      </c>
    </row>
    <row r="1028" spans="1:7" ht="9.9499999999999993" customHeight="1">
      <c r="A1028" s="2"/>
      <c r="B1028" s="2"/>
      <c r="C1028" s="2"/>
      <c r="D1028" s="2"/>
      <c r="E1028" s="90"/>
      <c r="F1028" s="90"/>
      <c r="G1028" s="90"/>
    </row>
    <row r="1029" spans="1:7" ht="20.100000000000001" customHeight="1">
      <c r="A1029" s="81" t="s">
        <v>3508</v>
      </c>
      <c r="B1029" s="81"/>
      <c r="C1029" s="81"/>
      <c r="D1029" s="81"/>
      <c r="E1029" s="81"/>
      <c r="F1029" s="81"/>
      <c r="G1029" s="81"/>
    </row>
    <row r="1030" spans="1:7" ht="15" customHeight="1">
      <c r="A1030" s="91" t="s">
        <v>1487</v>
      </c>
      <c r="B1030" s="91"/>
      <c r="C1030" s="11" t="s">
        <v>4</v>
      </c>
      <c r="D1030" s="11" t="s">
        <v>1470</v>
      </c>
      <c r="E1030" s="11" t="s">
        <v>1471</v>
      </c>
      <c r="F1030" s="11" t="s">
        <v>1472</v>
      </c>
      <c r="G1030" s="11" t="s">
        <v>1473</v>
      </c>
    </row>
    <row r="1031" spans="1:7" ht="29.1" customHeight="1">
      <c r="A1031" s="17" t="s">
        <v>3504</v>
      </c>
      <c r="B1031" s="18" t="s">
        <v>3505</v>
      </c>
      <c r="C1031" s="17" t="s">
        <v>14</v>
      </c>
      <c r="D1031" s="17" t="s">
        <v>1563</v>
      </c>
      <c r="E1031" s="19">
        <v>1</v>
      </c>
      <c r="F1031" s="20">
        <v>0.66</v>
      </c>
      <c r="G1031" s="20">
        <f>TRUNC(TRUNC(E1031,8)*F1031,2)</f>
        <v>0.66</v>
      </c>
    </row>
    <row r="1032" spans="1:7" ht="21" customHeight="1">
      <c r="A1032" s="17" t="s">
        <v>3506</v>
      </c>
      <c r="B1032" s="18" t="s">
        <v>3507</v>
      </c>
      <c r="C1032" s="17" t="s">
        <v>14</v>
      </c>
      <c r="D1032" s="17" t="s">
        <v>1563</v>
      </c>
      <c r="E1032" s="19">
        <v>1</v>
      </c>
      <c r="F1032" s="20">
        <v>0.17</v>
      </c>
      <c r="G1032" s="20">
        <f>TRUNC(TRUNC(E1032,8)*F1032,2)</f>
        <v>0.17</v>
      </c>
    </row>
    <row r="1033" spans="1:7" ht="29.1" customHeight="1">
      <c r="A1033" s="17" t="s">
        <v>3509</v>
      </c>
      <c r="B1033" s="18" t="s">
        <v>3510</v>
      </c>
      <c r="C1033" s="17" t="s">
        <v>14</v>
      </c>
      <c r="D1033" s="17" t="s">
        <v>1563</v>
      </c>
      <c r="E1033" s="19">
        <v>1</v>
      </c>
      <c r="F1033" s="20">
        <v>0.83</v>
      </c>
      <c r="G1033" s="20">
        <f>TRUNC(TRUNC(E1033,8)*F1033,2)</f>
        <v>0.83</v>
      </c>
    </row>
    <row r="1034" spans="1:7" ht="29.1" customHeight="1">
      <c r="A1034" s="17" t="s">
        <v>3511</v>
      </c>
      <c r="B1034" s="18" t="s">
        <v>3512</v>
      </c>
      <c r="C1034" s="17" t="s">
        <v>14</v>
      </c>
      <c r="D1034" s="17" t="s">
        <v>1563</v>
      </c>
      <c r="E1034" s="19">
        <v>1</v>
      </c>
      <c r="F1034" s="20">
        <v>4.84</v>
      </c>
      <c r="G1034" s="20">
        <f>TRUNC(TRUNC(E1034,8)*F1034,2)</f>
        <v>4.84</v>
      </c>
    </row>
    <row r="1035" spans="1:7" ht="15" customHeight="1">
      <c r="A1035" s="2"/>
      <c r="B1035" s="2"/>
      <c r="C1035" s="2"/>
      <c r="D1035" s="2"/>
      <c r="E1035" s="87" t="s">
        <v>1490</v>
      </c>
      <c r="F1035" s="87"/>
      <c r="G1035" s="21">
        <f>SUM(G1031:G1034)</f>
        <v>6.5</v>
      </c>
    </row>
    <row r="1036" spans="1:7" ht="15" customHeight="1">
      <c r="A1036" s="2"/>
      <c r="B1036" s="2"/>
      <c r="C1036" s="2"/>
      <c r="D1036" s="2"/>
      <c r="E1036" s="89" t="s">
        <v>1491</v>
      </c>
      <c r="F1036" s="89"/>
      <c r="G1036" s="5">
        <f>SUM(G1035)</f>
        <v>6.5</v>
      </c>
    </row>
    <row r="1037" spans="1:7" ht="9.9499999999999993" customHeight="1">
      <c r="A1037" s="2"/>
      <c r="B1037" s="2"/>
      <c r="C1037" s="2"/>
      <c r="D1037" s="2"/>
      <c r="E1037" s="90"/>
      <c r="F1037" s="90"/>
      <c r="G1037" s="90"/>
    </row>
    <row r="1038" spans="1:7" ht="20.100000000000001" customHeight="1">
      <c r="A1038" s="81" t="s">
        <v>3513</v>
      </c>
      <c r="B1038" s="81"/>
      <c r="C1038" s="81"/>
      <c r="D1038" s="81"/>
      <c r="E1038" s="81"/>
      <c r="F1038" s="81"/>
      <c r="G1038" s="81"/>
    </row>
    <row r="1039" spans="1:7" ht="15" customHeight="1">
      <c r="A1039" s="91" t="s">
        <v>1860</v>
      </c>
      <c r="B1039" s="91"/>
      <c r="C1039" s="11" t="s">
        <v>4</v>
      </c>
      <c r="D1039" s="11" t="s">
        <v>1470</v>
      </c>
      <c r="E1039" s="11" t="s">
        <v>1471</v>
      </c>
      <c r="F1039" s="11" t="s">
        <v>1472</v>
      </c>
      <c r="G1039" s="11" t="s">
        <v>1473</v>
      </c>
    </row>
    <row r="1040" spans="1:7" ht="45.95" customHeight="1">
      <c r="A1040" s="17" t="s">
        <v>3514</v>
      </c>
      <c r="B1040" s="18" t="s">
        <v>3515</v>
      </c>
      <c r="C1040" s="17" t="s">
        <v>14</v>
      </c>
      <c r="D1040" s="17" t="s">
        <v>33</v>
      </c>
      <c r="E1040" s="19">
        <v>5.3300000000000001E-5</v>
      </c>
      <c r="F1040" s="20">
        <v>12522.95</v>
      </c>
      <c r="G1040" s="20">
        <f>TRUNC(TRUNC(E1040,8)*F1040,2)</f>
        <v>0.66</v>
      </c>
    </row>
    <row r="1041" spans="1:7" ht="15" customHeight="1">
      <c r="A1041" s="2"/>
      <c r="B1041" s="2"/>
      <c r="C1041" s="2"/>
      <c r="D1041" s="2"/>
      <c r="E1041" s="87" t="s">
        <v>1868</v>
      </c>
      <c r="F1041" s="87"/>
      <c r="G1041" s="21">
        <f>SUM(G1040:G1040)</f>
        <v>0.66</v>
      </c>
    </row>
    <row r="1042" spans="1:7" ht="15" customHeight="1">
      <c r="A1042" s="2"/>
      <c r="B1042" s="2"/>
      <c r="C1042" s="2"/>
      <c r="D1042" s="2"/>
      <c r="E1042" s="89" t="s">
        <v>1491</v>
      </c>
      <c r="F1042" s="89"/>
      <c r="G1042" s="5">
        <f>SUM(G1041)</f>
        <v>0.66</v>
      </c>
    </row>
    <row r="1043" spans="1:7" ht="9.9499999999999993" customHeight="1">
      <c r="A1043" s="2"/>
      <c r="B1043" s="2"/>
      <c r="C1043" s="2"/>
      <c r="D1043" s="2"/>
      <c r="E1043" s="90"/>
      <c r="F1043" s="90"/>
      <c r="G1043" s="90"/>
    </row>
    <row r="1044" spans="1:7" ht="20.100000000000001" customHeight="1">
      <c r="A1044" s="81" t="s">
        <v>3516</v>
      </c>
      <c r="B1044" s="81"/>
      <c r="C1044" s="81"/>
      <c r="D1044" s="81"/>
      <c r="E1044" s="81"/>
      <c r="F1044" s="81"/>
      <c r="G1044" s="81"/>
    </row>
    <row r="1045" spans="1:7" ht="15" customHeight="1">
      <c r="A1045" s="91" t="s">
        <v>1860</v>
      </c>
      <c r="B1045" s="91"/>
      <c r="C1045" s="11" t="s">
        <v>4</v>
      </c>
      <c r="D1045" s="11" t="s">
        <v>1470</v>
      </c>
      <c r="E1045" s="11" t="s">
        <v>1471</v>
      </c>
      <c r="F1045" s="11" t="s">
        <v>1472</v>
      </c>
      <c r="G1045" s="11" t="s">
        <v>1473</v>
      </c>
    </row>
    <row r="1046" spans="1:7" ht="45.95" customHeight="1">
      <c r="A1046" s="17" t="s">
        <v>3514</v>
      </c>
      <c r="B1046" s="18" t="s">
        <v>3515</v>
      </c>
      <c r="C1046" s="17" t="s">
        <v>14</v>
      </c>
      <c r="D1046" s="17" t="s">
        <v>33</v>
      </c>
      <c r="E1046" s="19">
        <v>1.43E-5</v>
      </c>
      <c r="F1046" s="20">
        <v>12522.95</v>
      </c>
      <c r="G1046" s="20">
        <f>TRUNC(TRUNC(E1046,8)*F1046,2)</f>
        <v>0.17</v>
      </c>
    </row>
    <row r="1047" spans="1:7" ht="15" customHeight="1">
      <c r="A1047" s="2"/>
      <c r="B1047" s="2"/>
      <c r="C1047" s="2"/>
      <c r="D1047" s="2"/>
      <c r="E1047" s="87" t="s">
        <v>1868</v>
      </c>
      <c r="F1047" s="87"/>
      <c r="G1047" s="21">
        <f>SUM(G1046:G1046)</f>
        <v>0.17</v>
      </c>
    </row>
    <row r="1048" spans="1:7" ht="15" customHeight="1">
      <c r="A1048" s="2"/>
      <c r="B1048" s="2"/>
      <c r="C1048" s="2"/>
      <c r="D1048" s="2"/>
      <c r="E1048" s="89" t="s">
        <v>1491</v>
      </c>
      <c r="F1048" s="89"/>
      <c r="G1048" s="5">
        <f>SUM(G1047)</f>
        <v>0.17</v>
      </c>
    </row>
    <row r="1049" spans="1:7" ht="9.9499999999999993" customHeight="1">
      <c r="A1049" s="2"/>
      <c r="B1049" s="2"/>
      <c r="C1049" s="2"/>
      <c r="D1049" s="2"/>
      <c r="E1049" s="90"/>
      <c r="F1049" s="90"/>
      <c r="G1049" s="90"/>
    </row>
    <row r="1050" spans="1:7" ht="20.100000000000001" customHeight="1">
      <c r="A1050" s="81" t="s">
        <v>3517</v>
      </c>
      <c r="B1050" s="81"/>
      <c r="C1050" s="81"/>
      <c r="D1050" s="81"/>
      <c r="E1050" s="81"/>
      <c r="F1050" s="81"/>
      <c r="G1050" s="81"/>
    </row>
    <row r="1051" spans="1:7" ht="15" customHeight="1">
      <c r="A1051" s="91" t="s">
        <v>1860</v>
      </c>
      <c r="B1051" s="91"/>
      <c r="C1051" s="11" t="s">
        <v>4</v>
      </c>
      <c r="D1051" s="11" t="s">
        <v>1470</v>
      </c>
      <c r="E1051" s="11" t="s">
        <v>1471</v>
      </c>
      <c r="F1051" s="11" t="s">
        <v>1472</v>
      </c>
      <c r="G1051" s="11" t="s">
        <v>1473</v>
      </c>
    </row>
    <row r="1052" spans="1:7" ht="45.95" customHeight="1">
      <c r="A1052" s="17" t="s">
        <v>3514</v>
      </c>
      <c r="B1052" s="18" t="s">
        <v>3515</v>
      </c>
      <c r="C1052" s="17" t="s">
        <v>14</v>
      </c>
      <c r="D1052" s="17" t="s">
        <v>33</v>
      </c>
      <c r="E1052" s="19">
        <v>6.6699999999999995E-5</v>
      </c>
      <c r="F1052" s="20">
        <v>12522.95</v>
      </c>
      <c r="G1052" s="20">
        <f>TRUNC(TRUNC(E1052,8)*F1052,2)</f>
        <v>0.83</v>
      </c>
    </row>
    <row r="1053" spans="1:7" ht="15" customHeight="1">
      <c r="A1053" s="2"/>
      <c r="B1053" s="2"/>
      <c r="C1053" s="2"/>
      <c r="D1053" s="2"/>
      <c r="E1053" s="87" t="s">
        <v>1868</v>
      </c>
      <c r="F1053" s="87"/>
      <c r="G1053" s="21">
        <f>SUM(G1052:G1052)</f>
        <v>0.83</v>
      </c>
    </row>
    <row r="1054" spans="1:7" ht="15" customHeight="1">
      <c r="A1054" s="2"/>
      <c r="B1054" s="2"/>
      <c r="C1054" s="2"/>
      <c r="D1054" s="2"/>
      <c r="E1054" s="89" t="s">
        <v>1491</v>
      </c>
      <c r="F1054" s="89"/>
      <c r="G1054" s="5">
        <f>SUM(G1053)</f>
        <v>0.83</v>
      </c>
    </row>
    <row r="1055" spans="1:7" ht="9.9499999999999993" customHeight="1">
      <c r="A1055" s="2"/>
      <c r="B1055" s="2"/>
      <c r="C1055" s="2"/>
      <c r="D1055" s="2"/>
      <c r="E1055" s="90"/>
      <c r="F1055" s="90"/>
      <c r="G1055" s="90"/>
    </row>
    <row r="1056" spans="1:7" ht="20.100000000000001" customHeight="1">
      <c r="A1056" s="81" t="s">
        <v>3518</v>
      </c>
      <c r="B1056" s="81"/>
      <c r="C1056" s="81"/>
      <c r="D1056" s="81"/>
      <c r="E1056" s="81"/>
      <c r="F1056" s="81"/>
      <c r="G1056" s="81"/>
    </row>
    <row r="1057" spans="1:7" ht="15" customHeight="1">
      <c r="A1057" s="91" t="s">
        <v>1576</v>
      </c>
      <c r="B1057" s="91"/>
      <c r="C1057" s="11" t="s">
        <v>4</v>
      </c>
      <c r="D1057" s="11" t="s">
        <v>1470</v>
      </c>
      <c r="E1057" s="11" t="s">
        <v>1471</v>
      </c>
      <c r="F1057" s="11" t="s">
        <v>1472</v>
      </c>
      <c r="G1057" s="11" t="s">
        <v>1473</v>
      </c>
    </row>
    <row r="1058" spans="1:7" ht="15" customHeight="1">
      <c r="A1058" s="17" t="s">
        <v>3501</v>
      </c>
      <c r="B1058" s="18" t="s">
        <v>3502</v>
      </c>
      <c r="C1058" s="17" t="s">
        <v>14</v>
      </c>
      <c r="D1058" s="17" t="s">
        <v>1790</v>
      </c>
      <c r="E1058" s="19">
        <v>0.78</v>
      </c>
      <c r="F1058" s="20">
        <v>6.21</v>
      </c>
      <c r="G1058" s="20">
        <f>TRUNC(TRUNC(E1058,8)*F1058,2)</f>
        <v>4.84</v>
      </c>
    </row>
    <row r="1059" spans="1:7" ht="15" customHeight="1">
      <c r="A1059" s="2"/>
      <c r="B1059" s="2"/>
      <c r="C1059" s="2"/>
      <c r="D1059" s="2"/>
      <c r="E1059" s="87" t="s">
        <v>1588</v>
      </c>
      <c r="F1059" s="87"/>
      <c r="G1059" s="21">
        <f>SUM(G1058:G1058)</f>
        <v>4.84</v>
      </c>
    </row>
    <row r="1060" spans="1:7" ht="15" customHeight="1">
      <c r="A1060" s="2"/>
      <c r="B1060" s="2"/>
      <c r="C1060" s="2"/>
      <c r="D1060" s="2"/>
      <c r="E1060" s="89" t="s">
        <v>1491</v>
      </c>
      <c r="F1060" s="89"/>
      <c r="G1060" s="5">
        <f>SUM(G1059)</f>
        <v>4.84</v>
      </c>
    </row>
    <row r="1061" spans="1:7" ht="9.9499999999999993" customHeight="1">
      <c r="A1061" s="2"/>
      <c r="B1061" s="2"/>
      <c r="C1061" s="2"/>
      <c r="D1061" s="2"/>
      <c r="E1061" s="90"/>
      <c r="F1061" s="90"/>
      <c r="G1061" s="90"/>
    </row>
    <row r="1062" spans="1:7" ht="20.100000000000001" customHeight="1">
      <c r="A1062" s="81" t="s">
        <v>3519</v>
      </c>
      <c r="B1062" s="81"/>
      <c r="C1062" s="81"/>
      <c r="D1062" s="81"/>
      <c r="E1062" s="81"/>
      <c r="F1062" s="81"/>
      <c r="G1062" s="81"/>
    </row>
    <row r="1063" spans="1:7" ht="15" customHeight="1">
      <c r="A1063" s="91" t="s">
        <v>1552</v>
      </c>
      <c r="B1063" s="91"/>
      <c r="C1063" s="11" t="s">
        <v>4</v>
      </c>
      <c r="D1063" s="11" t="s">
        <v>1470</v>
      </c>
      <c r="E1063" s="11" t="s">
        <v>1471</v>
      </c>
      <c r="F1063" s="11" t="s">
        <v>1472</v>
      </c>
      <c r="G1063" s="11" t="s">
        <v>1473</v>
      </c>
    </row>
    <row r="1064" spans="1:7" ht="29.1" customHeight="1">
      <c r="A1064" s="17" t="s">
        <v>3520</v>
      </c>
      <c r="B1064" s="18" t="s">
        <v>3521</v>
      </c>
      <c r="C1064" s="17" t="s">
        <v>14</v>
      </c>
      <c r="D1064" s="17" t="s">
        <v>1555</v>
      </c>
      <c r="E1064" s="19">
        <v>4.2000000000000003E-2</v>
      </c>
      <c r="F1064" s="20">
        <v>0.83</v>
      </c>
      <c r="G1064" s="20">
        <f>TRUNC(TRUNC(E1064,8)*F1064,2)</f>
        <v>0.03</v>
      </c>
    </row>
    <row r="1065" spans="1:7" ht="29.1" customHeight="1">
      <c r="A1065" s="17" t="s">
        <v>3522</v>
      </c>
      <c r="B1065" s="18" t="s">
        <v>3523</v>
      </c>
      <c r="C1065" s="17" t="s">
        <v>14</v>
      </c>
      <c r="D1065" s="17" t="s">
        <v>1558</v>
      </c>
      <c r="E1065" s="19">
        <v>2.5000000000000001E-2</v>
      </c>
      <c r="F1065" s="20">
        <v>6.5</v>
      </c>
      <c r="G1065" s="20">
        <f>TRUNC(TRUNC(E1065,8)*F1065,2)</f>
        <v>0.16</v>
      </c>
    </row>
    <row r="1066" spans="1:7" ht="18" customHeight="1">
      <c r="A1066" s="2"/>
      <c r="B1066" s="2"/>
      <c r="C1066" s="2"/>
      <c r="D1066" s="2"/>
      <c r="E1066" s="87" t="s">
        <v>1559</v>
      </c>
      <c r="F1066" s="87"/>
      <c r="G1066" s="21">
        <f>SUM(G1064:G1065)</f>
        <v>0.19</v>
      </c>
    </row>
    <row r="1067" spans="1:7" ht="15" customHeight="1">
      <c r="A1067" s="91" t="s">
        <v>1560</v>
      </c>
      <c r="B1067" s="91"/>
      <c r="C1067" s="11" t="s">
        <v>4</v>
      </c>
      <c r="D1067" s="11" t="s">
        <v>1470</v>
      </c>
      <c r="E1067" s="11" t="s">
        <v>1471</v>
      </c>
      <c r="F1067" s="11" t="s">
        <v>1472</v>
      </c>
      <c r="G1067" s="11" t="s">
        <v>1473</v>
      </c>
    </row>
    <row r="1068" spans="1:7" ht="15" customHeight="1">
      <c r="A1068" s="17" t="s">
        <v>1792</v>
      </c>
      <c r="B1068" s="18" t="s">
        <v>1793</v>
      </c>
      <c r="C1068" s="17" t="s">
        <v>14</v>
      </c>
      <c r="D1068" s="17" t="s">
        <v>1563</v>
      </c>
      <c r="E1068" s="19">
        <v>4.4999999999999998E-2</v>
      </c>
      <c r="F1068" s="20">
        <v>32.270000000000003</v>
      </c>
      <c r="G1068" s="20">
        <f>TRUNC(TRUNC(E1068,8)*F1068,2)</f>
        <v>1.45</v>
      </c>
    </row>
    <row r="1069" spans="1:7" ht="15" customHeight="1">
      <c r="A1069" s="17" t="s">
        <v>1775</v>
      </c>
      <c r="B1069" s="18" t="s">
        <v>1776</v>
      </c>
      <c r="C1069" s="17" t="s">
        <v>14</v>
      </c>
      <c r="D1069" s="17" t="s">
        <v>1563</v>
      </c>
      <c r="E1069" s="19">
        <v>8.8999999999999996E-2</v>
      </c>
      <c r="F1069" s="20">
        <v>23.23</v>
      </c>
      <c r="G1069" s="20">
        <f>TRUNC(TRUNC(E1069,8)*F1069,2)</f>
        <v>2.06</v>
      </c>
    </row>
    <row r="1070" spans="1:7" ht="18" customHeight="1">
      <c r="A1070" s="2"/>
      <c r="B1070" s="2"/>
      <c r="C1070" s="2"/>
      <c r="D1070" s="2"/>
      <c r="E1070" s="87" t="s">
        <v>1564</v>
      </c>
      <c r="F1070" s="87"/>
      <c r="G1070" s="21">
        <f>SUM(G1068:G1069)</f>
        <v>3.51</v>
      </c>
    </row>
    <row r="1071" spans="1:7" ht="15" customHeight="1">
      <c r="A1071" s="2"/>
      <c r="B1071" s="2"/>
      <c r="C1071" s="2"/>
      <c r="D1071" s="2"/>
      <c r="E1071" s="89" t="s">
        <v>1491</v>
      </c>
      <c r="F1071" s="89"/>
      <c r="G1071" s="5">
        <f>SUM(G1066,G1070)</f>
        <v>3.6999999999999997</v>
      </c>
    </row>
    <row r="1072" spans="1:7" ht="9.9499999999999993" customHeight="1">
      <c r="A1072" s="2"/>
      <c r="B1072" s="2"/>
      <c r="C1072" s="2"/>
      <c r="D1072" s="2"/>
      <c r="E1072" s="90"/>
      <c r="F1072" s="90"/>
      <c r="G1072" s="90"/>
    </row>
    <row r="1073" spans="1:7" ht="20.100000000000001" customHeight="1">
      <c r="A1073" s="81" t="s">
        <v>1993</v>
      </c>
      <c r="B1073" s="81"/>
      <c r="C1073" s="81"/>
      <c r="D1073" s="81"/>
      <c r="E1073" s="81"/>
      <c r="F1073" s="81"/>
      <c r="G1073" s="81"/>
    </row>
    <row r="1074" spans="1:7" ht="15" customHeight="1">
      <c r="A1074" s="91" t="s">
        <v>1552</v>
      </c>
      <c r="B1074" s="91"/>
      <c r="C1074" s="11" t="s">
        <v>4</v>
      </c>
      <c r="D1074" s="11" t="s">
        <v>1470</v>
      </c>
      <c r="E1074" s="11" t="s">
        <v>1471</v>
      </c>
      <c r="F1074" s="11" t="s">
        <v>1472</v>
      </c>
      <c r="G1074" s="11" t="s">
        <v>1473</v>
      </c>
    </row>
    <row r="1075" spans="1:7" ht="29.1" customHeight="1">
      <c r="A1075" s="17" t="s">
        <v>1819</v>
      </c>
      <c r="B1075" s="18" t="s">
        <v>1820</v>
      </c>
      <c r="C1075" s="17" t="s">
        <v>14</v>
      </c>
      <c r="D1075" s="17" t="s">
        <v>1555</v>
      </c>
      <c r="E1075" s="19">
        <v>4.9000000000000002E-2</v>
      </c>
      <c r="F1075" s="20">
        <v>0.46</v>
      </c>
      <c r="G1075" s="20">
        <f>TRUNC(TRUNC(E1075,8)*F1075,2)</f>
        <v>0.02</v>
      </c>
    </row>
    <row r="1076" spans="1:7" ht="29.1" customHeight="1">
      <c r="A1076" s="17" t="s">
        <v>1821</v>
      </c>
      <c r="B1076" s="18" t="s">
        <v>1822</v>
      </c>
      <c r="C1076" s="17" t="s">
        <v>14</v>
      </c>
      <c r="D1076" s="17" t="s">
        <v>1558</v>
      </c>
      <c r="E1076" s="19">
        <v>5.2999999999999999E-2</v>
      </c>
      <c r="F1076" s="20">
        <v>1.32</v>
      </c>
      <c r="G1076" s="20">
        <f>TRUNC(TRUNC(E1076,8)*F1076,2)</f>
        <v>0.06</v>
      </c>
    </row>
    <row r="1077" spans="1:7" ht="18" customHeight="1">
      <c r="A1077" s="2"/>
      <c r="B1077" s="2"/>
      <c r="C1077" s="2"/>
      <c r="D1077" s="2"/>
      <c r="E1077" s="87" t="s">
        <v>1559</v>
      </c>
      <c r="F1077" s="87"/>
      <c r="G1077" s="21">
        <f>SUM(G1075:G1076)</f>
        <v>0.08</v>
      </c>
    </row>
    <row r="1078" spans="1:7" ht="15" customHeight="1">
      <c r="A1078" s="91" t="s">
        <v>1576</v>
      </c>
      <c r="B1078" s="91"/>
      <c r="C1078" s="11" t="s">
        <v>4</v>
      </c>
      <c r="D1078" s="11" t="s">
        <v>1470</v>
      </c>
      <c r="E1078" s="11" t="s">
        <v>1471</v>
      </c>
      <c r="F1078" s="11" t="s">
        <v>1472</v>
      </c>
      <c r="G1078" s="11" t="s">
        <v>1473</v>
      </c>
    </row>
    <row r="1079" spans="1:7" ht="38.1" customHeight="1">
      <c r="A1079" s="17" t="s">
        <v>1823</v>
      </c>
      <c r="B1079" s="18" t="s">
        <v>1824</v>
      </c>
      <c r="C1079" s="17" t="s">
        <v>14</v>
      </c>
      <c r="D1079" s="17" t="s">
        <v>43</v>
      </c>
      <c r="E1079" s="19">
        <v>1.06</v>
      </c>
      <c r="F1079" s="20">
        <v>562.58000000000004</v>
      </c>
      <c r="G1079" s="20">
        <f>TRUNC(TRUNC(E1079,8)*F1079,2)</f>
        <v>596.33000000000004</v>
      </c>
    </row>
    <row r="1080" spans="1:7" ht="15" customHeight="1">
      <c r="A1080" s="2"/>
      <c r="B1080" s="2"/>
      <c r="C1080" s="2"/>
      <c r="D1080" s="2"/>
      <c r="E1080" s="87" t="s">
        <v>1588</v>
      </c>
      <c r="F1080" s="87"/>
      <c r="G1080" s="21">
        <f>SUM(G1079:G1079)</f>
        <v>596.33000000000004</v>
      </c>
    </row>
    <row r="1081" spans="1:7" ht="15" customHeight="1">
      <c r="A1081" s="91" t="s">
        <v>1560</v>
      </c>
      <c r="B1081" s="91"/>
      <c r="C1081" s="11" t="s">
        <v>4</v>
      </c>
      <c r="D1081" s="11" t="s">
        <v>1470</v>
      </c>
      <c r="E1081" s="11" t="s">
        <v>1471</v>
      </c>
      <c r="F1081" s="11" t="s">
        <v>1472</v>
      </c>
      <c r="G1081" s="11" t="s">
        <v>1473</v>
      </c>
    </row>
    <row r="1082" spans="1:7" ht="15" customHeight="1">
      <c r="A1082" s="17" t="s">
        <v>1792</v>
      </c>
      <c r="B1082" s="18" t="s">
        <v>1793</v>
      </c>
      <c r="C1082" s="17" t="s">
        <v>14</v>
      </c>
      <c r="D1082" s="17" t="s">
        <v>1563</v>
      </c>
      <c r="E1082" s="19">
        <v>0.41099999999999998</v>
      </c>
      <c r="F1082" s="20">
        <v>32.270000000000003</v>
      </c>
      <c r="G1082" s="20">
        <f>TRUNC(TRUNC(E1082,8)*F1082,2)</f>
        <v>13.26</v>
      </c>
    </row>
    <row r="1083" spans="1:7" ht="15" customHeight="1">
      <c r="A1083" s="17" t="s">
        <v>1775</v>
      </c>
      <c r="B1083" s="18" t="s">
        <v>1776</v>
      </c>
      <c r="C1083" s="17" t="s">
        <v>14</v>
      </c>
      <c r="D1083" s="17" t="s">
        <v>1563</v>
      </c>
      <c r="E1083" s="19">
        <v>0.41099999999999998</v>
      </c>
      <c r="F1083" s="20">
        <v>23.23</v>
      </c>
      <c r="G1083" s="20">
        <f>TRUNC(TRUNC(E1083,8)*F1083,2)</f>
        <v>9.5399999999999991</v>
      </c>
    </row>
    <row r="1084" spans="1:7" ht="18" customHeight="1">
      <c r="A1084" s="2"/>
      <c r="B1084" s="2"/>
      <c r="C1084" s="2"/>
      <c r="D1084" s="2"/>
      <c r="E1084" s="87" t="s">
        <v>1564</v>
      </c>
      <c r="F1084" s="87"/>
      <c r="G1084" s="21">
        <f>SUM(G1082:G1083)</f>
        <v>22.799999999999997</v>
      </c>
    </row>
    <row r="1085" spans="1:7" ht="15" customHeight="1">
      <c r="A1085" s="2"/>
      <c r="B1085" s="2"/>
      <c r="C1085" s="2"/>
      <c r="D1085" s="2"/>
      <c r="E1085" s="89" t="s">
        <v>1491</v>
      </c>
      <c r="F1085" s="89"/>
      <c r="G1085" s="5">
        <f>SUM(G1077,G1080,G1084)</f>
        <v>619.21</v>
      </c>
    </row>
    <row r="1086" spans="1:7" ht="9.9499999999999993" customHeight="1">
      <c r="A1086" s="2"/>
      <c r="B1086" s="2"/>
      <c r="C1086" s="2"/>
      <c r="D1086" s="2"/>
      <c r="E1086" s="90"/>
      <c r="F1086" s="90"/>
      <c r="G1086" s="90"/>
    </row>
    <row r="1087" spans="1:7" ht="20.100000000000001" customHeight="1">
      <c r="A1087" s="81" t="s">
        <v>3524</v>
      </c>
      <c r="B1087" s="81"/>
      <c r="C1087" s="81"/>
      <c r="D1087" s="81"/>
      <c r="E1087" s="81"/>
      <c r="F1087" s="81"/>
      <c r="G1087" s="81"/>
    </row>
    <row r="1088" spans="1:7" ht="15" customHeight="1">
      <c r="A1088" s="91" t="s">
        <v>1552</v>
      </c>
      <c r="B1088" s="91"/>
      <c r="C1088" s="11" t="s">
        <v>4</v>
      </c>
      <c r="D1088" s="11" t="s">
        <v>1470</v>
      </c>
      <c r="E1088" s="11" t="s">
        <v>1471</v>
      </c>
      <c r="F1088" s="11" t="s">
        <v>1472</v>
      </c>
      <c r="G1088" s="11" t="s">
        <v>1473</v>
      </c>
    </row>
    <row r="1089" spans="1:7" ht="38.1" customHeight="1">
      <c r="A1089" s="17" t="s">
        <v>3258</v>
      </c>
      <c r="B1089" s="18" t="s">
        <v>3259</v>
      </c>
      <c r="C1089" s="17" t="s">
        <v>14</v>
      </c>
      <c r="D1089" s="17" t="s">
        <v>1555</v>
      </c>
      <c r="E1089" s="19">
        <v>0.77869999999999995</v>
      </c>
      <c r="F1089" s="20">
        <v>0.4</v>
      </c>
      <c r="G1089" s="20">
        <f>TRUNC(TRUNC(E1089,8)*F1089,2)</f>
        <v>0.31</v>
      </c>
    </row>
    <row r="1090" spans="1:7" ht="38.1" customHeight="1">
      <c r="A1090" s="17" t="s">
        <v>3260</v>
      </c>
      <c r="B1090" s="18" t="s">
        <v>3261</v>
      </c>
      <c r="C1090" s="17" t="s">
        <v>14</v>
      </c>
      <c r="D1090" s="17" t="s">
        <v>1558</v>
      </c>
      <c r="E1090" s="19">
        <v>0.82589999999999997</v>
      </c>
      <c r="F1090" s="20">
        <v>2.12</v>
      </c>
      <c r="G1090" s="20">
        <f>TRUNC(TRUNC(E1090,8)*F1090,2)</f>
        <v>1.75</v>
      </c>
    </row>
    <row r="1091" spans="1:7" ht="18" customHeight="1">
      <c r="A1091" s="2"/>
      <c r="B1091" s="2"/>
      <c r="C1091" s="2"/>
      <c r="D1091" s="2"/>
      <c r="E1091" s="87" t="s">
        <v>1559</v>
      </c>
      <c r="F1091" s="87"/>
      <c r="G1091" s="21">
        <f>SUM(G1089:G1090)</f>
        <v>2.06</v>
      </c>
    </row>
    <row r="1092" spans="1:7" ht="15" customHeight="1">
      <c r="A1092" s="91" t="s">
        <v>1576</v>
      </c>
      <c r="B1092" s="91"/>
      <c r="C1092" s="11" t="s">
        <v>4</v>
      </c>
      <c r="D1092" s="11" t="s">
        <v>1470</v>
      </c>
      <c r="E1092" s="11" t="s">
        <v>1471</v>
      </c>
      <c r="F1092" s="11" t="s">
        <v>1472</v>
      </c>
      <c r="G1092" s="11" t="s">
        <v>1473</v>
      </c>
    </row>
    <row r="1093" spans="1:7" ht="21" customHeight="1">
      <c r="A1093" s="17" t="s">
        <v>2040</v>
      </c>
      <c r="B1093" s="18" t="s">
        <v>2041</v>
      </c>
      <c r="C1093" s="17" t="s">
        <v>14</v>
      </c>
      <c r="D1093" s="17" t="s">
        <v>43</v>
      </c>
      <c r="E1093" s="19">
        <v>0.75580000000000003</v>
      </c>
      <c r="F1093" s="20">
        <v>117.45</v>
      </c>
      <c r="G1093" s="20">
        <f>TRUNC(TRUNC(E1093,8)*F1093,2)</f>
        <v>88.76</v>
      </c>
    </row>
    <row r="1094" spans="1:7" ht="15" customHeight="1">
      <c r="A1094" s="17" t="s">
        <v>2044</v>
      </c>
      <c r="B1094" s="18" t="s">
        <v>2045</v>
      </c>
      <c r="C1094" s="17" t="s">
        <v>14</v>
      </c>
      <c r="D1094" s="17" t="s">
        <v>118</v>
      </c>
      <c r="E1094" s="19">
        <v>322.97770000000003</v>
      </c>
      <c r="F1094" s="20">
        <v>0.8</v>
      </c>
      <c r="G1094" s="20">
        <f>TRUNC(TRUNC(E1094,8)*F1094,2)</f>
        <v>258.38</v>
      </c>
    </row>
    <row r="1095" spans="1:7" ht="21" customHeight="1">
      <c r="A1095" s="17" t="s">
        <v>3525</v>
      </c>
      <c r="B1095" s="18" t="s">
        <v>3526</v>
      </c>
      <c r="C1095" s="17" t="s">
        <v>14</v>
      </c>
      <c r="D1095" s="17" t="s">
        <v>43</v>
      </c>
      <c r="E1095" s="19">
        <v>0.58720000000000006</v>
      </c>
      <c r="F1095" s="20">
        <v>111.44</v>
      </c>
      <c r="G1095" s="20">
        <f>TRUNC(TRUNC(E1095,8)*F1095,2)</f>
        <v>65.430000000000007</v>
      </c>
    </row>
    <row r="1096" spans="1:7" ht="15" customHeight="1">
      <c r="A1096" s="2"/>
      <c r="B1096" s="2"/>
      <c r="C1096" s="2"/>
      <c r="D1096" s="2"/>
      <c r="E1096" s="87" t="s">
        <v>1588</v>
      </c>
      <c r="F1096" s="87"/>
      <c r="G1096" s="21">
        <f>SUM(G1093:G1095)</f>
        <v>412.57</v>
      </c>
    </row>
    <row r="1097" spans="1:7" ht="15" customHeight="1">
      <c r="A1097" s="91" t="s">
        <v>1560</v>
      </c>
      <c r="B1097" s="91"/>
      <c r="C1097" s="11" t="s">
        <v>4</v>
      </c>
      <c r="D1097" s="11" t="s">
        <v>1470</v>
      </c>
      <c r="E1097" s="11" t="s">
        <v>1471</v>
      </c>
      <c r="F1097" s="11" t="s">
        <v>1472</v>
      </c>
      <c r="G1097" s="11" t="s">
        <v>1473</v>
      </c>
    </row>
    <row r="1098" spans="1:7" ht="21" customHeight="1">
      <c r="A1098" s="17" t="s">
        <v>3250</v>
      </c>
      <c r="B1098" s="18" t="s">
        <v>3251</v>
      </c>
      <c r="C1098" s="17" t="s">
        <v>14</v>
      </c>
      <c r="D1098" s="17" t="s">
        <v>1563</v>
      </c>
      <c r="E1098" s="19">
        <v>1.6046</v>
      </c>
      <c r="F1098" s="20">
        <v>38.979999999999997</v>
      </c>
      <c r="G1098" s="20">
        <f>TRUNC(TRUNC(E1098,8)*F1098,2)</f>
        <v>62.54</v>
      </c>
    </row>
    <row r="1099" spans="1:7" ht="15" customHeight="1">
      <c r="A1099" s="17" t="s">
        <v>1775</v>
      </c>
      <c r="B1099" s="18" t="s">
        <v>1776</v>
      </c>
      <c r="C1099" s="17" t="s">
        <v>14</v>
      </c>
      <c r="D1099" s="17" t="s">
        <v>1563</v>
      </c>
      <c r="E1099" s="19">
        <v>2.5333000000000001</v>
      </c>
      <c r="F1099" s="20">
        <v>23.23</v>
      </c>
      <c r="G1099" s="20">
        <f>TRUNC(TRUNC(E1099,8)*F1099,2)</f>
        <v>58.84</v>
      </c>
    </row>
    <row r="1100" spans="1:7" ht="18" customHeight="1">
      <c r="A1100" s="2"/>
      <c r="B1100" s="2"/>
      <c r="C1100" s="2"/>
      <c r="D1100" s="2"/>
      <c r="E1100" s="87" t="s">
        <v>1564</v>
      </c>
      <c r="F1100" s="87"/>
      <c r="G1100" s="21">
        <f>SUM(G1098:G1099)</f>
        <v>121.38</v>
      </c>
    </row>
    <row r="1101" spans="1:7" ht="15" customHeight="1">
      <c r="A1101" s="2"/>
      <c r="B1101" s="2"/>
      <c r="C1101" s="2"/>
      <c r="D1101" s="2"/>
      <c r="E1101" s="89" t="s">
        <v>1491</v>
      </c>
      <c r="F1101" s="89"/>
      <c r="G1101" s="5">
        <f>SUM(G1091,G1096,G1100)</f>
        <v>536.01</v>
      </c>
    </row>
    <row r="1102" spans="1:7" ht="9.9499999999999993" customHeight="1">
      <c r="A1102" s="2"/>
      <c r="B1102" s="2"/>
      <c r="C1102" s="2"/>
      <c r="D1102" s="2"/>
      <c r="E1102" s="90"/>
      <c r="F1102" s="90"/>
      <c r="G1102" s="90"/>
    </row>
    <row r="1103" spans="1:7" ht="20.100000000000001" customHeight="1">
      <c r="A1103" s="81" t="s">
        <v>3527</v>
      </c>
      <c r="B1103" s="81"/>
      <c r="C1103" s="81"/>
      <c r="D1103" s="81"/>
      <c r="E1103" s="81"/>
      <c r="F1103" s="81"/>
      <c r="G1103" s="81"/>
    </row>
    <row r="1104" spans="1:7" ht="15" customHeight="1">
      <c r="A1104" s="91" t="s">
        <v>1552</v>
      </c>
      <c r="B1104" s="91"/>
      <c r="C1104" s="11" t="s">
        <v>4</v>
      </c>
      <c r="D1104" s="11" t="s">
        <v>1470</v>
      </c>
      <c r="E1104" s="11" t="s">
        <v>1471</v>
      </c>
      <c r="F1104" s="11" t="s">
        <v>1472</v>
      </c>
      <c r="G1104" s="11" t="s">
        <v>1473</v>
      </c>
    </row>
    <row r="1105" spans="1:7" ht="38.1" customHeight="1">
      <c r="A1105" s="17" t="s">
        <v>3063</v>
      </c>
      <c r="B1105" s="18" t="s">
        <v>3064</v>
      </c>
      <c r="C1105" s="17" t="s">
        <v>14</v>
      </c>
      <c r="D1105" s="17" t="s">
        <v>1555</v>
      </c>
      <c r="E1105" s="19">
        <v>0.61970000000000003</v>
      </c>
      <c r="F1105" s="20">
        <v>1.64</v>
      </c>
      <c r="G1105" s="20">
        <f>TRUNC(TRUNC(E1105,8)*F1105,2)</f>
        <v>1.01</v>
      </c>
    </row>
    <row r="1106" spans="1:7" ht="38.1" customHeight="1">
      <c r="A1106" s="17" t="s">
        <v>3065</v>
      </c>
      <c r="B1106" s="18" t="s">
        <v>3066</v>
      </c>
      <c r="C1106" s="17" t="s">
        <v>14</v>
      </c>
      <c r="D1106" s="17" t="s">
        <v>1558</v>
      </c>
      <c r="E1106" s="19">
        <v>0.65720000000000001</v>
      </c>
      <c r="F1106" s="20">
        <v>5.88</v>
      </c>
      <c r="G1106" s="20">
        <f>TRUNC(TRUNC(E1106,8)*F1106,2)</f>
        <v>3.86</v>
      </c>
    </row>
    <row r="1107" spans="1:7" ht="18" customHeight="1">
      <c r="A1107" s="2"/>
      <c r="B1107" s="2"/>
      <c r="C1107" s="2"/>
      <c r="D1107" s="2"/>
      <c r="E1107" s="87" t="s">
        <v>1559</v>
      </c>
      <c r="F1107" s="87"/>
      <c r="G1107" s="21">
        <f>SUM(G1105:G1106)</f>
        <v>4.87</v>
      </c>
    </row>
    <row r="1108" spans="1:7" ht="15" customHeight="1">
      <c r="A1108" s="91" t="s">
        <v>1576</v>
      </c>
      <c r="B1108" s="91"/>
      <c r="C1108" s="11" t="s">
        <v>4</v>
      </c>
      <c r="D1108" s="11" t="s">
        <v>1470</v>
      </c>
      <c r="E1108" s="11" t="s">
        <v>1471</v>
      </c>
      <c r="F1108" s="11" t="s">
        <v>1472</v>
      </c>
      <c r="G1108" s="11" t="s">
        <v>1473</v>
      </c>
    </row>
    <row r="1109" spans="1:7" ht="21" customHeight="1">
      <c r="A1109" s="17" t="s">
        <v>2040</v>
      </c>
      <c r="B1109" s="18" t="s">
        <v>2041</v>
      </c>
      <c r="C1109" s="17" t="s">
        <v>14</v>
      </c>
      <c r="D1109" s="17" t="s">
        <v>43</v>
      </c>
      <c r="E1109" s="19">
        <v>0.76090000000000002</v>
      </c>
      <c r="F1109" s="20">
        <v>117.45</v>
      </c>
      <c r="G1109" s="20">
        <f>TRUNC(TRUNC(E1109,8)*F1109,2)</f>
        <v>89.36</v>
      </c>
    </row>
    <row r="1110" spans="1:7" ht="15" customHeight="1">
      <c r="A1110" s="17" t="s">
        <v>2044</v>
      </c>
      <c r="B1110" s="18" t="s">
        <v>2045</v>
      </c>
      <c r="C1110" s="17" t="s">
        <v>14</v>
      </c>
      <c r="D1110" s="17" t="s">
        <v>118</v>
      </c>
      <c r="E1110" s="19">
        <v>325.15890000000002</v>
      </c>
      <c r="F1110" s="20">
        <v>0.8</v>
      </c>
      <c r="G1110" s="20">
        <f>TRUNC(TRUNC(E1110,8)*F1110,2)</f>
        <v>260.12</v>
      </c>
    </row>
    <row r="1111" spans="1:7" ht="21" customHeight="1">
      <c r="A1111" s="17" t="s">
        <v>3525</v>
      </c>
      <c r="B1111" s="18" t="s">
        <v>3526</v>
      </c>
      <c r="C1111" s="17" t="s">
        <v>14</v>
      </c>
      <c r="D1111" s="17" t="s">
        <v>43</v>
      </c>
      <c r="E1111" s="19">
        <v>0.59119999999999995</v>
      </c>
      <c r="F1111" s="20">
        <v>111.44</v>
      </c>
      <c r="G1111" s="20">
        <f>TRUNC(TRUNC(E1111,8)*F1111,2)</f>
        <v>65.88</v>
      </c>
    </row>
    <row r="1112" spans="1:7" ht="15" customHeight="1">
      <c r="A1112" s="2"/>
      <c r="B1112" s="2"/>
      <c r="C1112" s="2"/>
      <c r="D1112" s="2"/>
      <c r="E1112" s="87" t="s">
        <v>1588</v>
      </c>
      <c r="F1112" s="87"/>
      <c r="G1112" s="21">
        <f>SUM(G1109:G1111)</f>
        <v>415.36</v>
      </c>
    </row>
    <row r="1113" spans="1:7" ht="15" customHeight="1">
      <c r="A1113" s="91" t="s">
        <v>1560</v>
      </c>
      <c r="B1113" s="91"/>
      <c r="C1113" s="11" t="s">
        <v>4</v>
      </c>
      <c r="D1113" s="11" t="s">
        <v>1470</v>
      </c>
      <c r="E1113" s="11" t="s">
        <v>1471</v>
      </c>
      <c r="F1113" s="11" t="s">
        <v>1472</v>
      </c>
      <c r="G1113" s="11" t="s">
        <v>1473</v>
      </c>
    </row>
    <row r="1114" spans="1:7" ht="21" customHeight="1">
      <c r="A1114" s="17" t="s">
        <v>3250</v>
      </c>
      <c r="B1114" s="18" t="s">
        <v>3251</v>
      </c>
      <c r="C1114" s="17" t="s">
        <v>14</v>
      </c>
      <c r="D1114" s="17" t="s">
        <v>1563</v>
      </c>
      <c r="E1114" s="19">
        <v>1.2767999999999999</v>
      </c>
      <c r="F1114" s="20">
        <v>38.979999999999997</v>
      </c>
      <c r="G1114" s="20">
        <f>TRUNC(TRUNC(E1114,8)*F1114,2)</f>
        <v>49.76</v>
      </c>
    </row>
    <row r="1115" spans="1:7" ht="15" customHeight="1">
      <c r="A1115" s="17" t="s">
        <v>1775</v>
      </c>
      <c r="B1115" s="18" t="s">
        <v>1776</v>
      </c>
      <c r="C1115" s="17" t="s">
        <v>14</v>
      </c>
      <c r="D1115" s="17" t="s">
        <v>1563</v>
      </c>
      <c r="E1115" s="19">
        <v>2.0266999999999999</v>
      </c>
      <c r="F1115" s="20">
        <v>23.23</v>
      </c>
      <c r="G1115" s="20">
        <f>TRUNC(TRUNC(E1115,8)*F1115,2)</f>
        <v>47.08</v>
      </c>
    </row>
    <row r="1116" spans="1:7" ht="18" customHeight="1">
      <c r="A1116" s="2"/>
      <c r="B1116" s="2"/>
      <c r="C1116" s="2"/>
      <c r="D1116" s="2"/>
      <c r="E1116" s="87" t="s">
        <v>1564</v>
      </c>
      <c r="F1116" s="87"/>
      <c r="G1116" s="21">
        <f>SUM(G1114:G1115)</f>
        <v>96.84</v>
      </c>
    </row>
    <row r="1117" spans="1:7" ht="15" customHeight="1">
      <c r="A1117" s="2"/>
      <c r="B1117" s="2"/>
      <c r="C1117" s="2"/>
      <c r="D1117" s="2"/>
      <c r="E1117" s="89" t="s">
        <v>1491</v>
      </c>
      <c r="F1117" s="89"/>
      <c r="G1117" s="5">
        <f>SUM(G1107,G1112,G1116)</f>
        <v>517.07000000000005</v>
      </c>
    </row>
    <row r="1118" spans="1:7" ht="9.9499999999999993" customHeight="1">
      <c r="A1118" s="2"/>
      <c r="B1118" s="2"/>
      <c r="C1118" s="2"/>
      <c r="D1118" s="2"/>
      <c r="E1118" s="90"/>
      <c r="F1118" s="90"/>
      <c r="G1118" s="90"/>
    </row>
    <row r="1119" spans="1:7" ht="20.100000000000001" customHeight="1">
      <c r="A1119" s="81" t="s">
        <v>3528</v>
      </c>
      <c r="B1119" s="81"/>
      <c r="C1119" s="81"/>
      <c r="D1119" s="81"/>
      <c r="E1119" s="81"/>
      <c r="F1119" s="81"/>
      <c r="G1119" s="81"/>
    </row>
    <row r="1120" spans="1:7" ht="15" customHeight="1">
      <c r="A1120" s="91" t="s">
        <v>1552</v>
      </c>
      <c r="B1120" s="91"/>
      <c r="C1120" s="11" t="s">
        <v>4</v>
      </c>
      <c r="D1120" s="11" t="s">
        <v>1470</v>
      </c>
      <c r="E1120" s="11" t="s">
        <v>1471</v>
      </c>
      <c r="F1120" s="11" t="s">
        <v>1472</v>
      </c>
      <c r="G1120" s="11" t="s">
        <v>1473</v>
      </c>
    </row>
    <row r="1121" spans="1:7" ht="38.1" customHeight="1">
      <c r="A1121" s="17" t="s">
        <v>3063</v>
      </c>
      <c r="B1121" s="18" t="s">
        <v>3064</v>
      </c>
      <c r="C1121" s="17" t="s">
        <v>14</v>
      </c>
      <c r="D1121" s="17" t="s">
        <v>1555</v>
      </c>
      <c r="E1121" s="19">
        <v>0.60670000000000002</v>
      </c>
      <c r="F1121" s="20">
        <v>1.64</v>
      </c>
      <c r="G1121" s="20">
        <f>TRUNC(TRUNC(E1121,8)*F1121,2)</f>
        <v>0.99</v>
      </c>
    </row>
    <row r="1122" spans="1:7" ht="38.1" customHeight="1">
      <c r="A1122" s="17" t="s">
        <v>3065</v>
      </c>
      <c r="B1122" s="18" t="s">
        <v>3066</v>
      </c>
      <c r="C1122" s="17" t="s">
        <v>14</v>
      </c>
      <c r="D1122" s="17" t="s">
        <v>1558</v>
      </c>
      <c r="E1122" s="19">
        <v>0.64339999999999997</v>
      </c>
      <c r="F1122" s="20">
        <v>5.88</v>
      </c>
      <c r="G1122" s="20">
        <f>TRUNC(TRUNC(E1122,8)*F1122,2)</f>
        <v>3.78</v>
      </c>
    </row>
    <row r="1123" spans="1:7" ht="18" customHeight="1">
      <c r="A1123" s="2"/>
      <c r="B1123" s="2"/>
      <c r="C1123" s="2"/>
      <c r="D1123" s="2"/>
      <c r="E1123" s="87" t="s">
        <v>1559</v>
      </c>
      <c r="F1123" s="87"/>
      <c r="G1123" s="21">
        <f>SUM(G1121:G1122)</f>
        <v>4.7699999999999996</v>
      </c>
    </row>
    <row r="1124" spans="1:7" ht="15" customHeight="1">
      <c r="A1124" s="91" t="s">
        <v>1576</v>
      </c>
      <c r="B1124" s="91"/>
      <c r="C1124" s="11" t="s">
        <v>4</v>
      </c>
      <c r="D1124" s="11" t="s">
        <v>1470</v>
      </c>
      <c r="E1124" s="11" t="s">
        <v>1471</v>
      </c>
      <c r="F1124" s="11" t="s">
        <v>1472</v>
      </c>
      <c r="G1124" s="11" t="s">
        <v>1473</v>
      </c>
    </row>
    <row r="1125" spans="1:7" ht="21" customHeight="1">
      <c r="A1125" s="17" t="s">
        <v>2040</v>
      </c>
      <c r="B1125" s="18" t="s">
        <v>2041</v>
      </c>
      <c r="C1125" s="17" t="s">
        <v>14</v>
      </c>
      <c r="D1125" s="17" t="s">
        <v>43</v>
      </c>
      <c r="E1125" s="19">
        <v>0.72750000000000004</v>
      </c>
      <c r="F1125" s="20">
        <v>117.45</v>
      </c>
      <c r="G1125" s="20">
        <f>TRUNC(TRUNC(E1125,8)*F1125,2)</f>
        <v>85.44</v>
      </c>
    </row>
    <row r="1126" spans="1:7" ht="15" customHeight="1">
      <c r="A1126" s="17" t="s">
        <v>2044</v>
      </c>
      <c r="B1126" s="18" t="s">
        <v>2045</v>
      </c>
      <c r="C1126" s="17" t="s">
        <v>14</v>
      </c>
      <c r="D1126" s="17" t="s">
        <v>118</v>
      </c>
      <c r="E1126" s="19">
        <v>364.94330000000002</v>
      </c>
      <c r="F1126" s="20">
        <v>0.8</v>
      </c>
      <c r="G1126" s="20">
        <f>TRUNC(TRUNC(E1126,8)*F1126,2)</f>
        <v>291.95</v>
      </c>
    </row>
    <row r="1127" spans="1:7" ht="21" customHeight="1">
      <c r="A1127" s="17" t="s">
        <v>3525</v>
      </c>
      <c r="B1127" s="18" t="s">
        <v>3526</v>
      </c>
      <c r="C1127" s="17" t="s">
        <v>14</v>
      </c>
      <c r="D1127" s="17" t="s">
        <v>43</v>
      </c>
      <c r="E1127" s="19">
        <v>0.59719999999999995</v>
      </c>
      <c r="F1127" s="20">
        <v>111.44</v>
      </c>
      <c r="G1127" s="20">
        <f>TRUNC(TRUNC(E1127,8)*F1127,2)</f>
        <v>66.55</v>
      </c>
    </row>
    <row r="1128" spans="1:7" ht="15" customHeight="1">
      <c r="A1128" s="2"/>
      <c r="B1128" s="2"/>
      <c r="C1128" s="2"/>
      <c r="D1128" s="2"/>
      <c r="E1128" s="87" t="s">
        <v>1588</v>
      </c>
      <c r="F1128" s="87"/>
      <c r="G1128" s="21">
        <f>SUM(G1125:G1127)</f>
        <v>443.94</v>
      </c>
    </row>
    <row r="1129" spans="1:7" ht="15" customHeight="1">
      <c r="A1129" s="91" t="s">
        <v>1560</v>
      </c>
      <c r="B1129" s="91"/>
      <c r="C1129" s="11" t="s">
        <v>4</v>
      </c>
      <c r="D1129" s="11" t="s">
        <v>1470</v>
      </c>
      <c r="E1129" s="11" t="s">
        <v>1471</v>
      </c>
      <c r="F1129" s="11" t="s">
        <v>1472</v>
      </c>
      <c r="G1129" s="11" t="s">
        <v>1473</v>
      </c>
    </row>
    <row r="1130" spans="1:7" ht="21" customHeight="1">
      <c r="A1130" s="17" t="s">
        <v>3250</v>
      </c>
      <c r="B1130" s="18" t="s">
        <v>3251</v>
      </c>
      <c r="C1130" s="17" t="s">
        <v>14</v>
      </c>
      <c r="D1130" s="17" t="s">
        <v>1563</v>
      </c>
      <c r="E1130" s="19">
        <v>1.2501</v>
      </c>
      <c r="F1130" s="20">
        <v>38.979999999999997</v>
      </c>
      <c r="G1130" s="20">
        <f>TRUNC(TRUNC(E1130,8)*F1130,2)</f>
        <v>48.72</v>
      </c>
    </row>
    <row r="1131" spans="1:7" ht="15" customHeight="1">
      <c r="A1131" s="17" t="s">
        <v>1775</v>
      </c>
      <c r="B1131" s="18" t="s">
        <v>1776</v>
      </c>
      <c r="C1131" s="17" t="s">
        <v>14</v>
      </c>
      <c r="D1131" s="17" t="s">
        <v>1563</v>
      </c>
      <c r="E1131" s="19">
        <v>1.9792000000000001</v>
      </c>
      <c r="F1131" s="20">
        <v>23.23</v>
      </c>
      <c r="G1131" s="20">
        <f>TRUNC(TRUNC(E1131,8)*F1131,2)</f>
        <v>45.97</v>
      </c>
    </row>
    <row r="1132" spans="1:7" ht="18" customHeight="1">
      <c r="A1132" s="2"/>
      <c r="B1132" s="2"/>
      <c r="C1132" s="2"/>
      <c r="D1132" s="2"/>
      <c r="E1132" s="87" t="s">
        <v>1564</v>
      </c>
      <c r="F1132" s="87"/>
      <c r="G1132" s="21">
        <f>SUM(G1130:G1131)</f>
        <v>94.69</v>
      </c>
    </row>
    <row r="1133" spans="1:7" ht="15" customHeight="1">
      <c r="A1133" s="2"/>
      <c r="B1133" s="2"/>
      <c r="C1133" s="2"/>
      <c r="D1133" s="2"/>
      <c r="E1133" s="89" t="s">
        <v>1491</v>
      </c>
      <c r="F1133" s="89"/>
      <c r="G1133" s="5">
        <f>SUM(G1123,G1128,G1132)</f>
        <v>543.4</v>
      </c>
    </row>
    <row r="1134" spans="1:7" ht="9.9499999999999993" customHeight="1">
      <c r="A1134" s="2"/>
      <c r="B1134" s="2"/>
      <c r="C1134" s="2"/>
      <c r="D1134" s="2"/>
      <c r="E1134" s="90"/>
      <c r="F1134" s="90"/>
      <c r="G1134" s="90"/>
    </row>
    <row r="1135" spans="1:7" ht="20.100000000000001" customHeight="1">
      <c r="A1135" s="81" t="s">
        <v>3529</v>
      </c>
      <c r="B1135" s="81"/>
      <c r="C1135" s="81"/>
      <c r="D1135" s="81"/>
      <c r="E1135" s="81"/>
      <c r="F1135" s="81"/>
      <c r="G1135" s="81"/>
    </row>
    <row r="1136" spans="1:7" ht="15" customHeight="1">
      <c r="A1136" s="91" t="s">
        <v>1552</v>
      </c>
      <c r="B1136" s="91"/>
      <c r="C1136" s="11" t="s">
        <v>4</v>
      </c>
      <c r="D1136" s="11" t="s">
        <v>1470</v>
      </c>
      <c r="E1136" s="11" t="s">
        <v>1471</v>
      </c>
      <c r="F1136" s="11" t="s">
        <v>1472</v>
      </c>
      <c r="G1136" s="11" t="s">
        <v>1473</v>
      </c>
    </row>
    <row r="1137" spans="1:7" ht="38.1" customHeight="1">
      <c r="A1137" s="17" t="s">
        <v>3063</v>
      </c>
      <c r="B1137" s="18" t="s">
        <v>3064</v>
      </c>
      <c r="C1137" s="17" t="s">
        <v>14</v>
      </c>
      <c r="D1137" s="17" t="s">
        <v>1555</v>
      </c>
      <c r="E1137" s="19">
        <v>0.6018</v>
      </c>
      <c r="F1137" s="20">
        <v>1.64</v>
      </c>
      <c r="G1137" s="20">
        <f>TRUNC(TRUNC(E1137,8)*F1137,2)</f>
        <v>0.98</v>
      </c>
    </row>
    <row r="1138" spans="1:7" ht="38.1" customHeight="1">
      <c r="A1138" s="17" t="s">
        <v>3065</v>
      </c>
      <c r="B1138" s="18" t="s">
        <v>3066</v>
      </c>
      <c r="C1138" s="17" t="s">
        <v>14</v>
      </c>
      <c r="D1138" s="17" t="s">
        <v>1558</v>
      </c>
      <c r="E1138" s="19">
        <v>0.63819999999999999</v>
      </c>
      <c r="F1138" s="20">
        <v>5.88</v>
      </c>
      <c r="G1138" s="20">
        <f>TRUNC(TRUNC(E1138,8)*F1138,2)</f>
        <v>3.75</v>
      </c>
    </row>
    <row r="1139" spans="1:7" ht="18" customHeight="1">
      <c r="A1139" s="2"/>
      <c r="B1139" s="2"/>
      <c r="C1139" s="2"/>
      <c r="D1139" s="2"/>
      <c r="E1139" s="87" t="s">
        <v>1559</v>
      </c>
      <c r="F1139" s="87"/>
      <c r="G1139" s="21">
        <f>SUM(G1137:G1138)</f>
        <v>4.7300000000000004</v>
      </c>
    </row>
    <row r="1140" spans="1:7" ht="15" customHeight="1">
      <c r="A1140" s="91" t="s">
        <v>1576</v>
      </c>
      <c r="B1140" s="91"/>
      <c r="C1140" s="11" t="s">
        <v>4</v>
      </c>
      <c r="D1140" s="11" t="s">
        <v>1470</v>
      </c>
      <c r="E1140" s="11" t="s">
        <v>1471</v>
      </c>
      <c r="F1140" s="11" t="s">
        <v>1472</v>
      </c>
      <c r="G1140" s="11" t="s">
        <v>1473</v>
      </c>
    </row>
    <row r="1141" spans="1:7" ht="21" customHeight="1">
      <c r="A1141" s="17" t="s">
        <v>2040</v>
      </c>
      <c r="B1141" s="18" t="s">
        <v>2041</v>
      </c>
      <c r="C1141" s="17" t="s">
        <v>14</v>
      </c>
      <c r="D1141" s="17" t="s">
        <v>43</v>
      </c>
      <c r="E1141" s="19">
        <v>0.71189999999999998</v>
      </c>
      <c r="F1141" s="20">
        <v>117.45</v>
      </c>
      <c r="G1141" s="20">
        <f>TRUNC(TRUNC(E1141,8)*F1141,2)</f>
        <v>83.61</v>
      </c>
    </row>
    <row r="1142" spans="1:7" ht="15" customHeight="1">
      <c r="A1142" s="17" t="s">
        <v>2044</v>
      </c>
      <c r="B1142" s="18" t="s">
        <v>2045</v>
      </c>
      <c r="C1142" s="17" t="s">
        <v>14</v>
      </c>
      <c r="D1142" s="17" t="s">
        <v>118</v>
      </c>
      <c r="E1142" s="19">
        <v>391.16629999999998</v>
      </c>
      <c r="F1142" s="20">
        <v>0.8</v>
      </c>
      <c r="G1142" s="20">
        <f>TRUNC(TRUNC(E1142,8)*F1142,2)</f>
        <v>312.93</v>
      </c>
    </row>
    <row r="1143" spans="1:7" ht="21" customHeight="1">
      <c r="A1143" s="17" t="s">
        <v>3525</v>
      </c>
      <c r="B1143" s="18" t="s">
        <v>3526</v>
      </c>
      <c r="C1143" s="17" t="s">
        <v>14</v>
      </c>
      <c r="D1143" s="17" t="s">
        <v>43</v>
      </c>
      <c r="E1143" s="19">
        <v>0.5927</v>
      </c>
      <c r="F1143" s="20">
        <v>111.44</v>
      </c>
      <c r="G1143" s="20">
        <f>TRUNC(TRUNC(E1143,8)*F1143,2)</f>
        <v>66.05</v>
      </c>
    </row>
    <row r="1144" spans="1:7" ht="15" customHeight="1">
      <c r="A1144" s="2"/>
      <c r="B1144" s="2"/>
      <c r="C1144" s="2"/>
      <c r="D1144" s="2"/>
      <c r="E1144" s="87" t="s">
        <v>1588</v>
      </c>
      <c r="F1144" s="87"/>
      <c r="G1144" s="21">
        <f>SUM(G1141:G1143)</f>
        <v>462.59000000000003</v>
      </c>
    </row>
    <row r="1145" spans="1:7" ht="15" customHeight="1">
      <c r="A1145" s="91" t="s">
        <v>1560</v>
      </c>
      <c r="B1145" s="91"/>
      <c r="C1145" s="11" t="s">
        <v>4</v>
      </c>
      <c r="D1145" s="11" t="s">
        <v>1470</v>
      </c>
      <c r="E1145" s="11" t="s">
        <v>1471</v>
      </c>
      <c r="F1145" s="11" t="s">
        <v>1472</v>
      </c>
      <c r="G1145" s="11" t="s">
        <v>1473</v>
      </c>
    </row>
    <row r="1146" spans="1:7" ht="21" customHeight="1">
      <c r="A1146" s="17" t="s">
        <v>3250</v>
      </c>
      <c r="B1146" s="18" t="s">
        <v>3251</v>
      </c>
      <c r="C1146" s="17" t="s">
        <v>14</v>
      </c>
      <c r="D1146" s="17" t="s">
        <v>1563</v>
      </c>
      <c r="E1146" s="19">
        <v>1.24</v>
      </c>
      <c r="F1146" s="20">
        <v>38.979999999999997</v>
      </c>
      <c r="G1146" s="20">
        <f>TRUNC(TRUNC(E1146,8)*F1146,2)</f>
        <v>48.33</v>
      </c>
    </row>
    <row r="1147" spans="1:7" ht="15" customHeight="1">
      <c r="A1147" s="17" t="s">
        <v>1775</v>
      </c>
      <c r="B1147" s="18" t="s">
        <v>1776</v>
      </c>
      <c r="C1147" s="17" t="s">
        <v>14</v>
      </c>
      <c r="D1147" s="17" t="s">
        <v>1563</v>
      </c>
      <c r="E1147" s="19">
        <v>1.9633</v>
      </c>
      <c r="F1147" s="20">
        <v>23.23</v>
      </c>
      <c r="G1147" s="20">
        <f>TRUNC(TRUNC(E1147,8)*F1147,2)</f>
        <v>45.6</v>
      </c>
    </row>
    <row r="1148" spans="1:7" ht="18" customHeight="1">
      <c r="A1148" s="2"/>
      <c r="B1148" s="2"/>
      <c r="C1148" s="2"/>
      <c r="D1148" s="2"/>
      <c r="E1148" s="87" t="s">
        <v>1564</v>
      </c>
      <c r="F1148" s="87"/>
      <c r="G1148" s="21">
        <f>SUM(G1146:G1147)</f>
        <v>93.93</v>
      </c>
    </row>
    <row r="1149" spans="1:7" ht="15" customHeight="1">
      <c r="A1149" s="2"/>
      <c r="B1149" s="2"/>
      <c r="C1149" s="2"/>
      <c r="D1149" s="2"/>
      <c r="E1149" s="89" t="s">
        <v>1491</v>
      </c>
      <c r="F1149" s="89"/>
      <c r="G1149" s="5">
        <f>SUM(G1139,G1144,G1148)</f>
        <v>561.25</v>
      </c>
    </row>
    <row r="1150" spans="1:7" ht="9.9499999999999993" customHeight="1">
      <c r="A1150" s="2"/>
      <c r="B1150" s="2"/>
      <c r="C1150" s="2"/>
      <c r="D1150" s="2"/>
      <c r="E1150" s="90"/>
      <c r="F1150" s="90"/>
      <c r="G1150" s="90"/>
    </row>
    <row r="1151" spans="1:7" ht="20.100000000000001" customHeight="1">
      <c r="A1151" s="81" t="s">
        <v>3530</v>
      </c>
      <c r="B1151" s="81"/>
      <c r="C1151" s="81"/>
      <c r="D1151" s="81"/>
      <c r="E1151" s="81"/>
      <c r="F1151" s="81"/>
      <c r="G1151" s="81"/>
    </row>
    <row r="1152" spans="1:7" ht="15" customHeight="1">
      <c r="A1152" s="91" t="s">
        <v>1576</v>
      </c>
      <c r="B1152" s="91"/>
      <c r="C1152" s="11" t="s">
        <v>4</v>
      </c>
      <c r="D1152" s="11" t="s">
        <v>1470</v>
      </c>
      <c r="E1152" s="11" t="s">
        <v>1471</v>
      </c>
      <c r="F1152" s="11" t="s">
        <v>1472</v>
      </c>
      <c r="G1152" s="11" t="s">
        <v>1473</v>
      </c>
    </row>
    <row r="1153" spans="1:7" ht="21" customHeight="1">
      <c r="A1153" s="17" t="s">
        <v>2040</v>
      </c>
      <c r="B1153" s="18" t="s">
        <v>2041</v>
      </c>
      <c r="C1153" s="17" t="s">
        <v>14</v>
      </c>
      <c r="D1153" s="17" t="s">
        <v>43</v>
      </c>
      <c r="E1153" s="19">
        <v>0.8538</v>
      </c>
      <c r="F1153" s="20">
        <v>117.45</v>
      </c>
      <c r="G1153" s="20">
        <f>TRUNC(TRUNC(E1153,8)*F1153,2)</f>
        <v>100.27</v>
      </c>
    </row>
    <row r="1154" spans="1:7" ht="15" customHeight="1">
      <c r="A1154" s="17" t="s">
        <v>2044</v>
      </c>
      <c r="B1154" s="18" t="s">
        <v>2045</v>
      </c>
      <c r="C1154" s="17" t="s">
        <v>14</v>
      </c>
      <c r="D1154" s="17" t="s">
        <v>118</v>
      </c>
      <c r="E1154" s="19">
        <v>218.93</v>
      </c>
      <c r="F1154" s="20">
        <v>0.8</v>
      </c>
      <c r="G1154" s="20">
        <f>TRUNC(TRUNC(E1154,8)*F1154,2)</f>
        <v>175.14</v>
      </c>
    </row>
    <row r="1155" spans="1:7" ht="21" customHeight="1">
      <c r="A1155" s="17" t="s">
        <v>3525</v>
      </c>
      <c r="B1155" s="18" t="s">
        <v>3526</v>
      </c>
      <c r="C1155" s="17" t="s">
        <v>14</v>
      </c>
      <c r="D1155" s="17" t="s">
        <v>43</v>
      </c>
      <c r="E1155" s="19">
        <v>0.59709999999999996</v>
      </c>
      <c r="F1155" s="20">
        <v>111.44</v>
      </c>
      <c r="G1155" s="20">
        <f>TRUNC(TRUNC(E1155,8)*F1155,2)</f>
        <v>66.540000000000006</v>
      </c>
    </row>
    <row r="1156" spans="1:7" ht="15" customHeight="1">
      <c r="A1156" s="2"/>
      <c r="B1156" s="2"/>
      <c r="C1156" s="2"/>
      <c r="D1156" s="2"/>
      <c r="E1156" s="87" t="s">
        <v>1588</v>
      </c>
      <c r="F1156" s="87"/>
      <c r="G1156" s="21">
        <f>SUM(G1153:G1155)</f>
        <v>341.95</v>
      </c>
    </row>
    <row r="1157" spans="1:7" ht="15" customHeight="1">
      <c r="A1157" s="91" t="s">
        <v>1560</v>
      </c>
      <c r="B1157" s="91"/>
      <c r="C1157" s="11" t="s">
        <v>4</v>
      </c>
      <c r="D1157" s="11" t="s">
        <v>1470</v>
      </c>
      <c r="E1157" s="11" t="s">
        <v>1471</v>
      </c>
      <c r="F1157" s="11" t="s">
        <v>1472</v>
      </c>
      <c r="G1157" s="11" t="s">
        <v>1473</v>
      </c>
    </row>
    <row r="1158" spans="1:7" ht="15" customHeight="1">
      <c r="A1158" s="17" t="s">
        <v>1775</v>
      </c>
      <c r="B1158" s="18" t="s">
        <v>1776</v>
      </c>
      <c r="C1158" s="17" t="s">
        <v>14</v>
      </c>
      <c r="D1158" s="17" t="s">
        <v>1563</v>
      </c>
      <c r="E1158" s="19">
        <v>6.2858000000000001</v>
      </c>
      <c r="F1158" s="20">
        <v>23.23</v>
      </c>
      <c r="G1158" s="20">
        <f>TRUNC(TRUNC(E1158,8)*F1158,2)</f>
        <v>146.01</v>
      </c>
    </row>
    <row r="1159" spans="1:7" ht="18" customHeight="1">
      <c r="A1159" s="2"/>
      <c r="B1159" s="2"/>
      <c r="C1159" s="2"/>
      <c r="D1159" s="2"/>
      <c r="E1159" s="87" t="s">
        <v>1564</v>
      </c>
      <c r="F1159" s="87"/>
      <c r="G1159" s="21">
        <f>SUM(G1158:G1158)</f>
        <v>146.01</v>
      </c>
    </row>
    <row r="1160" spans="1:7" ht="15" customHeight="1">
      <c r="A1160" s="2"/>
      <c r="B1160" s="2"/>
      <c r="C1160" s="2"/>
      <c r="D1160" s="2"/>
      <c r="E1160" s="89" t="s">
        <v>1491</v>
      </c>
      <c r="F1160" s="89"/>
      <c r="G1160" s="5">
        <f>SUM(G1156,G1159)</f>
        <v>487.96</v>
      </c>
    </row>
    <row r="1161" spans="1:7" ht="9.9499999999999993" customHeight="1">
      <c r="A1161" s="2"/>
      <c r="B1161" s="2"/>
      <c r="C1161" s="2"/>
      <c r="D1161" s="2"/>
      <c r="E1161" s="90"/>
      <c r="F1161" s="90"/>
      <c r="G1161" s="90"/>
    </row>
    <row r="1162" spans="1:7" ht="20.100000000000001" customHeight="1">
      <c r="A1162" s="81" t="s">
        <v>3531</v>
      </c>
      <c r="B1162" s="81"/>
      <c r="C1162" s="81"/>
      <c r="D1162" s="81"/>
      <c r="E1162" s="81"/>
      <c r="F1162" s="81"/>
      <c r="G1162" s="81"/>
    </row>
    <row r="1163" spans="1:7" ht="15" customHeight="1">
      <c r="A1163" s="91" t="s">
        <v>1552</v>
      </c>
      <c r="B1163" s="91"/>
      <c r="C1163" s="11" t="s">
        <v>4</v>
      </c>
      <c r="D1163" s="11" t="s">
        <v>1470</v>
      </c>
      <c r="E1163" s="11" t="s">
        <v>1471</v>
      </c>
      <c r="F1163" s="11" t="s">
        <v>1472</v>
      </c>
      <c r="G1163" s="11" t="s">
        <v>1473</v>
      </c>
    </row>
    <row r="1164" spans="1:7" ht="38.1" customHeight="1">
      <c r="A1164" s="17" t="s">
        <v>3063</v>
      </c>
      <c r="B1164" s="18" t="s">
        <v>3064</v>
      </c>
      <c r="C1164" s="17" t="s">
        <v>14</v>
      </c>
      <c r="D1164" s="17" t="s">
        <v>1555</v>
      </c>
      <c r="E1164" s="19">
        <v>0.6462</v>
      </c>
      <c r="F1164" s="20">
        <v>1.64</v>
      </c>
      <c r="G1164" s="20">
        <f>TRUNC(TRUNC(E1164,8)*F1164,2)</f>
        <v>1.05</v>
      </c>
    </row>
    <row r="1165" spans="1:7" ht="38.1" customHeight="1">
      <c r="A1165" s="17" t="s">
        <v>3065</v>
      </c>
      <c r="B1165" s="18" t="s">
        <v>3066</v>
      </c>
      <c r="C1165" s="17" t="s">
        <v>14</v>
      </c>
      <c r="D1165" s="17" t="s">
        <v>1558</v>
      </c>
      <c r="E1165" s="19">
        <v>0.68530000000000002</v>
      </c>
      <c r="F1165" s="20">
        <v>5.88</v>
      </c>
      <c r="G1165" s="20">
        <f>TRUNC(TRUNC(E1165,8)*F1165,2)</f>
        <v>4.0199999999999996</v>
      </c>
    </row>
    <row r="1166" spans="1:7" ht="18" customHeight="1">
      <c r="A1166" s="2"/>
      <c r="B1166" s="2"/>
      <c r="C1166" s="2"/>
      <c r="D1166" s="2"/>
      <c r="E1166" s="87" t="s">
        <v>1559</v>
      </c>
      <c r="F1166" s="87"/>
      <c r="G1166" s="21">
        <f>SUM(G1164:G1165)</f>
        <v>5.0699999999999994</v>
      </c>
    </row>
    <row r="1167" spans="1:7" ht="15" customHeight="1">
      <c r="A1167" s="91" t="s">
        <v>1576</v>
      </c>
      <c r="B1167" s="91"/>
      <c r="C1167" s="11" t="s">
        <v>4</v>
      </c>
      <c r="D1167" s="11" t="s">
        <v>1470</v>
      </c>
      <c r="E1167" s="11" t="s">
        <v>1471</v>
      </c>
      <c r="F1167" s="11" t="s">
        <v>1472</v>
      </c>
      <c r="G1167" s="11" t="s">
        <v>1473</v>
      </c>
    </row>
    <row r="1168" spans="1:7" ht="21" customHeight="1">
      <c r="A1168" s="17" t="s">
        <v>2040</v>
      </c>
      <c r="B1168" s="18" t="s">
        <v>2041</v>
      </c>
      <c r="C1168" s="17" t="s">
        <v>14</v>
      </c>
      <c r="D1168" s="17" t="s">
        <v>43</v>
      </c>
      <c r="E1168" s="19">
        <v>0.83250000000000002</v>
      </c>
      <c r="F1168" s="20">
        <v>117.45</v>
      </c>
      <c r="G1168" s="20">
        <f>TRUNC(TRUNC(E1168,8)*F1168,2)</f>
        <v>97.77</v>
      </c>
    </row>
    <row r="1169" spans="1:7" ht="15" customHeight="1">
      <c r="A1169" s="17" t="s">
        <v>2044</v>
      </c>
      <c r="B1169" s="18" t="s">
        <v>2045</v>
      </c>
      <c r="C1169" s="17" t="s">
        <v>14</v>
      </c>
      <c r="D1169" s="17" t="s">
        <v>118</v>
      </c>
      <c r="E1169" s="19">
        <v>213.45310000000001</v>
      </c>
      <c r="F1169" s="20">
        <v>0.8</v>
      </c>
      <c r="G1169" s="20">
        <f>TRUNC(TRUNC(E1169,8)*F1169,2)</f>
        <v>170.76</v>
      </c>
    </row>
    <row r="1170" spans="1:7" ht="21" customHeight="1">
      <c r="A1170" s="17" t="s">
        <v>3525</v>
      </c>
      <c r="B1170" s="18" t="s">
        <v>3526</v>
      </c>
      <c r="C1170" s="17" t="s">
        <v>14</v>
      </c>
      <c r="D1170" s="17" t="s">
        <v>43</v>
      </c>
      <c r="E1170" s="19">
        <v>0.58209999999999995</v>
      </c>
      <c r="F1170" s="20">
        <v>111.44</v>
      </c>
      <c r="G1170" s="20">
        <f>TRUNC(TRUNC(E1170,8)*F1170,2)</f>
        <v>64.86</v>
      </c>
    </row>
    <row r="1171" spans="1:7" ht="15" customHeight="1">
      <c r="A1171" s="2"/>
      <c r="B1171" s="2"/>
      <c r="C1171" s="2"/>
      <c r="D1171" s="2"/>
      <c r="E1171" s="87" t="s">
        <v>1588</v>
      </c>
      <c r="F1171" s="87"/>
      <c r="G1171" s="21">
        <f>SUM(G1168:G1170)</f>
        <v>333.39</v>
      </c>
    </row>
    <row r="1172" spans="1:7" ht="15" customHeight="1">
      <c r="A1172" s="91" t="s">
        <v>1560</v>
      </c>
      <c r="B1172" s="91"/>
      <c r="C1172" s="11" t="s">
        <v>4</v>
      </c>
      <c r="D1172" s="11" t="s">
        <v>1470</v>
      </c>
      <c r="E1172" s="11" t="s">
        <v>1471</v>
      </c>
      <c r="F1172" s="11" t="s">
        <v>1472</v>
      </c>
      <c r="G1172" s="11" t="s">
        <v>1473</v>
      </c>
    </row>
    <row r="1173" spans="1:7" ht="21" customHeight="1">
      <c r="A1173" s="17" t="s">
        <v>3250</v>
      </c>
      <c r="B1173" s="18" t="s">
        <v>3251</v>
      </c>
      <c r="C1173" s="17" t="s">
        <v>14</v>
      </c>
      <c r="D1173" s="17" t="s">
        <v>1563</v>
      </c>
      <c r="E1173" s="19">
        <v>1.3314999999999999</v>
      </c>
      <c r="F1173" s="20">
        <v>38.979999999999997</v>
      </c>
      <c r="G1173" s="20">
        <f>TRUNC(TRUNC(E1173,8)*F1173,2)</f>
        <v>51.9</v>
      </c>
    </row>
    <row r="1174" spans="1:7" ht="15" customHeight="1">
      <c r="A1174" s="17" t="s">
        <v>1775</v>
      </c>
      <c r="B1174" s="18" t="s">
        <v>1776</v>
      </c>
      <c r="C1174" s="17" t="s">
        <v>14</v>
      </c>
      <c r="D1174" s="17" t="s">
        <v>1563</v>
      </c>
      <c r="E1174" s="19">
        <v>2.1057999999999999</v>
      </c>
      <c r="F1174" s="20">
        <v>23.23</v>
      </c>
      <c r="G1174" s="20">
        <f>TRUNC(TRUNC(E1174,8)*F1174,2)</f>
        <v>48.91</v>
      </c>
    </row>
    <row r="1175" spans="1:7" ht="18" customHeight="1">
      <c r="A1175" s="2"/>
      <c r="B1175" s="2"/>
      <c r="C1175" s="2"/>
      <c r="D1175" s="2"/>
      <c r="E1175" s="87" t="s">
        <v>1564</v>
      </c>
      <c r="F1175" s="87"/>
      <c r="G1175" s="21">
        <f>SUM(G1173:G1174)</f>
        <v>100.81</v>
      </c>
    </row>
    <row r="1176" spans="1:7" ht="15" customHeight="1">
      <c r="A1176" s="2"/>
      <c r="B1176" s="2"/>
      <c r="C1176" s="2"/>
      <c r="D1176" s="2"/>
      <c r="E1176" s="89" t="s">
        <v>1491</v>
      </c>
      <c r="F1176" s="89"/>
      <c r="G1176" s="5">
        <f>SUM(G1166,G1171,G1175)</f>
        <v>439.27</v>
      </c>
    </row>
    <row r="1177" spans="1:7" ht="9.9499999999999993" customHeight="1">
      <c r="A1177" s="2"/>
      <c r="B1177" s="2"/>
      <c r="C1177" s="2"/>
      <c r="D1177" s="2"/>
      <c r="E1177" s="90"/>
      <c r="F1177" s="90"/>
      <c r="G1177" s="90"/>
    </row>
    <row r="1178" spans="1:7" ht="20.100000000000001" customHeight="1">
      <c r="A1178" s="81" t="s">
        <v>3532</v>
      </c>
      <c r="B1178" s="81"/>
      <c r="C1178" s="81"/>
      <c r="D1178" s="81"/>
      <c r="E1178" s="81"/>
      <c r="F1178" s="81"/>
      <c r="G1178" s="81"/>
    </row>
    <row r="1179" spans="1:7" ht="15" customHeight="1">
      <c r="A1179" s="91" t="s">
        <v>1576</v>
      </c>
      <c r="B1179" s="91"/>
      <c r="C1179" s="11" t="s">
        <v>4</v>
      </c>
      <c r="D1179" s="11" t="s">
        <v>1470</v>
      </c>
      <c r="E1179" s="11" t="s">
        <v>1471</v>
      </c>
      <c r="F1179" s="11" t="s">
        <v>1472</v>
      </c>
      <c r="G1179" s="11" t="s">
        <v>1473</v>
      </c>
    </row>
    <row r="1180" spans="1:7" ht="29.1" customHeight="1">
      <c r="A1180" s="17" t="s">
        <v>2223</v>
      </c>
      <c r="B1180" s="18" t="s">
        <v>2224</v>
      </c>
      <c r="C1180" s="17" t="s">
        <v>14</v>
      </c>
      <c r="D1180" s="17" t="s">
        <v>33</v>
      </c>
      <c r="E1180" s="19">
        <v>2</v>
      </c>
      <c r="F1180" s="20">
        <v>0.2</v>
      </c>
      <c r="G1180" s="20">
        <f>TRUNC(TRUNC(E1180,8)*F1180,2)</f>
        <v>0.4</v>
      </c>
    </row>
    <row r="1181" spans="1:7" ht="21" customHeight="1">
      <c r="A1181" s="17" t="s">
        <v>3533</v>
      </c>
      <c r="B1181" s="18" t="s">
        <v>3534</v>
      </c>
      <c r="C1181" s="17" t="s">
        <v>14</v>
      </c>
      <c r="D1181" s="17" t="s">
        <v>33</v>
      </c>
      <c r="E1181" s="19">
        <v>1</v>
      </c>
      <c r="F1181" s="20">
        <v>19.55</v>
      </c>
      <c r="G1181" s="20">
        <f>TRUNC(TRUNC(E1181,8)*F1181,2)</f>
        <v>19.55</v>
      </c>
    </row>
    <row r="1182" spans="1:7" ht="15" customHeight="1">
      <c r="A1182" s="2"/>
      <c r="B1182" s="2"/>
      <c r="C1182" s="2"/>
      <c r="D1182" s="2"/>
      <c r="E1182" s="87" t="s">
        <v>1588</v>
      </c>
      <c r="F1182" s="87"/>
      <c r="G1182" s="21">
        <f>SUM(G1180:G1181)</f>
        <v>19.95</v>
      </c>
    </row>
    <row r="1183" spans="1:7" ht="15" customHeight="1">
      <c r="A1183" s="91" t="s">
        <v>1560</v>
      </c>
      <c r="B1183" s="91"/>
      <c r="C1183" s="11" t="s">
        <v>4</v>
      </c>
      <c r="D1183" s="11" t="s">
        <v>1470</v>
      </c>
      <c r="E1183" s="11" t="s">
        <v>1471</v>
      </c>
      <c r="F1183" s="11" t="s">
        <v>1472</v>
      </c>
      <c r="G1183" s="11" t="s">
        <v>1473</v>
      </c>
    </row>
    <row r="1184" spans="1:7" ht="21" customHeight="1">
      <c r="A1184" s="17" t="s">
        <v>2158</v>
      </c>
      <c r="B1184" s="18" t="s">
        <v>2159</v>
      </c>
      <c r="C1184" s="17" t="s">
        <v>14</v>
      </c>
      <c r="D1184" s="17" t="s">
        <v>1563</v>
      </c>
      <c r="E1184" s="19">
        <v>0.40079999999999999</v>
      </c>
      <c r="F1184" s="20">
        <v>24.39</v>
      </c>
      <c r="G1184" s="20">
        <f>TRUNC(TRUNC(E1184,8)*F1184,2)</f>
        <v>9.77</v>
      </c>
    </row>
    <row r="1185" spans="1:7" ht="15" customHeight="1">
      <c r="A1185" s="17" t="s">
        <v>2160</v>
      </c>
      <c r="B1185" s="18" t="s">
        <v>2161</v>
      </c>
      <c r="C1185" s="17" t="s">
        <v>14</v>
      </c>
      <c r="D1185" s="17" t="s">
        <v>1563</v>
      </c>
      <c r="E1185" s="19">
        <v>0.40079999999999999</v>
      </c>
      <c r="F1185" s="20">
        <v>32.69</v>
      </c>
      <c r="G1185" s="20">
        <f>TRUNC(TRUNC(E1185,8)*F1185,2)</f>
        <v>13.1</v>
      </c>
    </row>
    <row r="1186" spans="1:7" ht="18" customHeight="1">
      <c r="A1186" s="2"/>
      <c r="B1186" s="2"/>
      <c r="C1186" s="2"/>
      <c r="D1186" s="2"/>
      <c r="E1186" s="87" t="s">
        <v>1564</v>
      </c>
      <c r="F1186" s="87"/>
      <c r="G1186" s="21">
        <f>SUM(G1184:G1185)</f>
        <v>22.869999999999997</v>
      </c>
    </row>
    <row r="1187" spans="1:7" ht="15" customHeight="1">
      <c r="A1187" s="2"/>
      <c r="B1187" s="2"/>
      <c r="C1187" s="2"/>
      <c r="D1187" s="2"/>
      <c r="E1187" s="89" t="s">
        <v>1491</v>
      </c>
      <c r="F1187" s="89"/>
      <c r="G1187" s="5">
        <f>SUM(G1182,G1186)</f>
        <v>42.819999999999993</v>
      </c>
    </row>
    <row r="1188" spans="1:7" ht="9.9499999999999993" customHeight="1">
      <c r="A1188" s="2"/>
      <c r="B1188" s="2"/>
      <c r="C1188" s="2"/>
      <c r="D1188" s="2"/>
      <c r="E1188" s="90"/>
      <c r="F1188" s="90"/>
      <c r="G1188" s="90"/>
    </row>
    <row r="1189" spans="1:7" ht="20.100000000000001" customHeight="1">
      <c r="A1189" s="81" t="s">
        <v>3535</v>
      </c>
      <c r="B1189" s="81"/>
      <c r="C1189" s="81"/>
      <c r="D1189" s="81"/>
      <c r="E1189" s="81"/>
      <c r="F1189" s="81"/>
      <c r="G1189" s="81"/>
    </row>
    <row r="1190" spans="1:7" ht="15" customHeight="1">
      <c r="A1190" s="91" t="s">
        <v>1576</v>
      </c>
      <c r="B1190" s="91"/>
      <c r="C1190" s="11" t="s">
        <v>4</v>
      </c>
      <c r="D1190" s="11" t="s">
        <v>1470</v>
      </c>
      <c r="E1190" s="11" t="s">
        <v>1471</v>
      </c>
      <c r="F1190" s="11" t="s">
        <v>1472</v>
      </c>
      <c r="G1190" s="11" t="s">
        <v>1473</v>
      </c>
    </row>
    <row r="1191" spans="1:7" ht="29.1" customHeight="1">
      <c r="A1191" s="17" t="s">
        <v>2223</v>
      </c>
      <c r="B1191" s="18" t="s">
        <v>2224</v>
      </c>
      <c r="C1191" s="17" t="s">
        <v>14</v>
      </c>
      <c r="D1191" s="17" t="s">
        <v>33</v>
      </c>
      <c r="E1191" s="19">
        <v>2</v>
      </c>
      <c r="F1191" s="20">
        <v>0.2</v>
      </c>
      <c r="G1191" s="20">
        <f>TRUNC(TRUNC(E1191,8)*F1191,2)</f>
        <v>0.4</v>
      </c>
    </row>
    <row r="1192" spans="1:7" ht="21" customHeight="1">
      <c r="A1192" s="17" t="s">
        <v>3536</v>
      </c>
      <c r="B1192" s="18" t="s">
        <v>3537</v>
      </c>
      <c r="C1192" s="17" t="s">
        <v>14</v>
      </c>
      <c r="D1192" s="17" t="s">
        <v>33</v>
      </c>
      <c r="E1192" s="19">
        <v>1</v>
      </c>
      <c r="F1192" s="20">
        <v>8.7799999999999994</v>
      </c>
      <c r="G1192" s="20">
        <f>TRUNC(TRUNC(E1192,8)*F1192,2)</f>
        <v>8.7799999999999994</v>
      </c>
    </row>
    <row r="1193" spans="1:7" ht="15" customHeight="1">
      <c r="A1193" s="2"/>
      <c r="B1193" s="2"/>
      <c r="C1193" s="2"/>
      <c r="D1193" s="2"/>
      <c r="E1193" s="87" t="s">
        <v>1588</v>
      </c>
      <c r="F1193" s="87"/>
      <c r="G1193" s="21">
        <f>SUM(G1191:G1192)</f>
        <v>9.18</v>
      </c>
    </row>
    <row r="1194" spans="1:7" ht="15" customHeight="1">
      <c r="A1194" s="91" t="s">
        <v>1560</v>
      </c>
      <c r="B1194" s="91"/>
      <c r="C1194" s="11" t="s">
        <v>4</v>
      </c>
      <c r="D1194" s="11" t="s">
        <v>1470</v>
      </c>
      <c r="E1194" s="11" t="s">
        <v>1471</v>
      </c>
      <c r="F1194" s="11" t="s">
        <v>1472</v>
      </c>
      <c r="G1194" s="11" t="s">
        <v>1473</v>
      </c>
    </row>
    <row r="1195" spans="1:7" ht="21" customHeight="1">
      <c r="A1195" s="17" t="s">
        <v>2158</v>
      </c>
      <c r="B1195" s="18" t="s">
        <v>2159</v>
      </c>
      <c r="C1195" s="17" t="s">
        <v>14</v>
      </c>
      <c r="D1195" s="17" t="s">
        <v>1563</v>
      </c>
      <c r="E1195" s="19">
        <v>0.2397</v>
      </c>
      <c r="F1195" s="20">
        <v>24.39</v>
      </c>
      <c r="G1195" s="20">
        <f>TRUNC(TRUNC(E1195,8)*F1195,2)</f>
        <v>5.84</v>
      </c>
    </row>
    <row r="1196" spans="1:7" ht="15" customHeight="1">
      <c r="A1196" s="17" t="s">
        <v>2160</v>
      </c>
      <c r="B1196" s="18" t="s">
        <v>2161</v>
      </c>
      <c r="C1196" s="17" t="s">
        <v>14</v>
      </c>
      <c r="D1196" s="17" t="s">
        <v>1563</v>
      </c>
      <c r="E1196" s="19">
        <v>0.2397</v>
      </c>
      <c r="F1196" s="20">
        <v>32.69</v>
      </c>
      <c r="G1196" s="20">
        <f>TRUNC(TRUNC(E1196,8)*F1196,2)</f>
        <v>7.83</v>
      </c>
    </row>
    <row r="1197" spans="1:7" ht="18" customHeight="1">
      <c r="A1197" s="2"/>
      <c r="B1197" s="2"/>
      <c r="C1197" s="2"/>
      <c r="D1197" s="2"/>
      <c r="E1197" s="87" t="s">
        <v>1564</v>
      </c>
      <c r="F1197" s="87"/>
      <c r="G1197" s="21">
        <f>SUM(G1195:G1196)</f>
        <v>13.67</v>
      </c>
    </row>
    <row r="1198" spans="1:7" ht="15" customHeight="1">
      <c r="A1198" s="2"/>
      <c r="B1198" s="2"/>
      <c r="C1198" s="2"/>
      <c r="D1198" s="2"/>
      <c r="E1198" s="89" t="s">
        <v>1491</v>
      </c>
      <c r="F1198" s="89"/>
      <c r="G1198" s="5">
        <f>SUM(G1193,G1197)</f>
        <v>22.85</v>
      </c>
    </row>
    <row r="1199" spans="1:7" ht="9.9499999999999993" customHeight="1">
      <c r="A1199" s="2"/>
      <c r="B1199" s="2"/>
      <c r="C1199" s="2"/>
      <c r="D1199" s="2"/>
      <c r="E1199" s="90"/>
      <c r="F1199" s="90"/>
      <c r="G1199" s="90"/>
    </row>
    <row r="1200" spans="1:7" ht="20.100000000000001" customHeight="1">
      <c r="A1200" s="81" t="s">
        <v>3538</v>
      </c>
      <c r="B1200" s="81"/>
      <c r="C1200" s="81"/>
      <c r="D1200" s="81"/>
      <c r="E1200" s="81"/>
      <c r="F1200" s="81"/>
      <c r="G1200" s="81"/>
    </row>
    <row r="1201" spans="1:7" ht="15" customHeight="1">
      <c r="A1201" s="91" t="s">
        <v>1576</v>
      </c>
      <c r="B1201" s="91"/>
      <c r="C1201" s="11" t="s">
        <v>4</v>
      </c>
      <c r="D1201" s="11" t="s">
        <v>1470</v>
      </c>
      <c r="E1201" s="11" t="s">
        <v>1471</v>
      </c>
      <c r="F1201" s="11" t="s">
        <v>1472</v>
      </c>
      <c r="G1201" s="11" t="s">
        <v>1473</v>
      </c>
    </row>
    <row r="1202" spans="1:7" ht="21" customHeight="1">
      <c r="A1202" s="17" t="s">
        <v>3539</v>
      </c>
      <c r="B1202" s="18" t="s">
        <v>3540</v>
      </c>
      <c r="C1202" s="17" t="s">
        <v>14</v>
      </c>
      <c r="D1202" s="17" t="s">
        <v>33</v>
      </c>
      <c r="E1202" s="19">
        <v>1</v>
      </c>
      <c r="F1202" s="20">
        <v>9.67</v>
      </c>
      <c r="G1202" s="20">
        <f>TRUNC(TRUNC(E1202,8)*F1202,2)</f>
        <v>9.67</v>
      </c>
    </row>
    <row r="1203" spans="1:7" ht="15" customHeight="1">
      <c r="A1203" s="2"/>
      <c r="B1203" s="2"/>
      <c r="C1203" s="2"/>
      <c r="D1203" s="2"/>
      <c r="E1203" s="87" t="s">
        <v>1588</v>
      </c>
      <c r="F1203" s="87"/>
      <c r="G1203" s="21">
        <f>SUM(G1202:G1202)</f>
        <v>9.67</v>
      </c>
    </row>
    <row r="1204" spans="1:7" ht="15" customHeight="1">
      <c r="A1204" s="91" t="s">
        <v>1560</v>
      </c>
      <c r="B1204" s="91"/>
      <c r="C1204" s="11" t="s">
        <v>4</v>
      </c>
      <c r="D1204" s="11" t="s">
        <v>1470</v>
      </c>
      <c r="E1204" s="11" t="s">
        <v>1471</v>
      </c>
      <c r="F1204" s="11" t="s">
        <v>1472</v>
      </c>
      <c r="G1204" s="11" t="s">
        <v>1473</v>
      </c>
    </row>
    <row r="1205" spans="1:7" ht="21" customHeight="1">
      <c r="A1205" s="17" t="s">
        <v>2158</v>
      </c>
      <c r="B1205" s="18" t="s">
        <v>2159</v>
      </c>
      <c r="C1205" s="17" t="s">
        <v>14</v>
      </c>
      <c r="D1205" s="17" t="s">
        <v>1563</v>
      </c>
      <c r="E1205" s="19">
        <v>0.157</v>
      </c>
      <c r="F1205" s="20">
        <v>24.39</v>
      </c>
      <c r="G1205" s="20">
        <f>TRUNC(TRUNC(E1205,8)*F1205,2)</f>
        <v>3.82</v>
      </c>
    </row>
    <row r="1206" spans="1:7" ht="15" customHeight="1">
      <c r="A1206" s="17" t="s">
        <v>2160</v>
      </c>
      <c r="B1206" s="18" t="s">
        <v>2161</v>
      </c>
      <c r="C1206" s="17" t="s">
        <v>14</v>
      </c>
      <c r="D1206" s="17" t="s">
        <v>1563</v>
      </c>
      <c r="E1206" s="19">
        <v>0.157</v>
      </c>
      <c r="F1206" s="20">
        <v>32.69</v>
      </c>
      <c r="G1206" s="20">
        <f>TRUNC(TRUNC(E1206,8)*F1206,2)</f>
        <v>5.13</v>
      </c>
    </row>
    <row r="1207" spans="1:7" ht="18" customHeight="1">
      <c r="A1207" s="2"/>
      <c r="B1207" s="2"/>
      <c r="C1207" s="2"/>
      <c r="D1207" s="2"/>
      <c r="E1207" s="87" t="s">
        <v>1564</v>
      </c>
      <c r="F1207" s="87"/>
      <c r="G1207" s="21">
        <f>SUM(G1205:G1206)</f>
        <v>8.9499999999999993</v>
      </c>
    </row>
    <row r="1208" spans="1:7" ht="15" customHeight="1">
      <c r="A1208" s="2"/>
      <c r="B1208" s="2"/>
      <c r="C1208" s="2"/>
      <c r="D1208" s="2"/>
      <c r="E1208" s="89" t="s">
        <v>1491</v>
      </c>
      <c r="F1208" s="89"/>
      <c r="G1208" s="5">
        <f>SUM(G1203,G1207)</f>
        <v>18.619999999999997</v>
      </c>
    </row>
    <row r="1209" spans="1:7" ht="9.9499999999999993" customHeight="1">
      <c r="A1209" s="2"/>
      <c r="B1209" s="2"/>
      <c r="C1209" s="2"/>
      <c r="D1209" s="2"/>
      <c r="E1209" s="90"/>
      <c r="F1209" s="90"/>
      <c r="G1209" s="90"/>
    </row>
    <row r="1210" spans="1:7" ht="20.100000000000001" customHeight="1">
      <c r="A1210" s="81" t="s">
        <v>3541</v>
      </c>
      <c r="B1210" s="81"/>
      <c r="C1210" s="81"/>
      <c r="D1210" s="81"/>
      <c r="E1210" s="81"/>
      <c r="F1210" s="81"/>
      <c r="G1210" s="81"/>
    </row>
    <row r="1211" spans="1:7" ht="15" customHeight="1">
      <c r="A1211" s="91" t="s">
        <v>1576</v>
      </c>
      <c r="B1211" s="91"/>
      <c r="C1211" s="11" t="s">
        <v>4</v>
      </c>
      <c r="D1211" s="11" t="s">
        <v>1470</v>
      </c>
      <c r="E1211" s="11" t="s">
        <v>1471</v>
      </c>
      <c r="F1211" s="11" t="s">
        <v>1472</v>
      </c>
      <c r="G1211" s="11" t="s">
        <v>1473</v>
      </c>
    </row>
    <row r="1212" spans="1:7" ht="15" customHeight="1">
      <c r="A1212" s="17" t="s">
        <v>3542</v>
      </c>
      <c r="B1212" s="18" t="s">
        <v>3543</v>
      </c>
      <c r="C1212" s="17" t="s">
        <v>14</v>
      </c>
      <c r="D1212" s="17" t="s">
        <v>118</v>
      </c>
      <c r="E1212" s="19">
        <v>1.1100000000000001</v>
      </c>
      <c r="F1212" s="20">
        <v>8.1300000000000008</v>
      </c>
      <c r="G1212" s="20">
        <f>TRUNC(TRUNC(E1212,8)*F1212,2)</f>
        <v>9.02</v>
      </c>
    </row>
    <row r="1213" spans="1:7" ht="15" customHeight="1">
      <c r="A1213" s="2"/>
      <c r="B1213" s="2"/>
      <c r="C1213" s="2"/>
      <c r="D1213" s="2"/>
      <c r="E1213" s="87" t="s">
        <v>1588</v>
      </c>
      <c r="F1213" s="87"/>
      <c r="G1213" s="21">
        <f>SUM(G1212:G1212)</f>
        <v>9.02</v>
      </c>
    </row>
    <row r="1214" spans="1:7" ht="15" customHeight="1">
      <c r="A1214" s="91" t="s">
        <v>1560</v>
      </c>
      <c r="B1214" s="91"/>
      <c r="C1214" s="11" t="s">
        <v>4</v>
      </c>
      <c r="D1214" s="11" t="s">
        <v>1470</v>
      </c>
      <c r="E1214" s="11" t="s">
        <v>1471</v>
      </c>
      <c r="F1214" s="11" t="s">
        <v>1472</v>
      </c>
      <c r="G1214" s="11" t="s">
        <v>1473</v>
      </c>
    </row>
    <row r="1215" spans="1:7" ht="21" customHeight="1">
      <c r="A1215" s="17" t="s">
        <v>1830</v>
      </c>
      <c r="B1215" s="18" t="s">
        <v>1831</v>
      </c>
      <c r="C1215" s="17" t="s">
        <v>14</v>
      </c>
      <c r="D1215" s="17" t="s">
        <v>1563</v>
      </c>
      <c r="E1215" s="19">
        <v>3.2000000000000002E-3</v>
      </c>
      <c r="F1215" s="20">
        <v>23.95</v>
      </c>
      <c r="G1215" s="20">
        <f>TRUNC(TRUNC(E1215,8)*F1215,2)</f>
        <v>7.0000000000000007E-2</v>
      </c>
    </row>
    <row r="1216" spans="1:7" ht="15" customHeight="1">
      <c r="A1216" s="17" t="s">
        <v>1832</v>
      </c>
      <c r="B1216" s="18" t="s">
        <v>1833</v>
      </c>
      <c r="C1216" s="17" t="s">
        <v>14</v>
      </c>
      <c r="D1216" s="17" t="s">
        <v>1563</v>
      </c>
      <c r="E1216" s="19">
        <v>2.24E-2</v>
      </c>
      <c r="F1216" s="20">
        <v>32.020000000000003</v>
      </c>
      <c r="G1216" s="20">
        <f>TRUNC(TRUNC(E1216,8)*F1216,2)</f>
        <v>0.71</v>
      </c>
    </row>
    <row r="1217" spans="1:7" ht="18" customHeight="1">
      <c r="A1217" s="2"/>
      <c r="B1217" s="2"/>
      <c r="C1217" s="2"/>
      <c r="D1217" s="2"/>
      <c r="E1217" s="87" t="s">
        <v>1564</v>
      </c>
      <c r="F1217" s="87"/>
      <c r="G1217" s="21">
        <f>SUM(G1215:G1216)</f>
        <v>0.78</v>
      </c>
    </row>
    <row r="1218" spans="1:7" ht="15" customHeight="1">
      <c r="A1218" s="2"/>
      <c r="B1218" s="2"/>
      <c r="C1218" s="2"/>
      <c r="D1218" s="2"/>
      <c r="E1218" s="89" t="s">
        <v>1491</v>
      </c>
      <c r="F1218" s="89"/>
      <c r="G1218" s="5">
        <f>SUM(G1213,G1217)</f>
        <v>9.7999999999999989</v>
      </c>
    </row>
    <row r="1219" spans="1:7" ht="9.9499999999999993" customHeight="1">
      <c r="A1219" s="2"/>
      <c r="B1219" s="2"/>
      <c r="C1219" s="2"/>
      <c r="D1219" s="2"/>
      <c r="E1219" s="90"/>
      <c r="F1219" s="90"/>
      <c r="G1219" s="90"/>
    </row>
    <row r="1220" spans="1:7" ht="20.100000000000001" customHeight="1">
      <c r="A1220" s="81" t="s">
        <v>3544</v>
      </c>
      <c r="B1220" s="81"/>
      <c r="C1220" s="81"/>
      <c r="D1220" s="81"/>
      <c r="E1220" s="81"/>
      <c r="F1220" s="81"/>
      <c r="G1220" s="81"/>
    </row>
    <row r="1221" spans="1:7" ht="15" customHeight="1">
      <c r="A1221" s="91" t="s">
        <v>1576</v>
      </c>
      <c r="B1221" s="91"/>
      <c r="C1221" s="11" t="s">
        <v>4</v>
      </c>
      <c r="D1221" s="11" t="s">
        <v>1470</v>
      </c>
      <c r="E1221" s="11" t="s">
        <v>1471</v>
      </c>
      <c r="F1221" s="11" t="s">
        <v>1472</v>
      </c>
      <c r="G1221" s="11" t="s">
        <v>1473</v>
      </c>
    </row>
    <row r="1222" spans="1:7" ht="15" customHeight="1">
      <c r="A1222" s="17" t="s">
        <v>3288</v>
      </c>
      <c r="B1222" s="18" t="s">
        <v>3289</v>
      </c>
      <c r="C1222" s="17" t="s">
        <v>14</v>
      </c>
      <c r="D1222" s="17" t="s">
        <v>118</v>
      </c>
      <c r="E1222" s="19">
        <v>1.1100000000000001</v>
      </c>
      <c r="F1222" s="20">
        <v>8.4700000000000006</v>
      </c>
      <c r="G1222" s="20">
        <f>TRUNC(TRUNC(E1222,8)*F1222,2)</f>
        <v>9.4</v>
      </c>
    </row>
    <row r="1223" spans="1:7" ht="15" customHeight="1">
      <c r="A1223" s="2"/>
      <c r="B1223" s="2"/>
      <c r="C1223" s="2"/>
      <c r="D1223" s="2"/>
      <c r="E1223" s="87" t="s">
        <v>1588</v>
      </c>
      <c r="F1223" s="87"/>
      <c r="G1223" s="21">
        <f>SUM(G1222:G1222)</f>
        <v>9.4</v>
      </c>
    </row>
    <row r="1224" spans="1:7" ht="15" customHeight="1">
      <c r="A1224" s="91" t="s">
        <v>1560</v>
      </c>
      <c r="B1224" s="91"/>
      <c r="C1224" s="11" t="s">
        <v>4</v>
      </c>
      <c r="D1224" s="11" t="s">
        <v>1470</v>
      </c>
      <c r="E1224" s="11" t="s">
        <v>1471</v>
      </c>
      <c r="F1224" s="11" t="s">
        <v>1472</v>
      </c>
      <c r="G1224" s="11" t="s">
        <v>1473</v>
      </c>
    </row>
    <row r="1225" spans="1:7" ht="21" customHeight="1">
      <c r="A1225" s="17" t="s">
        <v>1830</v>
      </c>
      <c r="B1225" s="18" t="s">
        <v>1831</v>
      </c>
      <c r="C1225" s="17" t="s">
        <v>14</v>
      </c>
      <c r="D1225" s="17" t="s">
        <v>1563</v>
      </c>
      <c r="E1225" s="19">
        <v>1.4E-3</v>
      </c>
      <c r="F1225" s="20">
        <v>23.95</v>
      </c>
      <c r="G1225" s="20">
        <f>TRUNC(TRUNC(E1225,8)*F1225,2)</f>
        <v>0.03</v>
      </c>
    </row>
    <row r="1226" spans="1:7" ht="15" customHeight="1">
      <c r="A1226" s="17" t="s">
        <v>1832</v>
      </c>
      <c r="B1226" s="18" t="s">
        <v>1833</v>
      </c>
      <c r="C1226" s="17" t="s">
        <v>14</v>
      </c>
      <c r="D1226" s="17" t="s">
        <v>1563</v>
      </c>
      <c r="E1226" s="19">
        <v>8.8000000000000005E-3</v>
      </c>
      <c r="F1226" s="20">
        <v>32.020000000000003</v>
      </c>
      <c r="G1226" s="20">
        <f>TRUNC(TRUNC(E1226,8)*F1226,2)</f>
        <v>0.28000000000000003</v>
      </c>
    </row>
    <row r="1227" spans="1:7" ht="18" customHeight="1">
      <c r="A1227" s="2"/>
      <c r="B1227" s="2"/>
      <c r="C1227" s="2"/>
      <c r="D1227" s="2"/>
      <c r="E1227" s="87" t="s">
        <v>1564</v>
      </c>
      <c r="F1227" s="87"/>
      <c r="G1227" s="21">
        <f>SUM(G1225:G1226)</f>
        <v>0.31000000000000005</v>
      </c>
    </row>
    <row r="1228" spans="1:7" ht="15" customHeight="1">
      <c r="A1228" s="2"/>
      <c r="B1228" s="2"/>
      <c r="C1228" s="2"/>
      <c r="D1228" s="2"/>
      <c r="E1228" s="89" t="s">
        <v>1491</v>
      </c>
      <c r="F1228" s="89"/>
      <c r="G1228" s="5">
        <f>SUM(G1223,G1227)</f>
        <v>9.7100000000000009</v>
      </c>
    </row>
    <row r="1229" spans="1:7" ht="9.9499999999999993" customHeight="1">
      <c r="A1229" s="2"/>
      <c r="B1229" s="2"/>
      <c r="C1229" s="2"/>
      <c r="D1229" s="2"/>
      <c r="E1229" s="90"/>
      <c r="F1229" s="90"/>
      <c r="G1229" s="90"/>
    </row>
    <row r="1230" spans="1:7" ht="20.100000000000001" customHeight="1">
      <c r="A1230" s="81" t="s">
        <v>3545</v>
      </c>
      <c r="B1230" s="81"/>
      <c r="C1230" s="81"/>
      <c r="D1230" s="81"/>
      <c r="E1230" s="81"/>
      <c r="F1230" s="81"/>
      <c r="G1230" s="81"/>
    </row>
    <row r="1231" spans="1:7" ht="15" customHeight="1">
      <c r="A1231" s="91" t="s">
        <v>1576</v>
      </c>
      <c r="B1231" s="91"/>
      <c r="C1231" s="11" t="s">
        <v>4</v>
      </c>
      <c r="D1231" s="11" t="s">
        <v>1470</v>
      </c>
      <c r="E1231" s="11" t="s">
        <v>1471</v>
      </c>
      <c r="F1231" s="11" t="s">
        <v>1472</v>
      </c>
      <c r="G1231" s="11" t="s">
        <v>1473</v>
      </c>
    </row>
    <row r="1232" spans="1:7" ht="15" customHeight="1">
      <c r="A1232" s="17" t="s">
        <v>3546</v>
      </c>
      <c r="B1232" s="18" t="s">
        <v>3547</v>
      </c>
      <c r="C1232" s="17" t="s">
        <v>14</v>
      </c>
      <c r="D1232" s="17" t="s">
        <v>118</v>
      </c>
      <c r="E1232" s="19">
        <v>1.1100000000000001</v>
      </c>
      <c r="F1232" s="20">
        <v>7.34</v>
      </c>
      <c r="G1232" s="20">
        <f>TRUNC(TRUNC(E1232,8)*F1232,2)</f>
        <v>8.14</v>
      </c>
    </row>
    <row r="1233" spans="1:7" ht="15" customHeight="1">
      <c r="A1233" s="2"/>
      <c r="B1233" s="2"/>
      <c r="C1233" s="2"/>
      <c r="D1233" s="2"/>
      <c r="E1233" s="87" t="s">
        <v>1588</v>
      </c>
      <c r="F1233" s="87"/>
      <c r="G1233" s="21">
        <f>SUM(G1232:G1232)</f>
        <v>8.14</v>
      </c>
    </row>
    <row r="1234" spans="1:7" ht="15" customHeight="1">
      <c r="A1234" s="91" t="s">
        <v>1560</v>
      </c>
      <c r="B1234" s="91"/>
      <c r="C1234" s="11" t="s">
        <v>4</v>
      </c>
      <c r="D1234" s="11" t="s">
        <v>1470</v>
      </c>
      <c r="E1234" s="11" t="s">
        <v>1471</v>
      </c>
      <c r="F1234" s="11" t="s">
        <v>1472</v>
      </c>
      <c r="G1234" s="11" t="s">
        <v>1473</v>
      </c>
    </row>
    <row r="1235" spans="1:7" ht="21" customHeight="1">
      <c r="A1235" s="17" t="s">
        <v>1830</v>
      </c>
      <c r="B1235" s="18" t="s">
        <v>1831</v>
      </c>
      <c r="C1235" s="17" t="s">
        <v>14</v>
      </c>
      <c r="D1235" s="17" t="s">
        <v>1563</v>
      </c>
      <c r="E1235" s="19">
        <v>8.0000000000000004E-4</v>
      </c>
      <c r="F1235" s="20">
        <v>23.95</v>
      </c>
      <c r="G1235" s="20">
        <f>TRUNC(TRUNC(E1235,8)*F1235,2)</f>
        <v>0.01</v>
      </c>
    </row>
    <row r="1236" spans="1:7" ht="15" customHeight="1">
      <c r="A1236" s="17" t="s">
        <v>1832</v>
      </c>
      <c r="B1236" s="18" t="s">
        <v>1833</v>
      </c>
      <c r="C1236" s="17" t="s">
        <v>14</v>
      </c>
      <c r="D1236" s="17" t="s">
        <v>1563</v>
      </c>
      <c r="E1236" s="19">
        <v>4.7999999999999996E-3</v>
      </c>
      <c r="F1236" s="20">
        <v>32.020000000000003</v>
      </c>
      <c r="G1236" s="20">
        <f>TRUNC(TRUNC(E1236,8)*F1236,2)</f>
        <v>0.15</v>
      </c>
    </row>
    <row r="1237" spans="1:7" ht="18" customHeight="1">
      <c r="A1237" s="2"/>
      <c r="B1237" s="2"/>
      <c r="C1237" s="2"/>
      <c r="D1237" s="2"/>
      <c r="E1237" s="87" t="s">
        <v>1564</v>
      </c>
      <c r="F1237" s="87"/>
      <c r="G1237" s="21">
        <f>SUM(G1235:G1236)</f>
        <v>0.16</v>
      </c>
    </row>
    <row r="1238" spans="1:7" ht="15" customHeight="1">
      <c r="A1238" s="2"/>
      <c r="B1238" s="2"/>
      <c r="C1238" s="2"/>
      <c r="D1238" s="2"/>
      <c r="E1238" s="89" t="s">
        <v>1491</v>
      </c>
      <c r="F1238" s="89"/>
      <c r="G1238" s="5">
        <f>SUM(G1233,G1237)</f>
        <v>8.3000000000000007</v>
      </c>
    </row>
    <row r="1239" spans="1:7" ht="9.9499999999999993" customHeight="1">
      <c r="A1239" s="2"/>
      <c r="B1239" s="2"/>
      <c r="C1239" s="2"/>
      <c r="D1239" s="2"/>
      <c r="E1239" s="90"/>
      <c r="F1239" s="90"/>
      <c r="G1239" s="90"/>
    </row>
    <row r="1240" spans="1:7" ht="20.100000000000001" customHeight="1">
      <c r="A1240" s="81" t="s">
        <v>3548</v>
      </c>
      <c r="B1240" s="81"/>
      <c r="C1240" s="81"/>
      <c r="D1240" s="81"/>
      <c r="E1240" s="81"/>
      <c r="F1240" s="81"/>
      <c r="G1240" s="81"/>
    </row>
    <row r="1241" spans="1:7" ht="15" customHeight="1">
      <c r="A1241" s="91" t="s">
        <v>1576</v>
      </c>
      <c r="B1241" s="91"/>
      <c r="C1241" s="11" t="s">
        <v>4</v>
      </c>
      <c r="D1241" s="11" t="s">
        <v>1470</v>
      </c>
      <c r="E1241" s="11" t="s">
        <v>1471</v>
      </c>
      <c r="F1241" s="11" t="s">
        <v>1472</v>
      </c>
      <c r="G1241" s="11" t="s">
        <v>1473</v>
      </c>
    </row>
    <row r="1242" spans="1:7" ht="15" customHeight="1">
      <c r="A1242" s="17" t="s">
        <v>3546</v>
      </c>
      <c r="B1242" s="18" t="s">
        <v>3547</v>
      </c>
      <c r="C1242" s="17" t="s">
        <v>14</v>
      </c>
      <c r="D1242" s="17" t="s">
        <v>118</v>
      </c>
      <c r="E1242" s="19">
        <v>1.1100000000000001</v>
      </c>
      <c r="F1242" s="20">
        <v>7.34</v>
      </c>
      <c r="G1242" s="20">
        <f>TRUNC(TRUNC(E1242,8)*F1242,2)</f>
        <v>8.14</v>
      </c>
    </row>
    <row r="1243" spans="1:7" ht="15" customHeight="1">
      <c r="A1243" s="2"/>
      <c r="B1243" s="2"/>
      <c r="C1243" s="2"/>
      <c r="D1243" s="2"/>
      <c r="E1243" s="87" t="s">
        <v>1588</v>
      </c>
      <c r="F1243" s="87"/>
      <c r="G1243" s="21">
        <f>SUM(G1242:G1242)</f>
        <v>8.14</v>
      </c>
    </row>
    <row r="1244" spans="1:7" ht="15" customHeight="1">
      <c r="A1244" s="91" t="s">
        <v>1560</v>
      </c>
      <c r="B1244" s="91"/>
      <c r="C1244" s="11" t="s">
        <v>4</v>
      </c>
      <c r="D1244" s="11" t="s">
        <v>1470</v>
      </c>
      <c r="E1244" s="11" t="s">
        <v>1471</v>
      </c>
      <c r="F1244" s="11" t="s">
        <v>1472</v>
      </c>
      <c r="G1244" s="11" t="s">
        <v>1473</v>
      </c>
    </row>
    <row r="1245" spans="1:7" ht="15" customHeight="1">
      <c r="A1245" s="17" t="s">
        <v>1832</v>
      </c>
      <c r="B1245" s="18" t="s">
        <v>1833</v>
      </c>
      <c r="C1245" s="17" t="s">
        <v>14</v>
      </c>
      <c r="D1245" s="17" t="s">
        <v>1563</v>
      </c>
      <c r="E1245" s="19">
        <v>2.5000000000000001E-3</v>
      </c>
      <c r="F1245" s="20">
        <v>32.020000000000003</v>
      </c>
      <c r="G1245" s="20">
        <f>TRUNC(TRUNC(E1245,8)*F1245,2)</f>
        <v>0.08</v>
      </c>
    </row>
    <row r="1246" spans="1:7" ht="18" customHeight="1">
      <c r="A1246" s="2"/>
      <c r="B1246" s="2"/>
      <c r="C1246" s="2"/>
      <c r="D1246" s="2"/>
      <c r="E1246" s="87" t="s">
        <v>1564</v>
      </c>
      <c r="F1246" s="87"/>
      <c r="G1246" s="21">
        <f>SUM(G1245:G1245)</f>
        <v>0.08</v>
      </c>
    </row>
    <row r="1247" spans="1:7" ht="15" customHeight="1">
      <c r="A1247" s="2"/>
      <c r="B1247" s="2"/>
      <c r="C1247" s="2"/>
      <c r="D1247" s="2"/>
      <c r="E1247" s="89" t="s">
        <v>1491</v>
      </c>
      <c r="F1247" s="89"/>
      <c r="G1247" s="5">
        <f>SUM(G1243,G1246)</f>
        <v>8.2200000000000006</v>
      </c>
    </row>
    <row r="1248" spans="1:7" ht="9.9499999999999993" customHeight="1">
      <c r="A1248" s="2"/>
      <c r="B1248" s="2"/>
      <c r="C1248" s="2"/>
      <c r="D1248" s="2"/>
      <c r="E1248" s="90"/>
      <c r="F1248" s="90"/>
      <c r="G1248" s="90"/>
    </row>
    <row r="1249" spans="1:7" ht="20.100000000000001" customHeight="1">
      <c r="A1249" s="81" t="s">
        <v>3549</v>
      </c>
      <c r="B1249" s="81"/>
      <c r="C1249" s="81"/>
      <c r="D1249" s="81"/>
      <c r="E1249" s="81"/>
      <c r="F1249" s="81"/>
      <c r="G1249" s="81"/>
    </row>
    <row r="1250" spans="1:7" ht="15" customHeight="1">
      <c r="A1250" s="91" t="s">
        <v>1576</v>
      </c>
      <c r="B1250" s="91"/>
      <c r="C1250" s="11" t="s">
        <v>4</v>
      </c>
      <c r="D1250" s="11" t="s">
        <v>1470</v>
      </c>
      <c r="E1250" s="11" t="s">
        <v>1471</v>
      </c>
      <c r="F1250" s="11" t="s">
        <v>1472</v>
      </c>
      <c r="G1250" s="11" t="s">
        <v>1473</v>
      </c>
    </row>
    <row r="1251" spans="1:7" ht="15" customHeight="1">
      <c r="A1251" s="17" t="s">
        <v>3550</v>
      </c>
      <c r="B1251" s="18" t="s">
        <v>3551</v>
      </c>
      <c r="C1251" s="17" t="s">
        <v>14</v>
      </c>
      <c r="D1251" s="17" t="s">
        <v>118</v>
      </c>
      <c r="E1251" s="19">
        <v>1.07</v>
      </c>
      <c r="F1251" s="20">
        <v>8.94</v>
      </c>
      <c r="G1251" s="20">
        <f>TRUNC(TRUNC(E1251,8)*F1251,2)</f>
        <v>9.56</v>
      </c>
    </row>
    <row r="1252" spans="1:7" ht="15" customHeight="1">
      <c r="A1252" s="2"/>
      <c r="B1252" s="2"/>
      <c r="C1252" s="2"/>
      <c r="D1252" s="2"/>
      <c r="E1252" s="87" t="s">
        <v>1588</v>
      </c>
      <c r="F1252" s="87"/>
      <c r="G1252" s="21">
        <f>SUM(G1251:G1251)</f>
        <v>9.56</v>
      </c>
    </row>
    <row r="1253" spans="1:7" ht="15" customHeight="1">
      <c r="A1253" s="91" t="s">
        <v>1560</v>
      </c>
      <c r="B1253" s="91"/>
      <c r="C1253" s="11" t="s">
        <v>4</v>
      </c>
      <c r="D1253" s="11" t="s">
        <v>1470</v>
      </c>
      <c r="E1253" s="11" t="s">
        <v>1471</v>
      </c>
      <c r="F1253" s="11" t="s">
        <v>1472</v>
      </c>
      <c r="G1253" s="11" t="s">
        <v>1473</v>
      </c>
    </row>
    <row r="1254" spans="1:7" ht="21" customHeight="1">
      <c r="A1254" s="17" t="s">
        <v>1830</v>
      </c>
      <c r="B1254" s="18" t="s">
        <v>1831</v>
      </c>
      <c r="C1254" s="17" t="s">
        <v>14</v>
      </c>
      <c r="D1254" s="17" t="s">
        <v>1563</v>
      </c>
      <c r="E1254" s="19">
        <v>5.1000000000000004E-3</v>
      </c>
      <c r="F1254" s="20">
        <v>23.95</v>
      </c>
      <c r="G1254" s="20">
        <f>TRUNC(TRUNC(E1254,8)*F1254,2)</f>
        <v>0.12</v>
      </c>
    </row>
    <row r="1255" spans="1:7" ht="15" customHeight="1">
      <c r="A1255" s="17" t="s">
        <v>1832</v>
      </c>
      <c r="B1255" s="18" t="s">
        <v>1833</v>
      </c>
      <c r="C1255" s="17" t="s">
        <v>14</v>
      </c>
      <c r="D1255" s="17" t="s">
        <v>1563</v>
      </c>
      <c r="E1255" s="19">
        <v>3.1E-2</v>
      </c>
      <c r="F1255" s="20">
        <v>32.020000000000003</v>
      </c>
      <c r="G1255" s="20">
        <f>TRUNC(TRUNC(E1255,8)*F1255,2)</f>
        <v>0.99</v>
      </c>
    </row>
    <row r="1256" spans="1:7" ht="18" customHeight="1">
      <c r="A1256" s="2"/>
      <c r="B1256" s="2"/>
      <c r="C1256" s="2"/>
      <c r="D1256" s="2"/>
      <c r="E1256" s="87" t="s">
        <v>1564</v>
      </c>
      <c r="F1256" s="87"/>
      <c r="G1256" s="21">
        <f>SUM(G1254:G1255)</f>
        <v>1.1099999999999999</v>
      </c>
    </row>
    <row r="1257" spans="1:7" ht="15" customHeight="1">
      <c r="A1257" s="2"/>
      <c r="B1257" s="2"/>
      <c r="C1257" s="2"/>
      <c r="D1257" s="2"/>
      <c r="E1257" s="89" t="s">
        <v>1491</v>
      </c>
      <c r="F1257" s="89"/>
      <c r="G1257" s="5">
        <f>SUM(G1252,G1256)</f>
        <v>10.67</v>
      </c>
    </row>
    <row r="1258" spans="1:7" ht="9.9499999999999993" customHeight="1">
      <c r="A1258" s="2"/>
      <c r="B1258" s="2"/>
      <c r="C1258" s="2"/>
      <c r="D1258" s="2"/>
      <c r="E1258" s="90"/>
      <c r="F1258" s="90"/>
      <c r="G1258" s="90"/>
    </row>
    <row r="1259" spans="1:7" ht="20.100000000000001" customHeight="1">
      <c r="A1259" s="81" t="s">
        <v>3552</v>
      </c>
      <c r="B1259" s="81"/>
      <c r="C1259" s="81"/>
      <c r="D1259" s="81"/>
      <c r="E1259" s="81"/>
      <c r="F1259" s="81"/>
      <c r="G1259" s="81"/>
    </row>
    <row r="1260" spans="1:7" ht="15" customHeight="1">
      <c r="A1260" s="91" t="s">
        <v>1576</v>
      </c>
      <c r="B1260" s="91"/>
      <c r="C1260" s="11" t="s">
        <v>4</v>
      </c>
      <c r="D1260" s="11" t="s">
        <v>1470</v>
      </c>
      <c r="E1260" s="11" t="s">
        <v>1471</v>
      </c>
      <c r="F1260" s="11" t="s">
        <v>1472</v>
      </c>
      <c r="G1260" s="11" t="s">
        <v>1473</v>
      </c>
    </row>
    <row r="1261" spans="1:7" ht="15" customHeight="1">
      <c r="A1261" s="17" t="s">
        <v>3553</v>
      </c>
      <c r="B1261" s="18" t="s">
        <v>3554</v>
      </c>
      <c r="C1261" s="17" t="s">
        <v>14</v>
      </c>
      <c r="D1261" s="17" t="s">
        <v>118</v>
      </c>
      <c r="E1261" s="19">
        <v>1.1100000000000001</v>
      </c>
      <c r="F1261" s="20">
        <v>8.99</v>
      </c>
      <c r="G1261" s="20">
        <f>TRUNC(TRUNC(E1261,8)*F1261,2)</f>
        <v>9.9700000000000006</v>
      </c>
    </row>
    <row r="1262" spans="1:7" ht="15" customHeight="1">
      <c r="A1262" s="2"/>
      <c r="B1262" s="2"/>
      <c r="C1262" s="2"/>
      <c r="D1262" s="2"/>
      <c r="E1262" s="87" t="s">
        <v>1588</v>
      </c>
      <c r="F1262" s="87"/>
      <c r="G1262" s="21">
        <f>SUM(G1261:G1261)</f>
        <v>9.9700000000000006</v>
      </c>
    </row>
    <row r="1263" spans="1:7" ht="15" customHeight="1">
      <c r="A1263" s="91" t="s">
        <v>1560</v>
      </c>
      <c r="B1263" s="91"/>
      <c r="C1263" s="11" t="s">
        <v>4</v>
      </c>
      <c r="D1263" s="11" t="s">
        <v>1470</v>
      </c>
      <c r="E1263" s="11" t="s">
        <v>1471</v>
      </c>
      <c r="F1263" s="11" t="s">
        <v>1472</v>
      </c>
      <c r="G1263" s="11" t="s">
        <v>1473</v>
      </c>
    </row>
    <row r="1264" spans="1:7" ht="21" customHeight="1">
      <c r="A1264" s="17" t="s">
        <v>1830</v>
      </c>
      <c r="B1264" s="18" t="s">
        <v>1831</v>
      </c>
      <c r="C1264" s="17" t="s">
        <v>14</v>
      </c>
      <c r="D1264" s="17" t="s">
        <v>1563</v>
      </c>
      <c r="E1264" s="19">
        <v>2.5999999999999999E-3</v>
      </c>
      <c r="F1264" s="20">
        <v>23.95</v>
      </c>
      <c r="G1264" s="20">
        <f>TRUNC(TRUNC(E1264,8)*F1264,2)</f>
        <v>0.06</v>
      </c>
    </row>
    <row r="1265" spans="1:7" ht="15" customHeight="1">
      <c r="A1265" s="17" t="s">
        <v>1832</v>
      </c>
      <c r="B1265" s="18" t="s">
        <v>1833</v>
      </c>
      <c r="C1265" s="17" t="s">
        <v>14</v>
      </c>
      <c r="D1265" s="17" t="s">
        <v>1563</v>
      </c>
      <c r="E1265" s="19">
        <v>1.6199999999999999E-2</v>
      </c>
      <c r="F1265" s="20">
        <v>32.020000000000003</v>
      </c>
      <c r="G1265" s="20">
        <f>TRUNC(TRUNC(E1265,8)*F1265,2)</f>
        <v>0.51</v>
      </c>
    </row>
    <row r="1266" spans="1:7" ht="18" customHeight="1">
      <c r="A1266" s="2"/>
      <c r="B1266" s="2"/>
      <c r="C1266" s="2"/>
      <c r="D1266" s="2"/>
      <c r="E1266" s="87" t="s">
        <v>1564</v>
      </c>
      <c r="F1266" s="87"/>
      <c r="G1266" s="21">
        <f>SUM(G1264:G1265)</f>
        <v>0.57000000000000006</v>
      </c>
    </row>
    <row r="1267" spans="1:7" ht="15" customHeight="1">
      <c r="A1267" s="2"/>
      <c r="B1267" s="2"/>
      <c r="C1267" s="2"/>
      <c r="D1267" s="2"/>
      <c r="E1267" s="89" t="s">
        <v>1491</v>
      </c>
      <c r="F1267" s="89"/>
      <c r="G1267" s="5">
        <f>SUM(G1262,G1266)</f>
        <v>10.540000000000001</v>
      </c>
    </row>
    <row r="1268" spans="1:7" ht="9.9499999999999993" customHeight="1">
      <c r="A1268" s="2"/>
      <c r="B1268" s="2"/>
      <c r="C1268" s="2"/>
      <c r="D1268" s="2"/>
      <c r="E1268" s="90"/>
      <c r="F1268" s="90"/>
      <c r="G1268" s="90"/>
    </row>
    <row r="1269" spans="1:7" ht="20.100000000000001" customHeight="1">
      <c r="A1269" s="81" t="s">
        <v>3555</v>
      </c>
      <c r="B1269" s="81"/>
      <c r="C1269" s="81"/>
      <c r="D1269" s="81"/>
      <c r="E1269" s="81"/>
      <c r="F1269" s="81"/>
      <c r="G1269" s="81"/>
    </row>
    <row r="1270" spans="1:7" ht="15" customHeight="1">
      <c r="A1270" s="91" t="s">
        <v>1576</v>
      </c>
      <c r="B1270" s="91"/>
      <c r="C1270" s="11" t="s">
        <v>4</v>
      </c>
      <c r="D1270" s="11" t="s">
        <v>1470</v>
      </c>
      <c r="E1270" s="11" t="s">
        <v>1471</v>
      </c>
      <c r="F1270" s="11" t="s">
        <v>1472</v>
      </c>
      <c r="G1270" s="11" t="s">
        <v>1473</v>
      </c>
    </row>
    <row r="1271" spans="1:7" ht="21" customHeight="1">
      <c r="A1271" s="17" t="s">
        <v>3556</v>
      </c>
      <c r="B1271" s="18" t="s">
        <v>3557</v>
      </c>
      <c r="C1271" s="17" t="s">
        <v>14</v>
      </c>
      <c r="D1271" s="17" t="s">
        <v>118</v>
      </c>
      <c r="E1271" s="19">
        <v>1.07</v>
      </c>
      <c r="F1271" s="20">
        <v>8.02</v>
      </c>
      <c r="G1271" s="20">
        <f>TRUNC(TRUNC(E1271,8)*F1271,2)</f>
        <v>8.58</v>
      </c>
    </row>
    <row r="1272" spans="1:7" ht="15" customHeight="1">
      <c r="A1272" s="2"/>
      <c r="B1272" s="2"/>
      <c r="C1272" s="2"/>
      <c r="D1272" s="2"/>
      <c r="E1272" s="87" t="s">
        <v>1588</v>
      </c>
      <c r="F1272" s="87"/>
      <c r="G1272" s="21">
        <f>SUM(G1271:G1271)</f>
        <v>8.58</v>
      </c>
    </row>
    <row r="1273" spans="1:7" ht="15" customHeight="1">
      <c r="A1273" s="91" t="s">
        <v>1560</v>
      </c>
      <c r="B1273" s="91"/>
      <c r="C1273" s="11" t="s">
        <v>4</v>
      </c>
      <c r="D1273" s="11" t="s">
        <v>1470</v>
      </c>
      <c r="E1273" s="11" t="s">
        <v>1471</v>
      </c>
      <c r="F1273" s="11" t="s">
        <v>1472</v>
      </c>
      <c r="G1273" s="11" t="s">
        <v>1473</v>
      </c>
    </row>
    <row r="1274" spans="1:7" ht="21" customHeight="1">
      <c r="A1274" s="17" t="s">
        <v>1830</v>
      </c>
      <c r="B1274" s="18" t="s">
        <v>1831</v>
      </c>
      <c r="C1274" s="17" t="s">
        <v>14</v>
      </c>
      <c r="D1274" s="17" t="s">
        <v>1563</v>
      </c>
      <c r="E1274" s="19">
        <v>1.52E-2</v>
      </c>
      <c r="F1274" s="20">
        <v>23.95</v>
      </c>
      <c r="G1274" s="20">
        <f>TRUNC(TRUNC(E1274,8)*F1274,2)</f>
        <v>0.36</v>
      </c>
    </row>
    <row r="1275" spans="1:7" ht="15" customHeight="1">
      <c r="A1275" s="17" t="s">
        <v>1832</v>
      </c>
      <c r="B1275" s="18" t="s">
        <v>1833</v>
      </c>
      <c r="C1275" s="17" t="s">
        <v>14</v>
      </c>
      <c r="D1275" s="17" t="s">
        <v>1563</v>
      </c>
      <c r="E1275" s="19">
        <v>9.3299999999999994E-2</v>
      </c>
      <c r="F1275" s="20">
        <v>32.020000000000003</v>
      </c>
      <c r="G1275" s="20">
        <f>TRUNC(TRUNC(E1275,8)*F1275,2)</f>
        <v>2.98</v>
      </c>
    </row>
    <row r="1276" spans="1:7" ht="18" customHeight="1">
      <c r="A1276" s="2"/>
      <c r="B1276" s="2"/>
      <c r="C1276" s="2"/>
      <c r="D1276" s="2"/>
      <c r="E1276" s="87" t="s">
        <v>1564</v>
      </c>
      <c r="F1276" s="87"/>
      <c r="G1276" s="21">
        <f>SUM(G1274:G1275)</f>
        <v>3.34</v>
      </c>
    </row>
    <row r="1277" spans="1:7" ht="15" customHeight="1">
      <c r="A1277" s="2"/>
      <c r="B1277" s="2"/>
      <c r="C1277" s="2"/>
      <c r="D1277" s="2"/>
      <c r="E1277" s="89" t="s">
        <v>1491</v>
      </c>
      <c r="F1277" s="89"/>
      <c r="G1277" s="5">
        <f>SUM(G1272,G1276)</f>
        <v>11.92</v>
      </c>
    </row>
    <row r="1278" spans="1:7" ht="9.9499999999999993" customHeight="1">
      <c r="A1278" s="2"/>
      <c r="B1278" s="2"/>
      <c r="C1278" s="2"/>
      <c r="D1278" s="2"/>
      <c r="E1278" s="90"/>
      <c r="F1278" s="90"/>
      <c r="G1278" s="90"/>
    </row>
    <row r="1279" spans="1:7" ht="20.100000000000001" customHeight="1">
      <c r="A1279" s="81" t="s">
        <v>3558</v>
      </c>
      <c r="B1279" s="81"/>
      <c r="C1279" s="81"/>
      <c r="D1279" s="81"/>
      <c r="E1279" s="81"/>
      <c r="F1279" s="81"/>
      <c r="G1279" s="81"/>
    </row>
    <row r="1280" spans="1:7" ht="15" customHeight="1">
      <c r="A1280" s="91" t="s">
        <v>1576</v>
      </c>
      <c r="B1280" s="91"/>
      <c r="C1280" s="11" t="s">
        <v>4</v>
      </c>
      <c r="D1280" s="11" t="s">
        <v>1470</v>
      </c>
      <c r="E1280" s="11" t="s">
        <v>1471</v>
      </c>
      <c r="F1280" s="11" t="s">
        <v>1472</v>
      </c>
      <c r="G1280" s="11" t="s">
        <v>1473</v>
      </c>
    </row>
    <row r="1281" spans="1:7" ht="21" customHeight="1">
      <c r="A1281" s="17" t="s">
        <v>3556</v>
      </c>
      <c r="B1281" s="18" t="s">
        <v>3557</v>
      </c>
      <c r="C1281" s="17" t="s">
        <v>14</v>
      </c>
      <c r="D1281" s="17" t="s">
        <v>118</v>
      </c>
      <c r="E1281" s="19">
        <v>1.07</v>
      </c>
      <c r="F1281" s="20">
        <v>8.02</v>
      </c>
      <c r="G1281" s="20">
        <f>TRUNC(TRUNC(E1281,8)*F1281,2)</f>
        <v>8.58</v>
      </c>
    </row>
    <row r="1282" spans="1:7" ht="15" customHeight="1">
      <c r="A1282" s="2"/>
      <c r="B1282" s="2"/>
      <c r="C1282" s="2"/>
      <c r="D1282" s="2"/>
      <c r="E1282" s="87" t="s">
        <v>1588</v>
      </c>
      <c r="F1282" s="87"/>
      <c r="G1282" s="21">
        <f>SUM(G1281:G1281)</f>
        <v>8.58</v>
      </c>
    </row>
    <row r="1283" spans="1:7" ht="15" customHeight="1">
      <c r="A1283" s="91" t="s">
        <v>1560</v>
      </c>
      <c r="B1283" s="91"/>
      <c r="C1283" s="11" t="s">
        <v>4</v>
      </c>
      <c r="D1283" s="11" t="s">
        <v>1470</v>
      </c>
      <c r="E1283" s="11" t="s">
        <v>1471</v>
      </c>
      <c r="F1283" s="11" t="s">
        <v>1472</v>
      </c>
      <c r="G1283" s="11" t="s">
        <v>1473</v>
      </c>
    </row>
    <row r="1284" spans="1:7" ht="21" customHeight="1">
      <c r="A1284" s="17" t="s">
        <v>1830</v>
      </c>
      <c r="B1284" s="18" t="s">
        <v>1831</v>
      </c>
      <c r="C1284" s="17" t="s">
        <v>14</v>
      </c>
      <c r="D1284" s="17" t="s">
        <v>1563</v>
      </c>
      <c r="E1284" s="19">
        <v>9.4999999999999998E-3</v>
      </c>
      <c r="F1284" s="20">
        <v>23.95</v>
      </c>
      <c r="G1284" s="20">
        <f>TRUNC(TRUNC(E1284,8)*F1284,2)</f>
        <v>0.22</v>
      </c>
    </row>
    <row r="1285" spans="1:7" ht="15" customHeight="1">
      <c r="A1285" s="17" t="s">
        <v>1832</v>
      </c>
      <c r="B1285" s="18" t="s">
        <v>1833</v>
      </c>
      <c r="C1285" s="17" t="s">
        <v>14</v>
      </c>
      <c r="D1285" s="17" t="s">
        <v>1563</v>
      </c>
      <c r="E1285" s="19">
        <v>5.8099999999999999E-2</v>
      </c>
      <c r="F1285" s="20">
        <v>32.020000000000003</v>
      </c>
      <c r="G1285" s="20">
        <f>TRUNC(TRUNC(E1285,8)*F1285,2)</f>
        <v>1.86</v>
      </c>
    </row>
    <row r="1286" spans="1:7" ht="18" customHeight="1">
      <c r="A1286" s="2"/>
      <c r="B1286" s="2"/>
      <c r="C1286" s="2"/>
      <c r="D1286" s="2"/>
      <c r="E1286" s="87" t="s">
        <v>1564</v>
      </c>
      <c r="F1286" s="87"/>
      <c r="G1286" s="21">
        <f>SUM(G1284:G1285)</f>
        <v>2.08</v>
      </c>
    </row>
    <row r="1287" spans="1:7" ht="15" customHeight="1">
      <c r="A1287" s="2"/>
      <c r="B1287" s="2"/>
      <c r="C1287" s="2"/>
      <c r="D1287" s="2"/>
      <c r="E1287" s="89" t="s">
        <v>1491</v>
      </c>
      <c r="F1287" s="89"/>
      <c r="G1287" s="5">
        <f>SUM(G1282,G1286)</f>
        <v>10.66</v>
      </c>
    </row>
    <row r="1288" spans="1:7" ht="9.9499999999999993" customHeight="1">
      <c r="A1288" s="2"/>
      <c r="B1288" s="2"/>
      <c r="C1288" s="2"/>
      <c r="D1288" s="2"/>
      <c r="E1288" s="90"/>
      <c r="F1288" s="90"/>
      <c r="G1288" s="90"/>
    </row>
    <row r="1289" spans="1:7" ht="20.100000000000001" customHeight="1">
      <c r="A1289" s="81" t="s">
        <v>3559</v>
      </c>
      <c r="B1289" s="81"/>
      <c r="C1289" s="81"/>
      <c r="D1289" s="81"/>
      <c r="E1289" s="81"/>
      <c r="F1289" s="81"/>
      <c r="G1289" s="81"/>
    </row>
    <row r="1290" spans="1:7" ht="15" customHeight="1">
      <c r="A1290" s="91" t="s">
        <v>1483</v>
      </c>
      <c r="B1290" s="91"/>
      <c r="C1290" s="11" t="s">
        <v>4</v>
      </c>
      <c r="D1290" s="11" t="s">
        <v>1470</v>
      </c>
      <c r="E1290" s="11" t="s">
        <v>1471</v>
      </c>
      <c r="F1290" s="11" t="s">
        <v>1472</v>
      </c>
      <c r="G1290" s="11" t="s">
        <v>1473</v>
      </c>
    </row>
    <row r="1291" spans="1:7" ht="15" customHeight="1">
      <c r="A1291" s="17" t="s">
        <v>3203</v>
      </c>
      <c r="B1291" s="18" t="s">
        <v>3204</v>
      </c>
      <c r="C1291" s="17" t="s">
        <v>14</v>
      </c>
      <c r="D1291" s="17" t="s">
        <v>1563</v>
      </c>
      <c r="E1291" s="19">
        <v>1.328E-2</v>
      </c>
      <c r="F1291" s="20">
        <v>14.96</v>
      </c>
      <c r="G1291" s="20">
        <f>TRUNC(TRUNC(E1291,8)*F1291,2)</f>
        <v>0.19</v>
      </c>
    </row>
    <row r="1292" spans="1:7" ht="15" customHeight="1">
      <c r="A1292" s="2"/>
      <c r="B1292" s="2"/>
      <c r="C1292" s="2"/>
      <c r="D1292" s="2"/>
      <c r="E1292" s="87" t="s">
        <v>1486</v>
      </c>
      <c r="F1292" s="87"/>
      <c r="G1292" s="21">
        <f>SUM(G1291:G1291)</f>
        <v>0.19</v>
      </c>
    </row>
    <row r="1293" spans="1:7" ht="15" customHeight="1">
      <c r="A1293" s="2"/>
      <c r="B1293" s="2"/>
      <c r="C1293" s="2"/>
      <c r="D1293" s="2"/>
      <c r="E1293" s="89" t="s">
        <v>1491</v>
      </c>
      <c r="F1293" s="89"/>
      <c r="G1293" s="5">
        <f>SUM(G1292)</f>
        <v>0.19</v>
      </c>
    </row>
    <row r="1294" spans="1:7" ht="9.9499999999999993" customHeight="1">
      <c r="A1294" s="2"/>
      <c r="B1294" s="2"/>
      <c r="C1294" s="2"/>
      <c r="D1294" s="2"/>
      <c r="E1294" s="90"/>
      <c r="F1294" s="90"/>
      <c r="G1294" s="90"/>
    </row>
    <row r="1295" spans="1:7" ht="20.100000000000001" customHeight="1">
      <c r="A1295" s="81" t="s">
        <v>3560</v>
      </c>
      <c r="B1295" s="81"/>
      <c r="C1295" s="81"/>
      <c r="D1295" s="81"/>
      <c r="E1295" s="81"/>
      <c r="F1295" s="81"/>
      <c r="G1295" s="81"/>
    </row>
    <row r="1296" spans="1:7" ht="15" customHeight="1">
      <c r="A1296" s="91" t="s">
        <v>1483</v>
      </c>
      <c r="B1296" s="91"/>
      <c r="C1296" s="11" t="s">
        <v>4</v>
      </c>
      <c r="D1296" s="11" t="s">
        <v>1470</v>
      </c>
      <c r="E1296" s="11" t="s">
        <v>1471</v>
      </c>
      <c r="F1296" s="11" t="s">
        <v>1472</v>
      </c>
      <c r="G1296" s="11" t="s">
        <v>1473</v>
      </c>
    </row>
    <row r="1297" spans="1:7" ht="15" customHeight="1">
      <c r="A1297" s="17" t="s">
        <v>3212</v>
      </c>
      <c r="B1297" s="18" t="s">
        <v>3213</v>
      </c>
      <c r="C1297" s="17" t="s">
        <v>14</v>
      </c>
      <c r="D1297" s="17" t="s">
        <v>1563</v>
      </c>
      <c r="E1297" s="19">
        <v>1.6990000000000002E-2</v>
      </c>
      <c r="F1297" s="20">
        <v>14.96</v>
      </c>
      <c r="G1297" s="20">
        <f>TRUNC(TRUNC(E1297,8)*F1297,2)</f>
        <v>0.25</v>
      </c>
    </row>
    <row r="1298" spans="1:7" ht="15" customHeight="1">
      <c r="A1298" s="2"/>
      <c r="B1298" s="2"/>
      <c r="C1298" s="2"/>
      <c r="D1298" s="2"/>
      <c r="E1298" s="87" t="s">
        <v>1486</v>
      </c>
      <c r="F1298" s="87"/>
      <c r="G1298" s="21">
        <f>SUM(G1297:G1297)</f>
        <v>0.25</v>
      </c>
    </row>
    <row r="1299" spans="1:7" ht="15" customHeight="1">
      <c r="A1299" s="2"/>
      <c r="B1299" s="2"/>
      <c r="C1299" s="2"/>
      <c r="D1299" s="2"/>
      <c r="E1299" s="89" t="s">
        <v>1491</v>
      </c>
      <c r="F1299" s="89"/>
      <c r="G1299" s="5">
        <f>SUM(G1298)</f>
        <v>0.25</v>
      </c>
    </row>
    <row r="1300" spans="1:7" ht="9.9499999999999993" customHeight="1">
      <c r="A1300" s="2"/>
      <c r="B1300" s="2"/>
      <c r="C1300" s="2"/>
      <c r="D1300" s="2"/>
      <c r="E1300" s="90"/>
      <c r="F1300" s="90"/>
      <c r="G1300" s="90"/>
    </row>
    <row r="1301" spans="1:7" ht="20.100000000000001" customHeight="1">
      <c r="A1301" s="81" t="s">
        <v>3561</v>
      </c>
      <c r="B1301" s="81"/>
      <c r="C1301" s="81"/>
      <c r="D1301" s="81"/>
      <c r="E1301" s="81"/>
      <c r="F1301" s="81"/>
      <c r="G1301" s="81"/>
    </row>
    <row r="1302" spans="1:7" ht="15" customHeight="1">
      <c r="A1302" s="91" t="s">
        <v>1483</v>
      </c>
      <c r="B1302" s="91"/>
      <c r="C1302" s="11" t="s">
        <v>4</v>
      </c>
      <c r="D1302" s="11" t="s">
        <v>1470</v>
      </c>
      <c r="E1302" s="11" t="s">
        <v>1471</v>
      </c>
      <c r="F1302" s="11" t="s">
        <v>1472</v>
      </c>
      <c r="G1302" s="11" t="s">
        <v>1473</v>
      </c>
    </row>
    <row r="1303" spans="1:7" ht="15" customHeight="1">
      <c r="A1303" s="17" t="s">
        <v>3221</v>
      </c>
      <c r="B1303" s="18" t="s">
        <v>3222</v>
      </c>
      <c r="C1303" s="17" t="s">
        <v>14</v>
      </c>
      <c r="D1303" s="17" t="s">
        <v>1563</v>
      </c>
      <c r="E1303" s="19">
        <v>1.328E-2</v>
      </c>
      <c r="F1303" s="20">
        <v>14.96</v>
      </c>
      <c r="G1303" s="20">
        <f>TRUNC(TRUNC(E1303,8)*F1303,2)</f>
        <v>0.19</v>
      </c>
    </row>
    <row r="1304" spans="1:7" ht="15" customHeight="1">
      <c r="A1304" s="2"/>
      <c r="B1304" s="2"/>
      <c r="C1304" s="2"/>
      <c r="D1304" s="2"/>
      <c r="E1304" s="87" t="s">
        <v>1486</v>
      </c>
      <c r="F1304" s="87"/>
      <c r="G1304" s="21">
        <f>SUM(G1303:G1303)</f>
        <v>0.19</v>
      </c>
    </row>
    <row r="1305" spans="1:7" ht="15" customHeight="1">
      <c r="A1305" s="2"/>
      <c r="B1305" s="2"/>
      <c r="C1305" s="2"/>
      <c r="D1305" s="2"/>
      <c r="E1305" s="89" t="s">
        <v>1491</v>
      </c>
      <c r="F1305" s="89"/>
      <c r="G1305" s="5">
        <f>SUM(G1304)</f>
        <v>0.19</v>
      </c>
    </row>
    <row r="1306" spans="1:7" ht="9.9499999999999993" customHeight="1">
      <c r="A1306" s="2"/>
      <c r="B1306" s="2"/>
      <c r="C1306" s="2"/>
      <c r="D1306" s="2"/>
      <c r="E1306" s="90"/>
      <c r="F1306" s="90"/>
      <c r="G1306" s="90"/>
    </row>
    <row r="1307" spans="1:7" ht="20.100000000000001" customHeight="1">
      <c r="A1307" s="81" t="s">
        <v>3562</v>
      </c>
      <c r="B1307" s="81"/>
      <c r="C1307" s="81"/>
      <c r="D1307" s="81"/>
      <c r="E1307" s="81"/>
      <c r="F1307" s="81"/>
      <c r="G1307" s="81"/>
    </row>
    <row r="1308" spans="1:7" ht="15" customHeight="1">
      <c r="A1308" s="91" t="s">
        <v>1483</v>
      </c>
      <c r="B1308" s="91"/>
      <c r="C1308" s="11" t="s">
        <v>4</v>
      </c>
      <c r="D1308" s="11" t="s">
        <v>1470</v>
      </c>
      <c r="E1308" s="11" t="s">
        <v>1471</v>
      </c>
      <c r="F1308" s="11" t="s">
        <v>1472</v>
      </c>
      <c r="G1308" s="11" t="s">
        <v>1473</v>
      </c>
    </row>
    <row r="1309" spans="1:7" ht="15" customHeight="1">
      <c r="A1309" s="17" t="s">
        <v>3230</v>
      </c>
      <c r="B1309" s="18" t="s">
        <v>3231</v>
      </c>
      <c r="C1309" s="17" t="s">
        <v>14</v>
      </c>
      <c r="D1309" s="17" t="s">
        <v>1563</v>
      </c>
      <c r="E1309" s="19">
        <v>1.328E-2</v>
      </c>
      <c r="F1309" s="20">
        <v>15.74</v>
      </c>
      <c r="G1309" s="20">
        <f>TRUNC(TRUNC(E1309,8)*F1309,2)</f>
        <v>0.2</v>
      </c>
    </row>
    <row r="1310" spans="1:7" ht="15" customHeight="1">
      <c r="A1310" s="2"/>
      <c r="B1310" s="2"/>
      <c r="C1310" s="2"/>
      <c r="D1310" s="2"/>
      <c r="E1310" s="87" t="s">
        <v>1486</v>
      </c>
      <c r="F1310" s="87"/>
      <c r="G1310" s="21">
        <f>SUM(G1309:G1309)</f>
        <v>0.2</v>
      </c>
    </row>
    <row r="1311" spans="1:7" ht="15" customHeight="1">
      <c r="A1311" s="2"/>
      <c r="B1311" s="2"/>
      <c r="C1311" s="2"/>
      <c r="D1311" s="2"/>
      <c r="E1311" s="89" t="s">
        <v>1491</v>
      </c>
      <c r="F1311" s="89"/>
      <c r="G1311" s="5">
        <f>SUM(G1310)</f>
        <v>0.2</v>
      </c>
    </row>
    <row r="1312" spans="1:7" ht="9.9499999999999993" customHeight="1">
      <c r="A1312" s="2"/>
      <c r="B1312" s="2"/>
      <c r="C1312" s="2"/>
      <c r="D1312" s="2"/>
      <c r="E1312" s="90"/>
      <c r="F1312" s="90"/>
      <c r="G1312" s="90"/>
    </row>
    <row r="1313" spans="1:7" ht="20.100000000000001" customHeight="1">
      <c r="A1313" s="81" t="s">
        <v>3563</v>
      </c>
      <c r="B1313" s="81"/>
      <c r="C1313" s="81"/>
      <c r="D1313" s="81"/>
      <c r="E1313" s="81"/>
      <c r="F1313" s="81"/>
      <c r="G1313" s="81"/>
    </row>
    <row r="1314" spans="1:7" ht="15" customHeight="1">
      <c r="A1314" s="91" t="s">
        <v>1483</v>
      </c>
      <c r="B1314" s="91"/>
      <c r="C1314" s="11" t="s">
        <v>4</v>
      </c>
      <c r="D1314" s="11" t="s">
        <v>1470</v>
      </c>
      <c r="E1314" s="11" t="s">
        <v>1471</v>
      </c>
      <c r="F1314" s="11" t="s">
        <v>1472</v>
      </c>
      <c r="G1314" s="11" t="s">
        <v>1473</v>
      </c>
    </row>
    <row r="1315" spans="1:7" ht="15" customHeight="1">
      <c r="A1315" s="17" t="s">
        <v>1506</v>
      </c>
      <c r="B1315" s="18" t="s">
        <v>1507</v>
      </c>
      <c r="C1315" s="17" t="s">
        <v>14</v>
      </c>
      <c r="D1315" s="17" t="s">
        <v>15</v>
      </c>
      <c r="E1315" s="19">
        <v>4.3800000000000002E-3</v>
      </c>
      <c r="F1315" s="20">
        <v>4528.3100000000004</v>
      </c>
      <c r="G1315" s="20">
        <f>TRUNC(TRUNC(E1315,8)*F1315,2)</f>
        <v>19.829999999999998</v>
      </c>
    </row>
    <row r="1316" spans="1:7" ht="15" customHeight="1">
      <c r="A1316" s="2"/>
      <c r="B1316" s="2"/>
      <c r="C1316" s="2"/>
      <c r="D1316" s="2"/>
      <c r="E1316" s="87" t="s">
        <v>1486</v>
      </c>
      <c r="F1316" s="87"/>
      <c r="G1316" s="21">
        <f>SUM(G1315:G1315)</f>
        <v>19.829999999999998</v>
      </c>
    </row>
    <row r="1317" spans="1:7" ht="15" customHeight="1">
      <c r="A1317" s="2"/>
      <c r="B1317" s="2"/>
      <c r="C1317" s="2"/>
      <c r="D1317" s="2"/>
      <c r="E1317" s="89" t="s">
        <v>1491</v>
      </c>
      <c r="F1317" s="89"/>
      <c r="G1317" s="5">
        <f>SUM(G1316)</f>
        <v>19.829999999999998</v>
      </c>
    </row>
    <row r="1318" spans="1:7" ht="9.9499999999999993" customHeight="1">
      <c r="A1318" s="2"/>
      <c r="B1318" s="2"/>
      <c r="C1318" s="2"/>
      <c r="D1318" s="2"/>
      <c r="E1318" s="90"/>
      <c r="F1318" s="90"/>
      <c r="G1318" s="90"/>
    </row>
    <row r="1319" spans="1:7" ht="20.100000000000001" customHeight="1">
      <c r="A1319" s="81" t="s">
        <v>3564</v>
      </c>
      <c r="B1319" s="81"/>
      <c r="C1319" s="81"/>
      <c r="D1319" s="81"/>
      <c r="E1319" s="81"/>
      <c r="F1319" s="81"/>
      <c r="G1319" s="81"/>
    </row>
    <row r="1320" spans="1:7" ht="15" customHeight="1">
      <c r="A1320" s="91" t="s">
        <v>1483</v>
      </c>
      <c r="B1320" s="91"/>
      <c r="C1320" s="11" t="s">
        <v>4</v>
      </c>
      <c r="D1320" s="11" t="s">
        <v>1470</v>
      </c>
      <c r="E1320" s="11" t="s">
        <v>1471</v>
      </c>
      <c r="F1320" s="11" t="s">
        <v>1472</v>
      </c>
      <c r="G1320" s="11" t="s">
        <v>1473</v>
      </c>
    </row>
    <row r="1321" spans="1:7" ht="15" customHeight="1">
      <c r="A1321" s="17" t="s">
        <v>3283</v>
      </c>
      <c r="B1321" s="18" t="s">
        <v>3284</v>
      </c>
      <c r="C1321" s="17" t="s">
        <v>14</v>
      </c>
      <c r="D1321" s="17" t="s">
        <v>1563</v>
      </c>
      <c r="E1321" s="19">
        <v>1.328E-2</v>
      </c>
      <c r="F1321" s="20">
        <v>22.92</v>
      </c>
      <c r="G1321" s="20">
        <f>TRUNC(TRUNC(E1321,8)*F1321,2)</f>
        <v>0.3</v>
      </c>
    </row>
    <row r="1322" spans="1:7" ht="15" customHeight="1">
      <c r="A1322" s="2"/>
      <c r="B1322" s="2"/>
      <c r="C1322" s="2"/>
      <c r="D1322" s="2"/>
      <c r="E1322" s="87" t="s">
        <v>1486</v>
      </c>
      <c r="F1322" s="87"/>
      <c r="G1322" s="21">
        <f>SUM(G1321:G1321)</f>
        <v>0.3</v>
      </c>
    </row>
    <row r="1323" spans="1:7" ht="15" customHeight="1">
      <c r="A1323" s="2"/>
      <c r="B1323" s="2"/>
      <c r="C1323" s="2"/>
      <c r="D1323" s="2"/>
      <c r="E1323" s="89" t="s">
        <v>1491</v>
      </c>
      <c r="F1323" s="89"/>
      <c r="G1323" s="5">
        <f>SUM(G1322)</f>
        <v>0.3</v>
      </c>
    </row>
    <row r="1324" spans="1:7" ht="9.9499999999999993" customHeight="1">
      <c r="A1324" s="2"/>
      <c r="B1324" s="2"/>
      <c r="C1324" s="2"/>
      <c r="D1324" s="2"/>
      <c r="E1324" s="90"/>
      <c r="F1324" s="90"/>
      <c r="G1324" s="90"/>
    </row>
    <row r="1325" spans="1:7" ht="20.100000000000001" customHeight="1">
      <c r="A1325" s="81" t="s">
        <v>3565</v>
      </c>
      <c r="B1325" s="81"/>
      <c r="C1325" s="81"/>
      <c r="D1325" s="81"/>
      <c r="E1325" s="81"/>
      <c r="F1325" s="81"/>
      <c r="G1325" s="81"/>
    </row>
    <row r="1326" spans="1:7" ht="15" customHeight="1">
      <c r="A1326" s="91" t="s">
        <v>1483</v>
      </c>
      <c r="B1326" s="91"/>
      <c r="C1326" s="11" t="s">
        <v>4</v>
      </c>
      <c r="D1326" s="11" t="s">
        <v>1470</v>
      </c>
      <c r="E1326" s="11" t="s">
        <v>1471</v>
      </c>
      <c r="F1326" s="11" t="s">
        <v>1472</v>
      </c>
      <c r="G1326" s="11" t="s">
        <v>1473</v>
      </c>
    </row>
    <row r="1327" spans="1:7" ht="15" customHeight="1">
      <c r="A1327" s="17" t="s">
        <v>3300</v>
      </c>
      <c r="B1327" s="18" t="s">
        <v>3301</v>
      </c>
      <c r="C1327" s="17" t="s">
        <v>14</v>
      </c>
      <c r="D1327" s="17" t="s">
        <v>1563</v>
      </c>
      <c r="E1327" s="19">
        <v>1.6990000000000002E-2</v>
      </c>
      <c r="F1327" s="20">
        <v>19.28</v>
      </c>
      <c r="G1327" s="20">
        <f>TRUNC(TRUNC(E1327,8)*F1327,2)</f>
        <v>0.32</v>
      </c>
    </row>
    <row r="1328" spans="1:7" ht="15" customHeight="1">
      <c r="A1328" s="2"/>
      <c r="B1328" s="2"/>
      <c r="C1328" s="2"/>
      <c r="D1328" s="2"/>
      <c r="E1328" s="87" t="s">
        <v>1486</v>
      </c>
      <c r="F1328" s="87"/>
      <c r="G1328" s="21">
        <f>SUM(G1327:G1327)</f>
        <v>0.32</v>
      </c>
    </row>
    <row r="1329" spans="1:7" ht="15" customHeight="1">
      <c r="A1329" s="2"/>
      <c r="B1329" s="2"/>
      <c r="C1329" s="2"/>
      <c r="D1329" s="2"/>
      <c r="E1329" s="89" t="s">
        <v>1491</v>
      </c>
      <c r="F1329" s="89"/>
      <c r="G1329" s="5">
        <f>SUM(G1328)</f>
        <v>0.32</v>
      </c>
    </row>
    <row r="1330" spans="1:7" ht="9.9499999999999993" customHeight="1">
      <c r="A1330" s="2"/>
      <c r="B1330" s="2"/>
      <c r="C1330" s="2"/>
      <c r="D1330" s="2"/>
      <c r="E1330" s="90"/>
      <c r="F1330" s="90"/>
      <c r="G1330" s="90"/>
    </row>
    <row r="1331" spans="1:7" ht="20.100000000000001" customHeight="1">
      <c r="A1331" s="81" t="s">
        <v>3566</v>
      </c>
      <c r="B1331" s="81"/>
      <c r="C1331" s="81"/>
      <c r="D1331" s="81"/>
      <c r="E1331" s="81"/>
      <c r="F1331" s="81"/>
      <c r="G1331" s="81"/>
    </row>
    <row r="1332" spans="1:7" ht="15" customHeight="1">
      <c r="A1332" s="91" t="s">
        <v>1483</v>
      </c>
      <c r="B1332" s="91"/>
      <c r="C1332" s="11" t="s">
        <v>4</v>
      </c>
      <c r="D1332" s="11" t="s">
        <v>1470</v>
      </c>
      <c r="E1332" s="11" t="s">
        <v>1471</v>
      </c>
      <c r="F1332" s="11" t="s">
        <v>1472</v>
      </c>
      <c r="G1332" s="11" t="s">
        <v>1473</v>
      </c>
    </row>
    <row r="1333" spans="1:7" ht="15" customHeight="1">
      <c r="A1333" s="17" t="s">
        <v>3309</v>
      </c>
      <c r="B1333" s="18" t="s">
        <v>3310</v>
      </c>
      <c r="C1333" s="17" t="s">
        <v>14</v>
      </c>
      <c r="D1333" s="17" t="s">
        <v>1563</v>
      </c>
      <c r="E1333" s="19">
        <v>4.2970000000000001E-2</v>
      </c>
      <c r="F1333" s="20">
        <v>14.96</v>
      </c>
      <c r="G1333" s="20">
        <f>TRUNC(TRUNC(E1333,8)*F1333,2)</f>
        <v>0.64</v>
      </c>
    </row>
    <row r="1334" spans="1:7" ht="15" customHeight="1">
      <c r="A1334" s="2"/>
      <c r="B1334" s="2"/>
      <c r="C1334" s="2"/>
      <c r="D1334" s="2"/>
      <c r="E1334" s="87" t="s">
        <v>1486</v>
      </c>
      <c r="F1334" s="87"/>
      <c r="G1334" s="21">
        <f>SUM(G1333:G1333)</f>
        <v>0.64</v>
      </c>
    </row>
    <row r="1335" spans="1:7" ht="15" customHeight="1">
      <c r="A1335" s="2"/>
      <c r="B1335" s="2"/>
      <c r="C1335" s="2"/>
      <c r="D1335" s="2"/>
      <c r="E1335" s="89" t="s">
        <v>1491</v>
      </c>
      <c r="F1335" s="89"/>
      <c r="G1335" s="5">
        <f>SUM(G1334)</f>
        <v>0.64</v>
      </c>
    </row>
    <row r="1336" spans="1:7" ht="9.9499999999999993" customHeight="1">
      <c r="A1336" s="2"/>
      <c r="B1336" s="2"/>
      <c r="C1336" s="2"/>
      <c r="D1336" s="2"/>
      <c r="E1336" s="90"/>
      <c r="F1336" s="90"/>
      <c r="G1336" s="90"/>
    </row>
    <row r="1337" spans="1:7" ht="20.100000000000001" customHeight="1">
      <c r="A1337" s="81" t="s">
        <v>3567</v>
      </c>
      <c r="B1337" s="81"/>
      <c r="C1337" s="81"/>
      <c r="D1337" s="81"/>
      <c r="E1337" s="81"/>
      <c r="F1337" s="81"/>
      <c r="G1337" s="81"/>
    </row>
    <row r="1338" spans="1:7" ht="15" customHeight="1">
      <c r="A1338" s="91" t="s">
        <v>1483</v>
      </c>
      <c r="B1338" s="91"/>
      <c r="C1338" s="11" t="s">
        <v>4</v>
      </c>
      <c r="D1338" s="11" t="s">
        <v>1470</v>
      </c>
      <c r="E1338" s="11" t="s">
        <v>1471</v>
      </c>
      <c r="F1338" s="11" t="s">
        <v>1472</v>
      </c>
      <c r="G1338" s="11" t="s">
        <v>1473</v>
      </c>
    </row>
    <row r="1339" spans="1:7" ht="21" customHeight="1">
      <c r="A1339" s="17" t="s">
        <v>3318</v>
      </c>
      <c r="B1339" s="18" t="s">
        <v>3319</v>
      </c>
      <c r="C1339" s="17" t="s">
        <v>14</v>
      </c>
      <c r="D1339" s="17" t="s">
        <v>1563</v>
      </c>
      <c r="E1339" s="19">
        <v>2.07E-2</v>
      </c>
      <c r="F1339" s="20">
        <v>14.96</v>
      </c>
      <c r="G1339" s="20">
        <f>TRUNC(TRUNC(E1339,8)*F1339,2)</f>
        <v>0.3</v>
      </c>
    </row>
    <row r="1340" spans="1:7" ht="15" customHeight="1">
      <c r="A1340" s="2"/>
      <c r="B1340" s="2"/>
      <c r="C1340" s="2"/>
      <c r="D1340" s="2"/>
      <c r="E1340" s="87" t="s">
        <v>1486</v>
      </c>
      <c r="F1340" s="87"/>
      <c r="G1340" s="21">
        <f>SUM(G1339:G1339)</f>
        <v>0.3</v>
      </c>
    </row>
    <row r="1341" spans="1:7" ht="15" customHeight="1">
      <c r="A1341" s="2"/>
      <c r="B1341" s="2"/>
      <c r="C1341" s="2"/>
      <c r="D1341" s="2"/>
      <c r="E1341" s="89" t="s">
        <v>1491</v>
      </c>
      <c r="F1341" s="89"/>
      <c r="G1341" s="5">
        <f>SUM(G1340)</f>
        <v>0.3</v>
      </c>
    </row>
    <row r="1342" spans="1:7" ht="9.9499999999999993" customHeight="1">
      <c r="A1342" s="2"/>
      <c r="B1342" s="2"/>
      <c r="C1342" s="2"/>
      <c r="D1342" s="2"/>
      <c r="E1342" s="90"/>
      <c r="F1342" s="90"/>
      <c r="G1342" s="90"/>
    </row>
    <row r="1343" spans="1:7" ht="20.100000000000001" customHeight="1">
      <c r="A1343" s="81" t="s">
        <v>3568</v>
      </c>
      <c r="B1343" s="81"/>
      <c r="C1343" s="81"/>
      <c r="D1343" s="81"/>
      <c r="E1343" s="81"/>
      <c r="F1343" s="81"/>
      <c r="G1343" s="81"/>
    </row>
    <row r="1344" spans="1:7" ht="15" customHeight="1">
      <c r="A1344" s="91" t="s">
        <v>1483</v>
      </c>
      <c r="B1344" s="91"/>
      <c r="C1344" s="11" t="s">
        <v>4</v>
      </c>
      <c r="D1344" s="11" t="s">
        <v>1470</v>
      </c>
      <c r="E1344" s="11" t="s">
        <v>1471</v>
      </c>
      <c r="F1344" s="11" t="s">
        <v>1472</v>
      </c>
      <c r="G1344" s="11" t="s">
        <v>1473</v>
      </c>
    </row>
    <row r="1345" spans="1:7" ht="15" customHeight="1">
      <c r="A1345" s="17" t="s">
        <v>3323</v>
      </c>
      <c r="B1345" s="18" t="s">
        <v>3324</v>
      </c>
      <c r="C1345" s="17" t="s">
        <v>14</v>
      </c>
      <c r="D1345" s="17" t="s">
        <v>1563</v>
      </c>
      <c r="E1345" s="19">
        <v>1.328E-2</v>
      </c>
      <c r="F1345" s="20">
        <v>14.96</v>
      </c>
      <c r="G1345" s="20">
        <f>TRUNC(TRUNC(E1345,8)*F1345,2)</f>
        <v>0.19</v>
      </c>
    </row>
    <row r="1346" spans="1:7" ht="15" customHeight="1">
      <c r="A1346" s="2"/>
      <c r="B1346" s="2"/>
      <c r="C1346" s="2"/>
      <c r="D1346" s="2"/>
      <c r="E1346" s="87" t="s">
        <v>1486</v>
      </c>
      <c r="F1346" s="87"/>
      <c r="G1346" s="21">
        <f>SUM(G1345:G1345)</f>
        <v>0.19</v>
      </c>
    </row>
    <row r="1347" spans="1:7" ht="15" customHeight="1">
      <c r="A1347" s="2"/>
      <c r="B1347" s="2"/>
      <c r="C1347" s="2"/>
      <c r="D1347" s="2"/>
      <c r="E1347" s="89" t="s">
        <v>1491</v>
      </c>
      <c r="F1347" s="89"/>
      <c r="G1347" s="5">
        <f>SUM(G1346)</f>
        <v>0.19</v>
      </c>
    </row>
    <row r="1348" spans="1:7" ht="9.9499999999999993" customHeight="1">
      <c r="A1348" s="2"/>
      <c r="B1348" s="2"/>
      <c r="C1348" s="2"/>
      <c r="D1348" s="2"/>
      <c r="E1348" s="90"/>
      <c r="F1348" s="90"/>
      <c r="G1348" s="90"/>
    </row>
    <row r="1349" spans="1:7" ht="20.100000000000001" customHeight="1">
      <c r="A1349" s="81" t="s">
        <v>3569</v>
      </c>
      <c r="B1349" s="81"/>
      <c r="C1349" s="81"/>
      <c r="D1349" s="81"/>
      <c r="E1349" s="81"/>
      <c r="F1349" s="81"/>
      <c r="G1349" s="81"/>
    </row>
    <row r="1350" spans="1:7" ht="15" customHeight="1">
      <c r="A1350" s="91" t="s">
        <v>1483</v>
      </c>
      <c r="B1350" s="91"/>
      <c r="C1350" s="11" t="s">
        <v>4</v>
      </c>
      <c r="D1350" s="11" t="s">
        <v>1470</v>
      </c>
      <c r="E1350" s="11" t="s">
        <v>1471</v>
      </c>
      <c r="F1350" s="11" t="s">
        <v>1472</v>
      </c>
      <c r="G1350" s="11" t="s">
        <v>1473</v>
      </c>
    </row>
    <row r="1351" spans="1:7" ht="15" customHeight="1">
      <c r="A1351" s="17" t="s">
        <v>3328</v>
      </c>
      <c r="B1351" s="18" t="s">
        <v>3329</v>
      </c>
      <c r="C1351" s="17" t="s">
        <v>14</v>
      </c>
      <c r="D1351" s="17" t="s">
        <v>1563</v>
      </c>
      <c r="E1351" s="19">
        <v>1.6990000000000002E-2</v>
      </c>
      <c r="F1351" s="20">
        <v>22.92</v>
      </c>
      <c r="G1351" s="20">
        <f>TRUNC(TRUNC(E1351,8)*F1351,2)</f>
        <v>0.38</v>
      </c>
    </row>
    <row r="1352" spans="1:7" ht="15" customHeight="1">
      <c r="A1352" s="2"/>
      <c r="B1352" s="2"/>
      <c r="C1352" s="2"/>
      <c r="D1352" s="2"/>
      <c r="E1352" s="87" t="s">
        <v>1486</v>
      </c>
      <c r="F1352" s="87"/>
      <c r="G1352" s="21">
        <f>SUM(G1351:G1351)</f>
        <v>0.38</v>
      </c>
    </row>
    <row r="1353" spans="1:7" ht="15" customHeight="1">
      <c r="A1353" s="2"/>
      <c r="B1353" s="2"/>
      <c r="C1353" s="2"/>
      <c r="D1353" s="2"/>
      <c r="E1353" s="89" t="s">
        <v>1491</v>
      </c>
      <c r="F1353" s="89"/>
      <c r="G1353" s="5">
        <f>SUM(G1352)</f>
        <v>0.38</v>
      </c>
    </row>
    <row r="1354" spans="1:7" ht="9.9499999999999993" customHeight="1">
      <c r="A1354" s="2"/>
      <c r="B1354" s="2"/>
      <c r="C1354" s="2"/>
      <c r="D1354" s="2"/>
      <c r="E1354" s="90"/>
      <c r="F1354" s="90"/>
      <c r="G1354" s="90"/>
    </row>
    <row r="1355" spans="1:7" ht="20.100000000000001" customHeight="1">
      <c r="A1355" s="81" t="s">
        <v>3570</v>
      </c>
      <c r="B1355" s="81"/>
      <c r="C1355" s="81"/>
      <c r="D1355" s="81"/>
      <c r="E1355" s="81"/>
      <c r="F1355" s="81"/>
      <c r="G1355" s="81"/>
    </row>
    <row r="1356" spans="1:7" ht="15" customHeight="1">
      <c r="A1356" s="91" t="s">
        <v>1483</v>
      </c>
      <c r="B1356" s="91"/>
      <c r="C1356" s="11" t="s">
        <v>4</v>
      </c>
      <c r="D1356" s="11" t="s">
        <v>1470</v>
      </c>
      <c r="E1356" s="11" t="s">
        <v>1471</v>
      </c>
      <c r="F1356" s="11" t="s">
        <v>1472</v>
      </c>
      <c r="G1356" s="11" t="s">
        <v>1473</v>
      </c>
    </row>
    <row r="1357" spans="1:7" ht="15" customHeight="1">
      <c r="A1357" s="17" t="s">
        <v>3469</v>
      </c>
      <c r="B1357" s="18" t="s">
        <v>3470</v>
      </c>
      <c r="C1357" s="17" t="s">
        <v>14</v>
      </c>
      <c r="D1357" s="17" t="s">
        <v>1563</v>
      </c>
      <c r="E1357" s="19">
        <v>1.6990000000000002E-2</v>
      </c>
      <c r="F1357" s="20">
        <v>21.81</v>
      </c>
      <c r="G1357" s="20">
        <f>TRUNC(TRUNC(E1357,8)*F1357,2)</f>
        <v>0.37</v>
      </c>
    </row>
    <row r="1358" spans="1:7" ht="15" customHeight="1">
      <c r="A1358" s="2"/>
      <c r="B1358" s="2"/>
      <c r="C1358" s="2"/>
      <c r="D1358" s="2"/>
      <c r="E1358" s="87" t="s">
        <v>1486</v>
      </c>
      <c r="F1358" s="87"/>
      <c r="G1358" s="21">
        <f>SUM(G1357:G1357)</f>
        <v>0.37</v>
      </c>
    </row>
    <row r="1359" spans="1:7" ht="15" customHeight="1">
      <c r="A1359" s="2"/>
      <c r="B1359" s="2"/>
      <c r="C1359" s="2"/>
      <c r="D1359" s="2"/>
      <c r="E1359" s="89" t="s">
        <v>1491</v>
      </c>
      <c r="F1359" s="89"/>
      <c r="G1359" s="5">
        <f>SUM(G1358)</f>
        <v>0.37</v>
      </c>
    </row>
    <row r="1360" spans="1:7" ht="9.9499999999999993" customHeight="1">
      <c r="A1360" s="2"/>
      <c r="B1360" s="2"/>
      <c r="C1360" s="2"/>
      <c r="D1360" s="2"/>
      <c r="E1360" s="90"/>
      <c r="F1360" s="90"/>
      <c r="G1360" s="90"/>
    </row>
    <row r="1361" spans="1:7" ht="20.100000000000001" customHeight="1">
      <c r="A1361" s="81" t="s">
        <v>3571</v>
      </c>
      <c r="B1361" s="81"/>
      <c r="C1361" s="81"/>
      <c r="D1361" s="81"/>
      <c r="E1361" s="81"/>
      <c r="F1361" s="81"/>
      <c r="G1361" s="81"/>
    </row>
    <row r="1362" spans="1:7" ht="15" customHeight="1">
      <c r="A1362" s="91" t="s">
        <v>1483</v>
      </c>
      <c r="B1362" s="91"/>
      <c r="C1362" s="11" t="s">
        <v>4</v>
      </c>
      <c r="D1362" s="11" t="s">
        <v>1470</v>
      </c>
      <c r="E1362" s="11" t="s">
        <v>1471</v>
      </c>
      <c r="F1362" s="11" t="s">
        <v>1472</v>
      </c>
      <c r="G1362" s="11" t="s">
        <v>1473</v>
      </c>
    </row>
    <row r="1363" spans="1:7" ht="15" customHeight="1">
      <c r="A1363" s="17" t="s">
        <v>3474</v>
      </c>
      <c r="B1363" s="18" t="s">
        <v>3475</v>
      </c>
      <c r="C1363" s="17" t="s">
        <v>14</v>
      </c>
      <c r="D1363" s="17" t="s">
        <v>1563</v>
      </c>
      <c r="E1363" s="19">
        <v>1.328E-2</v>
      </c>
      <c r="F1363" s="20">
        <v>22.92</v>
      </c>
      <c r="G1363" s="20">
        <f>TRUNC(TRUNC(E1363,8)*F1363,2)</f>
        <v>0.3</v>
      </c>
    </row>
    <row r="1364" spans="1:7" ht="15" customHeight="1">
      <c r="A1364" s="2"/>
      <c r="B1364" s="2"/>
      <c r="C1364" s="2"/>
      <c r="D1364" s="2"/>
      <c r="E1364" s="87" t="s">
        <v>1486</v>
      </c>
      <c r="F1364" s="87"/>
      <c r="G1364" s="21">
        <f>SUM(G1363:G1363)</f>
        <v>0.3</v>
      </c>
    </row>
    <row r="1365" spans="1:7" ht="15" customHeight="1">
      <c r="A1365" s="2"/>
      <c r="B1365" s="2"/>
      <c r="C1365" s="2"/>
      <c r="D1365" s="2"/>
      <c r="E1365" s="89" t="s">
        <v>1491</v>
      </c>
      <c r="F1365" s="89"/>
      <c r="G1365" s="5">
        <f>SUM(G1364)</f>
        <v>0.3</v>
      </c>
    </row>
    <row r="1366" spans="1:7" ht="9.9499999999999993" customHeight="1">
      <c r="A1366" s="2"/>
      <c r="B1366" s="2"/>
      <c r="C1366" s="2"/>
      <c r="D1366" s="2"/>
      <c r="E1366" s="90"/>
      <c r="F1366" s="90"/>
      <c r="G1366" s="90"/>
    </row>
    <row r="1367" spans="1:7" ht="20.100000000000001" customHeight="1">
      <c r="A1367" s="81" t="s">
        <v>3572</v>
      </c>
      <c r="B1367" s="81"/>
      <c r="C1367" s="81"/>
      <c r="D1367" s="81"/>
      <c r="E1367" s="81"/>
      <c r="F1367" s="81"/>
      <c r="G1367" s="81"/>
    </row>
    <row r="1368" spans="1:7" ht="15" customHeight="1">
      <c r="A1368" s="91" t="s">
        <v>1483</v>
      </c>
      <c r="B1368" s="91"/>
      <c r="C1368" s="11" t="s">
        <v>4</v>
      </c>
      <c r="D1368" s="11" t="s">
        <v>1470</v>
      </c>
      <c r="E1368" s="11" t="s">
        <v>1471</v>
      </c>
      <c r="F1368" s="11" t="s">
        <v>1472</v>
      </c>
      <c r="G1368" s="11" t="s">
        <v>1473</v>
      </c>
    </row>
    <row r="1369" spans="1:7" ht="15" customHeight="1">
      <c r="A1369" s="17" t="s">
        <v>3573</v>
      </c>
      <c r="B1369" s="18" t="s">
        <v>3574</v>
      </c>
      <c r="C1369" s="17" t="s">
        <v>14</v>
      </c>
      <c r="D1369" s="17" t="s">
        <v>1563</v>
      </c>
      <c r="E1369" s="19">
        <v>4.2970000000000001E-2</v>
      </c>
      <c r="F1369" s="20">
        <v>22.92</v>
      </c>
      <c r="G1369" s="20">
        <f>TRUNC(TRUNC(E1369,8)*F1369,2)</f>
        <v>0.98</v>
      </c>
    </row>
    <row r="1370" spans="1:7" ht="15" customHeight="1">
      <c r="A1370" s="2"/>
      <c r="B1370" s="2"/>
      <c r="C1370" s="2"/>
      <c r="D1370" s="2"/>
      <c r="E1370" s="87" t="s">
        <v>1486</v>
      </c>
      <c r="F1370" s="87"/>
      <c r="G1370" s="21">
        <f>SUM(G1369:G1369)</f>
        <v>0.98</v>
      </c>
    </row>
    <row r="1371" spans="1:7" ht="15" customHeight="1">
      <c r="A1371" s="2"/>
      <c r="B1371" s="2"/>
      <c r="C1371" s="2"/>
      <c r="D1371" s="2"/>
      <c r="E1371" s="89" t="s">
        <v>1491</v>
      </c>
      <c r="F1371" s="89"/>
      <c r="G1371" s="5">
        <f>SUM(G1370)</f>
        <v>0.98</v>
      </c>
    </row>
    <row r="1372" spans="1:7" ht="9.9499999999999993" customHeight="1">
      <c r="A1372" s="2"/>
      <c r="B1372" s="2"/>
      <c r="C1372" s="2"/>
      <c r="D1372" s="2"/>
      <c r="E1372" s="90"/>
      <c r="F1372" s="90"/>
      <c r="G1372" s="90"/>
    </row>
    <row r="1373" spans="1:7" ht="20.100000000000001" customHeight="1">
      <c r="A1373" s="81" t="s">
        <v>3575</v>
      </c>
      <c r="B1373" s="81"/>
      <c r="C1373" s="81"/>
      <c r="D1373" s="81"/>
      <c r="E1373" s="81"/>
      <c r="F1373" s="81"/>
      <c r="G1373" s="81"/>
    </row>
    <row r="1374" spans="1:7" ht="15" customHeight="1">
      <c r="A1374" s="91" t="s">
        <v>1483</v>
      </c>
      <c r="B1374" s="91"/>
      <c r="C1374" s="11" t="s">
        <v>4</v>
      </c>
      <c r="D1374" s="11" t="s">
        <v>1470</v>
      </c>
      <c r="E1374" s="11" t="s">
        <v>1471</v>
      </c>
      <c r="F1374" s="11" t="s">
        <v>1472</v>
      </c>
      <c r="G1374" s="11" t="s">
        <v>1473</v>
      </c>
    </row>
    <row r="1375" spans="1:7" ht="15" customHeight="1">
      <c r="A1375" s="17" t="s">
        <v>3576</v>
      </c>
      <c r="B1375" s="18" t="s">
        <v>3577</v>
      </c>
      <c r="C1375" s="17" t="s">
        <v>14</v>
      </c>
      <c r="D1375" s="17" t="s">
        <v>1563</v>
      </c>
      <c r="E1375" s="19">
        <v>2.07E-2</v>
      </c>
      <c r="F1375" s="20">
        <v>22.92</v>
      </c>
      <c r="G1375" s="20">
        <f>TRUNC(TRUNC(E1375,8)*F1375,2)</f>
        <v>0.47</v>
      </c>
    </row>
    <row r="1376" spans="1:7" ht="15" customHeight="1">
      <c r="A1376" s="2"/>
      <c r="B1376" s="2"/>
      <c r="C1376" s="2"/>
      <c r="D1376" s="2"/>
      <c r="E1376" s="87" t="s">
        <v>1486</v>
      </c>
      <c r="F1376" s="87"/>
      <c r="G1376" s="21">
        <f>SUM(G1375:G1375)</f>
        <v>0.47</v>
      </c>
    </row>
    <row r="1377" spans="1:7" ht="15" customHeight="1">
      <c r="A1377" s="2"/>
      <c r="B1377" s="2"/>
      <c r="C1377" s="2"/>
      <c r="D1377" s="2"/>
      <c r="E1377" s="89" t="s">
        <v>1491</v>
      </c>
      <c r="F1377" s="89"/>
      <c r="G1377" s="5">
        <f>SUM(G1376)</f>
        <v>0.47</v>
      </c>
    </row>
    <row r="1378" spans="1:7" ht="9.9499999999999993" customHeight="1">
      <c r="A1378" s="2"/>
      <c r="B1378" s="2"/>
      <c r="C1378" s="2"/>
      <c r="D1378" s="2"/>
      <c r="E1378" s="90"/>
      <c r="F1378" s="90"/>
      <c r="G1378" s="90"/>
    </row>
    <row r="1379" spans="1:7" ht="20.100000000000001" customHeight="1">
      <c r="A1379" s="81" t="s">
        <v>3578</v>
      </c>
      <c r="B1379" s="81"/>
      <c r="C1379" s="81"/>
      <c r="D1379" s="81"/>
      <c r="E1379" s="81"/>
      <c r="F1379" s="81"/>
      <c r="G1379" s="81"/>
    </row>
    <row r="1380" spans="1:7" ht="15" customHeight="1">
      <c r="A1380" s="91" t="s">
        <v>1483</v>
      </c>
      <c r="B1380" s="91"/>
      <c r="C1380" s="11" t="s">
        <v>4</v>
      </c>
      <c r="D1380" s="11" t="s">
        <v>1470</v>
      </c>
      <c r="E1380" s="11" t="s">
        <v>1471</v>
      </c>
      <c r="F1380" s="11" t="s">
        <v>1472</v>
      </c>
      <c r="G1380" s="11" t="s">
        <v>1473</v>
      </c>
    </row>
    <row r="1381" spans="1:7" ht="15" customHeight="1">
      <c r="A1381" s="17" t="s">
        <v>1497</v>
      </c>
      <c r="B1381" s="18" t="s">
        <v>1498</v>
      </c>
      <c r="C1381" s="17" t="s">
        <v>14</v>
      </c>
      <c r="D1381" s="17" t="s">
        <v>15</v>
      </c>
      <c r="E1381" s="19">
        <v>1.8259999999999998E-2</v>
      </c>
      <c r="F1381" s="20">
        <v>6148.53</v>
      </c>
      <c r="G1381" s="20">
        <f>TRUNC(TRUNC(E1381,8)*F1381,2)</f>
        <v>112.27</v>
      </c>
    </row>
    <row r="1382" spans="1:7" ht="15" customHeight="1">
      <c r="A1382" s="2"/>
      <c r="B1382" s="2"/>
      <c r="C1382" s="2"/>
      <c r="D1382" s="2"/>
      <c r="E1382" s="87" t="s">
        <v>1486</v>
      </c>
      <c r="F1382" s="87"/>
      <c r="G1382" s="21">
        <f>SUM(G1381:G1381)</f>
        <v>112.27</v>
      </c>
    </row>
    <row r="1383" spans="1:7" ht="15" customHeight="1">
      <c r="A1383" s="2"/>
      <c r="B1383" s="2"/>
      <c r="C1383" s="2"/>
      <c r="D1383" s="2"/>
      <c r="E1383" s="89" t="s">
        <v>1491</v>
      </c>
      <c r="F1383" s="89"/>
      <c r="G1383" s="5">
        <f>SUM(G1382)</f>
        <v>112.27</v>
      </c>
    </row>
    <row r="1384" spans="1:7" ht="9.9499999999999993" customHeight="1">
      <c r="A1384" s="2"/>
      <c r="B1384" s="2"/>
      <c r="C1384" s="2"/>
      <c r="D1384" s="2"/>
      <c r="E1384" s="90"/>
      <c r="F1384" s="90"/>
      <c r="G1384" s="90"/>
    </row>
    <row r="1385" spans="1:7" ht="20.100000000000001" customHeight="1">
      <c r="A1385" s="81" t="s">
        <v>3579</v>
      </c>
      <c r="B1385" s="81"/>
      <c r="C1385" s="81"/>
      <c r="D1385" s="81"/>
      <c r="E1385" s="81"/>
      <c r="F1385" s="81"/>
      <c r="G1385" s="81"/>
    </row>
    <row r="1386" spans="1:7" ht="15" customHeight="1">
      <c r="A1386" s="91" t="s">
        <v>1483</v>
      </c>
      <c r="B1386" s="91"/>
      <c r="C1386" s="11" t="s">
        <v>4</v>
      </c>
      <c r="D1386" s="11" t="s">
        <v>1470</v>
      </c>
      <c r="E1386" s="11" t="s">
        <v>1471</v>
      </c>
      <c r="F1386" s="11" t="s">
        <v>1472</v>
      </c>
      <c r="G1386" s="11" t="s">
        <v>1473</v>
      </c>
    </row>
    <row r="1387" spans="1:7" ht="15" customHeight="1">
      <c r="A1387" s="17" t="s">
        <v>1484</v>
      </c>
      <c r="B1387" s="18" t="s">
        <v>1485</v>
      </c>
      <c r="C1387" s="17" t="s">
        <v>14</v>
      </c>
      <c r="D1387" s="17" t="s">
        <v>15</v>
      </c>
      <c r="E1387" s="19">
        <v>1.2710000000000001E-2</v>
      </c>
      <c r="F1387" s="20">
        <v>21325.46</v>
      </c>
      <c r="G1387" s="20">
        <f>TRUNC(TRUNC(E1387,8)*F1387,2)</f>
        <v>271.04000000000002</v>
      </c>
    </row>
    <row r="1388" spans="1:7" ht="15" customHeight="1">
      <c r="A1388" s="2"/>
      <c r="B1388" s="2"/>
      <c r="C1388" s="2"/>
      <c r="D1388" s="2"/>
      <c r="E1388" s="87" t="s">
        <v>1486</v>
      </c>
      <c r="F1388" s="87"/>
      <c r="G1388" s="21">
        <f>SUM(G1387:G1387)</f>
        <v>271.04000000000002</v>
      </c>
    </row>
    <row r="1389" spans="1:7" ht="15" customHeight="1">
      <c r="A1389" s="2"/>
      <c r="B1389" s="2"/>
      <c r="C1389" s="2"/>
      <c r="D1389" s="2"/>
      <c r="E1389" s="89" t="s">
        <v>1491</v>
      </c>
      <c r="F1389" s="89"/>
      <c r="G1389" s="5">
        <f>SUM(G1388)</f>
        <v>271.04000000000002</v>
      </c>
    </row>
    <row r="1390" spans="1:7" ht="9.9499999999999993" customHeight="1">
      <c r="A1390" s="2"/>
      <c r="B1390" s="2"/>
      <c r="C1390" s="2"/>
      <c r="D1390" s="2"/>
      <c r="E1390" s="90"/>
      <c r="F1390" s="90"/>
      <c r="G1390" s="90"/>
    </row>
    <row r="1391" spans="1:7" ht="20.100000000000001" customHeight="1">
      <c r="A1391" s="81" t="s">
        <v>3580</v>
      </c>
      <c r="B1391" s="81"/>
      <c r="C1391" s="81"/>
      <c r="D1391" s="81"/>
      <c r="E1391" s="81"/>
      <c r="F1391" s="81"/>
      <c r="G1391" s="81"/>
    </row>
    <row r="1392" spans="1:7" ht="15" customHeight="1">
      <c r="A1392" s="91" t="s">
        <v>1483</v>
      </c>
      <c r="B1392" s="91"/>
      <c r="C1392" s="11" t="s">
        <v>4</v>
      </c>
      <c r="D1392" s="11" t="s">
        <v>1470</v>
      </c>
      <c r="E1392" s="11" t="s">
        <v>1471</v>
      </c>
      <c r="F1392" s="11" t="s">
        <v>1472</v>
      </c>
      <c r="G1392" s="11" t="s">
        <v>1473</v>
      </c>
    </row>
    <row r="1393" spans="1:7" ht="15" customHeight="1">
      <c r="A1393" s="17" t="s">
        <v>3581</v>
      </c>
      <c r="B1393" s="18" t="s">
        <v>3582</v>
      </c>
      <c r="C1393" s="17" t="s">
        <v>14</v>
      </c>
      <c r="D1393" s="17" t="s">
        <v>1563</v>
      </c>
      <c r="E1393" s="19">
        <v>2.4420000000000001E-2</v>
      </c>
      <c r="F1393" s="20">
        <v>24.32</v>
      </c>
      <c r="G1393" s="20">
        <f>TRUNC(TRUNC(E1393,8)*F1393,2)</f>
        <v>0.59</v>
      </c>
    </row>
    <row r="1394" spans="1:7" ht="15" customHeight="1">
      <c r="A1394" s="2"/>
      <c r="B1394" s="2"/>
      <c r="C1394" s="2"/>
      <c r="D1394" s="2"/>
      <c r="E1394" s="87" t="s">
        <v>1486</v>
      </c>
      <c r="F1394" s="87"/>
      <c r="G1394" s="21">
        <f>SUM(G1393:G1393)</f>
        <v>0.59</v>
      </c>
    </row>
    <row r="1395" spans="1:7" ht="15" customHeight="1">
      <c r="A1395" s="2"/>
      <c r="B1395" s="2"/>
      <c r="C1395" s="2"/>
      <c r="D1395" s="2"/>
      <c r="E1395" s="89" t="s">
        <v>1491</v>
      </c>
      <c r="F1395" s="89"/>
      <c r="G1395" s="5">
        <f>SUM(G1394)</f>
        <v>0.59</v>
      </c>
    </row>
    <row r="1396" spans="1:7" ht="9.9499999999999993" customHeight="1">
      <c r="A1396" s="2"/>
      <c r="B1396" s="2"/>
      <c r="C1396" s="2"/>
      <c r="D1396" s="2"/>
      <c r="E1396" s="90"/>
      <c r="F1396" s="90"/>
      <c r="G1396" s="90"/>
    </row>
    <row r="1397" spans="1:7" ht="20.100000000000001" customHeight="1">
      <c r="A1397" s="81" t="s">
        <v>3583</v>
      </c>
      <c r="B1397" s="81"/>
      <c r="C1397" s="81"/>
      <c r="D1397" s="81"/>
      <c r="E1397" s="81"/>
      <c r="F1397" s="81"/>
      <c r="G1397" s="81"/>
    </row>
    <row r="1398" spans="1:7" ht="15" customHeight="1">
      <c r="A1398" s="91" t="s">
        <v>1483</v>
      </c>
      <c r="B1398" s="91"/>
      <c r="C1398" s="11" t="s">
        <v>4</v>
      </c>
      <c r="D1398" s="11" t="s">
        <v>1470</v>
      </c>
      <c r="E1398" s="11" t="s">
        <v>1471</v>
      </c>
      <c r="F1398" s="11" t="s">
        <v>1472</v>
      </c>
      <c r="G1398" s="11" t="s">
        <v>1473</v>
      </c>
    </row>
    <row r="1399" spans="1:7" ht="15" customHeight="1">
      <c r="A1399" s="17" t="s">
        <v>3584</v>
      </c>
      <c r="B1399" s="18" t="s">
        <v>3585</v>
      </c>
      <c r="C1399" s="17" t="s">
        <v>14</v>
      </c>
      <c r="D1399" s="17" t="s">
        <v>1563</v>
      </c>
      <c r="E1399" s="19">
        <v>5.8599999999999998E-3</v>
      </c>
      <c r="F1399" s="20">
        <v>15.22</v>
      </c>
      <c r="G1399" s="20">
        <f>TRUNC(TRUNC(E1399,8)*F1399,2)</f>
        <v>0.08</v>
      </c>
    </row>
    <row r="1400" spans="1:7" ht="15" customHeight="1">
      <c r="A1400" s="2"/>
      <c r="B1400" s="2"/>
      <c r="C1400" s="2"/>
      <c r="D1400" s="2"/>
      <c r="E1400" s="87" t="s">
        <v>1486</v>
      </c>
      <c r="F1400" s="87"/>
      <c r="G1400" s="21">
        <f>SUM(G1399:G1399)</f>
        <v>0.08</v>
      </c>
    </row>
    <row r="1401" spans="1:7" ht="15" customHeight="1">
      <c r="A1401" s="2"/>
      <c r="B1401" s="2"/>
      <c r="C1401" s="2"/>
      <c r="D1401" s="2"/>
      <c r="E1401" s="89" t="s">
        <v>1491</v>
      </c>
      <c r="F1401" s="89"/>
      <c r="G1401" s="5">
        <f>SUM(G1400)</f>
        <v>0.08</v>
      </c>
    </row>
    <row r="1402" spans="1:7" ht="9.9499999999999993" customHeight="1">
      <c r="A1402" s="2"/>
      <c r="B1402" s="2"/>
      <c r="C1402" s="2"/>
      <c r="D1402" s="2"/>
      <c r="E1402" s="90"/>
      <c r="F1402" s="90"/>
      <c r="G1402" s="90"/>
    </row>
    <row r="1403" spans="1:7" ht="20.100000000000001" customHeight="1">
      <c r="A1403" s="81" t="s">
        <v>3586</v>
      </c>
      <c r="B1403" s="81"/>
      <c r="C1403" s="81"/>
      <c r="D1403" s="81"/>
      <c r="E1403" s="81"/>
      <c r="F1403" s="81"/>
      <c r="G1403" s="81"/>
    </row>
    <row r="1404" spans="1:7" ht="15" customHeight="1">
      <c r="A1404" s="91" t="s">
        <v>1483</v>
      </c>
      <c r="B1404" s="91"/>
      <c r="C1404" s="11" t="s">
        <v>4</v>
      </c>
      <c r="D1404" s="11" t="s">
        <v>1470</v>
      </c>
      <c r="E1404" s="11" t="s">
        <v>1471</v>
      </c>
      <c r="F1404" s="11" t="s">
        <v>1472</v>
      </c>
      <c r="G1404" s="11" t="s">
        <v>1473</v>
      </c>
    </row>
    <row r="1405" spans="1:7" ht="15" customHeight="1">
      <c r="A1405" s="17" t="s">
        <v>3587</v>
      </c>
      <c r="B1405" s="18" t="s">
        <v>3588</v>
      </c>
      <c r="C1405" s="17" t="s">
        <v>14</v>
      </c>
      <c r="D1405" s="17" t="s">
        <v>1563</v>
      </c>
      <c r="E1405" s="19">
        <v>1.6990000000000002E-2</v>
      </c>
      <c r="F1405" s="20">
        <v>22.92</v>
      </c>
      <c r="G1405" s="20">
        <f>TRUNC(TRUNC(E1405,8)*F1405,2)</f>
        <v>0.38</v>
      </c>
    </row>
    <row r="1406" spans="1:7" ht="15" customHeight="1">
      <c r="A1406" s="2"/>
      <c r="B1406" s="2"/>
      <c r="C1406" s="2"/>
      <c r="D1406" s="2"/>
      <c r="E1406" s="87" t="s">
        <v>1486</v>
      </c>
      <c r="F1406" s="87"/>
      <c r="G1406" s="21">
        <f>SUM(G1405:G1405)</f>
        <v>0.38</v>
      </c>
    </row>
    <row r="1407" spans="1:7" ht="15" customHeight="1">
      <c r="A1407" s="2"/>
      <c r="B1407" s="2"/>
      <c r="C1407" s="2"/>
      <c r="D1407" s="2"/>
      <c r="E1407" s="89" t="s">
        <v>1491</v>
      </c>
      <c r="F1407" s="89"/>
      <c r="G1407" s="5">
        <f>SUM(G1406)</f>
        <v>0.38</v>
      </c>
    </row>
    <row r="1408" spans="1:7" ht="9.9499999999999993" customHeight="1">
      <c r="A1408" s="2"/>
      <c r="B1408" s="2"/>
      <c r="C1408" s="2"/>
      <c r="D1408" s="2"/>
      <c r="E1408" s="90"/>
      <c r="F1408" s="90"/>
      <c r="G1408" s="90"/>
    </row>
    <row r="1409" spans="1:7" ht="20.100000000000001" customHeight="1">
      <c r="A1409" s="81" t="s">
        <v>3589</v>
      </c>
      <c r="B1409" s="81"/>
      <c r="C1409" s="81"/>
      <c r="D1409" s="81"/>
      <c r="E1409" s="81"/>
      <c r="F1409" s="81"/>
      <c r="G1409" s="81"/>
    </row>
    <row r="1410" spans="1:7" ht="15" customHeight="1">
      <c r="A1410" s="91" t="s">
        <v>1483</v>
      </c>
      <c r="B1410" s="91"/>
      <c r="C1410" s="11" t="s">
        <v>4</v>
      </c>
      <c r="D1410" s="11" t="s">
        <v>1470</v>
      </c>
      <c r="E1410" s="11" t="s">
        <v>1471</v>
      </c>
      <c r="F1410" s="11" t="s">
        <v>1472</v>
      </c>
      <c r="G1410" s="11" t="s">
        <v>1473</v>
      </c>
    </row>
    <row r="1411" spans="1:7" ht="15" customHeight="1">
      <c r="A1411" s="17" t="s">
        <v>3590</v>
      </c>
      <c r="B1411" s="18" t="s">
        <v>3591</v>
      </c>
      <c r="C1411" s="17" t="s">
        <v>14</v>
      </c>
      <c r="D1411" s="17" t="s">
        <v>1563</v>
      </c>
      <c r="E1411" s="19">
        <v>3.184E-2</v>
      </c>
      <c r="F1411" s="20">
        <v>20.97</v>
      </c>
      <c r="G1411" s="20">
        <f>TRUNC(TRUNC(E1411,8)*F1411,2)</f>
        <v>0.66</v>
      </c>
    </row>
    <row r="1412" spans="1:7" ht="15" customHeight="1">
      <c r="A1412" s="2"/>
      <c r="B1412" s="2"/>
      <c r="C1412" s="2"/>
      <c r="D1412" s="2"/>
      <c r="E1412" s="87" t="s">
        <v>1486</v>
      </c>
      <c r="F1412" s="87"/>
      <c r="G1412" s="21">
        <f>SUM(G1411:G1411)</f>
        <v>0.66</v>
      </c>
    </row>
    <row r="1413" spans="1:7" ht="15" customHeight="1">
      <c r="A1413" s="2"/>
      <c r="B1413" s="2"/>
      <c r="C1413" s="2"/>
      <c r="D1413" s="2"/>
      <c r="E1413" s="89" t="s">
        <v>1491</v>
      </c>
      <c r="F1413" s="89"/>
      <c r="G1413" s="5">
        <f>SUM(G1412)</f>
        <v>0.66</v>
      </c>
    </row>
    <row r="1414" spans="1:7" ht="9.9499999999999993" customHeight="1">
      <c r="A1414" s="2"/>
      <c r="B1414" s="2"/>
      <c r="C1414" s="2"/>
      <c r="D1414" s="2"/>
      <c r="E1414" s="90"/>
      <c r="F1414" s="90"/>
      <c r="G1414" s="90"/>
    </row>
    <row r="1415" spans="1:7" ht="20.100000000000001" customHeight="1">
      <c r="A1415" s="81" t="s">
        <v>3592</v>
      </c>
      <c r="B1415" s="81"/>
      <c r="C1415" s="81"/>
      <c r="D1415" s="81"/>
      <c r="E1415" s="81"/>
      <c r="F1415" s="81"/>
      <c r="G1415" s="81"/>
    </row>
    <row r="1416" spans="1:7" ht="15" customHeight="1">
      <c r="A1416" s="91" t="s">
        <v>1483</v>
      </c>
      <c r="B1416" s="91"/>
      <c r="C1416" s="11" t="s">
        <v>4</v>
      </c>
      <c r="D1416" s="11" t="s">
        <v>1470</v>
      </c>
      <c r="E1416" s="11" t="s">
        <v>1471</v>
      </c>
      <c r="F1416" s="11" t="s">
        <v>1472</v>
      </c>
      <c r="G1416" s="11" t="s">
        <v>1473</v>
      </c>
    </row>
    <row r="1417" spans="1:7" ht="15" customHeight="1">
      <c r="A1417" s="17" t="s">
        <v>3593</v>
      </c>
      <c r="B1417" s="18" t="s">
        <v>3594</v>
      </c>
      <c r="C1417" s="17" t="s">
        <v>14</v>
      </c>
      <c r="D1417" s="17" t="s">
        <v>1563</v>
      </c>
      <c r="E1417" s="19">
        <v>1.328E-2</v>
      </c>
      <c r="F1417" s="20">
        <v>25.93</v>
      </c>
      <c r="G1417" s="20">
        <f>TRUNC(TRUNC(E1417,8)*F1417,2)</f>
        <v>0.34</v>
      </c>
    </row>
    <row r="1418" spans="1:7" ht="15" customHeight="1">
      <c r="A1418" s="2"/>
      <c r="B1418" s="2"/>
      <c r="C1418" s="2"/>
      <c r="D1418" s="2"/>
      <c r="E1418" s="87" t="s">
        <v>1486</v>
      </c>
      <c r="F1418" s="87"/>
      <c r="G1418" s="21">
        <f>SUM(G1417:G1417)</f>
        <v>0.34</v>
      </c>
    </row>
    <row r="1419" spans="1:7" ht="15" customHeight="1">
      <c r="A1419" s="2"/>
      <c r="B1419" s="2"/>
      <c r="C1419" s="2"/>
      <c r="D1419" s="2"/>
      <c r="E1419" s="89" t="s">
        <v>1491</v>
      </c>
      <c r="F1419" s="89"/>
      <c r="G1419" s="5">
        <f>SUM(G1418)</f>
        <v>0.34</v>
      </c>
    </row>
    <row r="1420" spans="1:7" ht="9.9499999999999993" customHeight="1">
      <c r="A1420" s="2"/>
      <c r="B1420" s="2"/>
      <c r="C1420" s="2"/>
      <c r="D1420" s="2"/>
      <c r="E1420" s="90"/>
      <c r="F1420" s="90"/>
      <c r="G1420" s="90"/>
    </row>
    <row r="1421" spans="1:7" ht="20.100000000000001" customHeight="1">
      <c r="A1421" s="81" t="s">
        <v>3595</v>
      </c>
      <c r="B1421" s="81"/>
      <c r="C1421" s="81"/>
      <c r="D1421" s="81"/>
      <c r="E1421" s="81"/>
      <c r="F1421" s="81"/>
      <c r="G1421" s="81"/>
    </row>
    <row r="1422" spans="1:7" ht="15" customHeight="1">
      <c r="A1422" s="91" t="s">
        <v>1483</v>
      </c>
      <c r="B1422" s="91"/>
      <c r="C1422" s="11" t="s">
        <v>4</v>
      </c>
      <c r="D1422" s="11" t="s">
        <v>1470</v>
      </c>
      <c r="E1422" s="11" t="s">
        <v>1471</v>
      </c>
      <c r="F1422" s="11" t="s">
        <v>1472</v>
      </c>
      <c r="G1422" s="11" t="s">
        <v>1473</v>
      </c>
    </row>
    <row r="1423" spans="1:7" ht="15" customHeight="1">
      <c r="A1423" s="17" t="s">
        <v>3596</v>
      </c>
      <c r="B1423" s="18" t="s">
        <v>3597</v>
      </c>
      <c r="C1423" s="17" t="s">
        <v>14</v>
      </c>
      <c r="D1423" s="17" t="s">
        <v>1563</v>
      </c>
      <c r="E1423" s="19">
        <v>5.8599999999999998E-3</v>
      </c>
      <c r="F1423" s="20">
        <v>27.51</v>
      </c>
      <c r="G1423" s="20">
        <f>TRUNC(TRUNC(E1423,8)*F1423,2)</f>
        <v>0.16</v>
      </c>
    </row>
    <row r="1424" spans="1:7" ht="15" customHeight="1">
      <c r="A1424" s="2"/>
      <c r="B1424" s="2"/>
      <c r="C1424" s="2"/>
      <c r="D1424" s="2"/>
      <c r="E1424" s="87" t="s">
        <v>1486</v>
      </c>
      <c r="F1424" s="87"/>
      <c r="G1424" s="21">
        <f>SUM(G1423:G1423)</f>
        <v>0.16</v>
      </c>
    </row>
    <row r="1425" spans="1:7" ht="15" customHeight="1">
      <c r="A1425" s="2"/>
      <c r="B1425" s="2"/>
      <c r="C1425" s="2"/>
      <c r="D1425" s="2"/>
      <c r="E1425" s="89" t="s">
        <v>1491</v>
      </c>
      <c r="F1425" s="89"/>
      <c r="G1425" s="5">
        <f>SUM(G1424)</f>
        <v>0.16</v>
      </c>
    </row>
    <row r="1426" spans="1:7" ht="9.9499999999999993" customHeight="1">
      <c r="A1426" s="2"/>
      <c r="B1426" s="2"/>
      <c r="C1426" s="2"/>
      <c r="D1426" s="2"/>
      <c r="E1426" s="90"/>
      <c r="F1426" s="90"/>
      <c r="G1426" s="90"/>
    </row>
    <row r="1427" spans="1:7" ht="20.100000000000001" customHeight="1">
      <c r="A1427" s="81" t="s">
        <v>3598</v>
      </c>
      <c r="B1427" s="81"/>
      <c r="C1427" s="81"/>
      <c r="D1427" s="81"/>
      <c r="E1427" s="81"/>
      <c r="F1427" s="81"/>
      <c r="G1427" s="81"/>
    </row>
    <row r="1428" spans="1:7" ht="15" customHeight="1">
      <c r="A1428" s="91" t="s">
        <v>1483</v>
      </c>
      <c r="B1428" s="91"/>
      <c r="C1428" s="11" t="s">
        <v>4</v>
      </c>
      <c r="D1428" s="11" t="s">
        <v>1470</v>
      </c>
      <c r="E1428" s="11" t="s">
        <v>1471</v>
      </c>
      <c r="F1428" s="11" t="s">
        <v>1472</v>
      </c>
      <c r="G1428" s="11" t="s">
        <v>1473</v>
      </c>
    </row>
    <row r="1429" spans="1:7" ht="15" customHeight="1">
      <c r="A1429" s="17" t="s">
        <v>3599</v>
      </c>
      <c r="B1429" s="18" t="s">
        <v>3600</v>
      </c>
      <c r="C1429" s="17" t="s">
        <v>14</v>
      </c>
      <c r="D1429" s="17" t="s">
        <v>1563</v>
      </c>
      <c r="E1429" s="19">
        <v>5.8599999999999998E-3</v>
      </c>
      <c r="F1429" s="20">
        <v>26.49</v>
      </c>
      <c r="G1429" s="20">
        <f>TRUNC(TRUNC(E1429,8)*F1429,2)</f>
        <v>0.15</v>
      </c>
    </row>
    <row r="1430" spans="1:7" ht="15" customHeight="1">
      <c r="A1430" s="2"/>
      <c r="B1430" s="2"/>
      <c r="C1430" s="2"/>
      <c r="D1430" s="2"/>
      <c r="E1430" s="87" t="s">
        <v>1486</v>
      </c>
      <c r="F1430" s="87"/>
      <c r="G1430" s="21">
        <f>SUM(G1429:G1429)</f>
        <v>0.15</v>
      </c>
    </row>
    <row r="1431" spans="1:7" ht="15" customHeight="1">
      <c r="A1431" s="2"/>
      <c r="B1431" s="2"/>
      <c r="C1431" s="2"/>
      <c r="D1431" s="2"/>
      <c r="E1431" s="89" t="s">
        <v>1491</v>
      </c>
      <c r="F1431" s="89"/>
      <c r="G1431" s="5">
        <f>SUM(G1430)</f>
        <v>0.15</v>
      </c>
    </row>
    <row r="1432" spans="1:7" ht="9.9499999999999993" customHeight="1">
      <c r="A1432" s="2"/>
      <c r="B1432" s="2"/>
      <c r="C1432" s="2"/>
      <c r="D1432" s="2"/>
      <c r="E1432" s="90"/>
      <c r="F1432" s="90"/>
      <c r="G1432" s="90"/>
    </row>
    <row r="1433" spans="1:7" ht="20.100000000000001" customHeight="1">
      <c r="A1433" s="81" t="s">
        <v>3601</v>
      </c>
      <c r="B1433" s="81"/>
      <c r="C1433" s="81"/>
      <c r="D1433" s="81"/>
      <c r="E1433" s="81"/>
      <c r="F1433" s="81"/>
      <c r="G1433" s="81"/>
    </row>
    <row r="1434" spans="1:7" ht="15" customHeight="1">
      <c r="A1434" s="91" t="s">
        <v>1483</v>
      </c>
      <c r="B1434" s="91"/>
      <c r="C1434" s="11" t="s">
        <v>4</v>
      </c>
      <c r="D1434" s="11" t="s">
        <v>1470</v>
      </c>
      <c r="E1434" s="11" t="s">
        <v>1471</v>
      </c>
      <c r="F1434" s="11" t="s">
        <v>1472</v>
      </c>
      <c r="G1434" s="11" t="s">
        <v>1473</v>
      </c>
    </row>
    <row r="1435" spans="1:7" ht="21" customHeight="1">
      <c r="A1435" s="17" t="s">
        <v>3602</v>
      </c>
      <c r="B1435" s="18" t="s">
        <v>3603</v>
      </c>
      <c r="C1435" s="17" t="s">
        <v>14</v>
      </c>
      <c r="D1435" s="17" t="s">
        <v>1563</v>
      </c>
      <c r="E1435" s="19">
        <v>9.5700000000000004E-3</v>
      </c>
      <c r="F1435" s="20">
        <v>31.08</v>
      </c>
      <c r="G1435" s="20">
        <f>TRUNC(TRUNC(E1435,8)*F1435,2)</f>
        <v>0.28999999999999998</v>
      </c>
    </row>
    <row r="1436" spans="1:7" ht="15" customHeight="1">
      <c r="A1436" s="2"/>
      <c r="B1436" s="2"/>
      <c r="C1436" s="2"/>
      <c r="D1436" s="2"/>
      <c r="E1436" s="87" t="s">
        <v>1486</v>
      </c>
      <c r="F1436" s="87"/>
      <c r="G1436" s="21">
        <f>SUM(G1435:G1435)</f>
        <v>0.28999999999999998</v>
      </c>
    </row>
    <row r="1437" spans="1:7" ht="15" customHeight="1">
      <c r="A1437" s="2"/>
      <c r="B1437" s="2"/>
      <c r="C1437" s="2"/>
      <c r="D1437" s="2"/>
      <c r="E1437" s="89" t="s">
        <v>1491</v>
      </c>
      <c r="F1437" s="89"/>
      <c r="G1437" s="5">
        <f>SUM(G1436)</f>
        <v>0.28999999999999998</v>
      </c>
    </row>
    <row r="1438" spans="1:7" ht="9.9499999999999993" customHeight="1">
      <c r="A1438" s="2"/>
      <c r="B1438" s="2"/>
      <c r="C1438" s="2"/>
      <c r="D1438" s="2"/>
      <c r="E1438" s="90"/>
      <c r="F1438" s="90"/>
      <c r="G1438" s="90"/>
    </row>
    <row r="1439" spans="1:7" ht="20.100000000000001" customHeight="1">
      <c r="A1439" s="81" t="s">
        <v>3604</v>
      </c>
      <c r="B1439" s="81"/>
      <c r="C1439" s="81"/>
      <c r="D1439" s="81"/>
      <c r="E1439" s="81"/>
      <c r="F1439" s="81"/>
      <c r="G1439" s="81"/>
    </row>
    <row r="1440" spans="1:7" ht="15" customHeight="1">
      <c r="A1440" s="91" t="s">
        <v>1483</v>
      </c>
      <c r="B1440" s="91"/>
      <c r="C1440" s="11" t="s">
        <v>4</v>
      </c>
      <c r="D1440" s="11" t="s">
        <v>1470</v>
      </c>
      <c r="E1440" s="11" t="s">
        <v>1471</v>
      </c>
      <c r="F1440" s="11" t="s">
        <v>1472</v>
      </c>
      <c r="G1440" s="11" t="s">
        <v>1473</v>
      </c>
    </row>
    <row r="1441" spans="1:7" ht="15" customHeight="1">
      <c r="A1441" s="17" t="s">
        <v>3605</v>
      </c>
      <c r="B1441" s="18" t="s">
        <v>3606</v>
      </c>
      <c r="C1441" s="17" t="s">
        <v>14</v>
      </c>
      <c r="D1441" s="17" t="s">
        <v>1563</v>
      </c>
      <c r="E1441" s="19">
        <v>1.328E-2</v>
      </c>
      <c r="F1441" s="20">
        <v>33.770000000000003</v>
      </c>
      <c r="G1441" s="20">
        <f>TRUNC(TRUNC(E1441,8)*F1441,2)</f>
        <v>0.44</v>
      </c>
    </row>
    <row r="1442" spans="1:7" ht="15" customHeight="1">
      <c r="A1442" s="2"/>
      <c r="B1442" s="2"/>
      <c r="C1442" s="2"/>
      <c r="D1442" s="2"/>
      <c r="E1442" s="87" t="s">
        <v>1486</v>
      </c>
      <c r="F1442" s="87"/>
      <c r="G1442" s="21">
        <f>SUM(G1441:G1441)</f>
        <v>0.44</v>
      </c>
    </row>
    <row r="1443" spans="1:7" ht="15" customHeight="1">
      <c r="A1443" s="2"/>
      <c r="B1443" s="2"/>
      <c r="C1443" s="2"/>
      <c r="D1443" s="2"/>
      <c r="E1443" s="89" t="s">
        <v>1491</v>
      </c>
      <c r="F1443" s="89"/>
      <c r="G1443" s="5">
        <f>SUM(G1442)</f>
        <v>0.44</v>
      </c>
    </row>
    <row r="1444" spans="1:7" ht="9.9499999999999993" customHeight="1">
      <c r="A1444" s="2"/>
      <c r="B1444" s="2"/>
      <c r="C1444" s="2"/>
      <c r="D1444" s="2"/>
      <c r="E1444" s="90"/>
      <c r="F1444" s="90"/>
      <c r="G1444" s="90"/>
    </row>
    <row r="1445" spans="1:7" ht="20.100000000000001" customHeight="1">
      <c r="A1445" s="81" t="s">
        <v>3607</v>
      </c>
      <c r="B1445" s="81"/>
      <c r="C1445" s="81"/>
      <c r="D1445" s="81"/>
      <c r="E1445" s="81"/>
      <c r="F1445" s="81"/>
      <c r="G1445" s="81"/>
    </row>
    <row r="1446" spans="1:7" ht="15" customHeight="1">
      <c r="A1446" s="91" t="s">
        <v>1483</v>
      </c>
      <c r="B1446" s="91"/>
      <c r="C1446" s="11" t="s">
        <v>4</v>
      </c>
      <c r="D1446" s="11" t="s">
        <v>1470</v>
      </c>
      <c r="E1446" s="11" t="s">
        <v>1471</v>
      </c>
      <c r="F1446" s="11" t="s">
        <v>1472</v>
      </c>
      <c r="G1446" s="11" t="s">
        <v>1473</v>
      </c>
    </row>
    <row r="1447" spans="1:7" ht="15" customHeight="1">
      <c r="A1447" s="17" t="s">
        <v>3608</v>
      </c>
      <c r="B1447" s="18" t="s">
        <v>3609</v>
      </c>
      <c r="C1447" s="17" t="s">
        <v>14</v>
      </c>
      <c r="D1447" s="17" t="s">
        <v>1563</v>
      </c>
      <c r="E1447" s="19">
        <v>1.8849999999999999E-2</v>
      </c>
      <c r="F1447" s="20">
        <v>27.57</v>
      </c>
      <c r="G1447" s="20">
        <f>TRUNC(TRUNC(E1447,8)*F1447,2)</f>
        <v>0.51</v>
      </c>
    </row>
    <row r="1448" spans="1:7" ht="15" customHeight="1">
      <c r="A1448" s="2"/>
      <c r="B1448" s="2"/>
      <c r="C1448" s="2"/>
      <c r="D1448" s="2"/>
      <c r="E1448" s="87" t="s">
        <v>1486</v>
      </c>
      <c r="F1448" s="87"/>
      <c r="G1448" s="21">
        <f>SUM(G1447:G1447)</f>
        <v>0.51</v>
      </c>
    </row>
    <row r="1449" spans="1:7" ht="15" customHeight="1">
      <c r="A1449" s="2"/>
      <c r="B1449" s="2"/>
      <c r="C1449" s="2"/>
      <c r="D1449" s="2"/>
      <c r="E1449" s="89" t="s">
        <v>1491</v>
      </c>
      <c r="F1449" s="89"/>
      <c r="G1449" s="5">
        <f>SUM(G1448)</f>
        <v>0.51</v>
      </c>
    </row>
    <row r="1450" spans="1:7" ht="9.9499999999999993" customHeight="1">
      <c r="A1450" s="2"/>
      <c r="B1450" s="2"/>
      <c r="C1450" s="2"/>
      <c r="D1450" s="2"/>
      <c r="E1450" s="90"/>
      <c r="F1450" s="90"/>
      <c r="G1450" s="90"/>
    </row>
    <row r="1451" spans="1:7" ht="20.100000000000001" customHeight="1">
      <c r="A1451" s="81" t="s">
        <v>3610</v>
      </c>
      <c r="B1451" s="81"/>
      <c r="C1451" s="81"/>
      <c r="D1451" s="81"/>
      <c r="E1451" s="81"/>
      <c r="F1451" s="81"/>
      <c r="G1451" s="81"/>
    </row>
    <row r="1452" spans="1:7" ht="15" customHeight="1">
      <c r="A1452" s="91" t="s">
        <v>1483</v>
      </c>
      <c r="B1452" s="91"/>
      <c r="C1452" s="11" t="s">
        <v>4</v>
      </c>
      <c r="D1452" s="11" t="s">
        <v>1470</v>
      </c>
      <c r="E1452" s="11" t="s">
        <v>1471</v>
      </c>
      <c r="F1452" s="11" t="s">
        <v>1472</v>
      </c>
      <c r="G1452" s="11" t="s">
        <v>1473</v>
      </c>
    </row>
    <row r="1453" spans="1:7" ht="15" customHeight="1">
      <c r="A1453" s="17" t="s">
        <v>3611</v>
      </c>
      <c r="B1453" s="18" t="s">
        <v>3612</v>
      </c>
      <c r="C1453" s="17" t="s">
        <v>14</v>
      </c>
      <c r="D1453" s="17" t="s">
        <v>1563</v>
      </c>
      <c r="E1453" s="19">
        <v>1.8849999999999999E-2</v>
      </c>
      <c r="F1453" s="20">
        <v>40.270000000000003</v>
      </c>
      <c r="G1453" s="20">
        <f>TRUNC(TRUNC(E1453,8)*F1453,2)</f>
        <v>0.75</v>
      </c>
    </row>
    <row r="1454" spans="1:7" ht="15" customHeight="1">
      <c r="A1454" s="2"/>
      <c r="B1454" s="2"/>
      <c r="C1454" s="2"/>
      <c r="D1454" s="2"/>
      <c r="E1454" s="87" t="s">
        <v>1486</v>
      </c>
      <c r="F1454" s="87"/>
      <c r="G1454" s="21">
        <f>SUM(G1453:G1453)</f>
        <v>0.75</v>
      </c>
    </row>
    <row r="1455" spans="1:7" ht="15" customHeight="1">
      <c r="A1455" s="2"/>
      <c r="B1455" s="2"/>
      <c r="C1455" s="2"/>
      <c r="D1455" s="2"/>
      <c r="E1455" s="89" t="s">
        <v>1491</v>
      </c>
      <c r="F1455" s="89"/>
      <c r="G1455" s="5">
        <f>SUM(G1454)</f>
        <v>0.75</v>
      </c>
    </row>
    <row r="1456" spans="1:7" ht="9.9499999999999993" customHeight="1">
      <c r="A1456" s="2"/>
      <c r="B1456" s="2"/>
      <c r="C1456" s="2"/>
      <c r="D1456" s="2"/>
      <c r="E1456" s="90"/>
      <c r="F1456" s="90"/>
      <c r="G1456" s="90"/>
    </row>
    <row r="1457" spans="1:7" ht="20.100000000000001" customHeight="1">
      <c r="A1457" s="81" t="s">
        <v>3613</v>
      </c>
      <c r="B1457" s="81"/>
      <c r="C1457" s="81"/>
      <c r="D1457" s="81"/>
      <c r="E1457" s="81"/>
      <c r="F1457" s="81"/>
      <c r="G1457" s="81"/>
    </row>
    <row r="1458" spans="1:7" ht="15" customHeight="1">
      <c r="A1458" s="91" t="s">
        <v>1483</v>
      </c>
      <c r="B1458" s="91"/>
      <c r="C1458" s="11" t="s">
        <v>4</v>
      </c>
      <c r="D1458" s="11" t="s">
        <v>1470</v>
      </c>
      <c r="E1458" s="11" t="s">
        <v>1471</v>
      </c>
      <c r="F1458" s="11" t="s">
        <v>1472</v>
      </c>
      <c r="G1458" s="11" t="s">
        <v>1473</v>
      </c>
    </row>
    <row r="1459" spans="1:7" ht="21" customHeight="1">
      <c r="A1459" s="17" t="s">
        <v>3614</v>
      </c>
      <c r="B1459" s="18" t="s">
        <v>3615</v>
      </c>
      <c r="C1459" s="17" t="s">
        <v>14</v>
      </c>
      <c r="D1459" s="17" t="s">
        <v>1563</v>
      </c>
      <c r="E1459" s="19">
        <v>1.328E-2</v>
      </c>
      <c r="F1459" s="20">
        <v>30.82</v>
      </c>
      <c r="G1459" s="20">
        <f>TRUNC(TRUNC(E1459,8)*F1459,2)</f>
        <v>0.4</v>
      </c>
    </row>
    <row r="1460" spans="1:7" ht="15" customHeight="1">
      <c r="A1460" s="2"/>
      <c r="B1460" s="2"/>
      <c r="C1460" s="2"/>
      <c r="D1460" s="2"/>
      <c r="E1460" s="87" t="s">
        <v>1486</v>
      </c>
      <c r="F1460" s="87"/>
      <c r="G1460" s="21">
        <f>SUM(G1459:G1459)</f>
        <v>0.4</v>
      </c>
    </row>
    <row r="1461" spans="1:7" ht="15" customHeight="1">
      <c r="A1461" s="2"/>
      <c r="B1461" s="2"/>
      <c r="C1461" s="2"/>
      <c r="D1461" s="2"/>
      <c r="E1461" s="89" t="s">
        <v>1491</v>
      </c>
      <c r="F1461" s="89"/>
      <c r="G1461" s="5">
        <f>SUM(G1460)</f>
        <v>0.4</v>
      </c>
    </row>
    <row r="1462" spans="1:7" ht="9.9499999999999993" customHeight="1">
      <c r="A1462" s="2"/>
      <c r="B1462" s="2"/>
      <c r="C1462" s="2"/>
      <c r="D1462" s="2"/>
      <c r="E1462" s="90"/>
      <c r="F1462" s="90"/>
      <c r="G1462" s="90"/>
    </row>
    <row r="1463" spans="1:7" ht="20.100000000000001" customHeight="1">
      <c r="A1463" s="81" t="s">
        <v>3616</v>
      </c>
      <c r="B1463" s="81"/>
      <c r="C1463" s="81"/>
      <c r="D1463" s="81"/>
      <c r="E1463" s="81"/>
      <c r="F1463" s="81"/>
      <c r="G1463" s="81"/>
    </row>
    <row r="1464" spans="1:7" ht="15" customHeight="1">
      <c r="A1464" s="91" t="s">
        <v>1483</v>
      </c>
      <c r="B1464" s="91"/>
      <c r="C1464" s="11" t="s">
        <v>4</v>
      </c>
      <c r="D1464" s="11" t="s">
        <v>1470</v>
      </c>
      <c r="E1464" s="11" t="s">
        <v>1471</v>
      </c>
      <c r="F1464" s="11" t="s">
        <v>1472</v>
      </c>
      <c r="G1464" s="11" t="s">
        <v>1473</v>
      </c>
    </row>
    <row r="1465" spans="1:7" ht="15" customHeight="1">
      <c r="A1465" s="17" t="s">
        <v>3617</v>
      </c>
      <c r="B1465" s="18" t="s">
        <v>3618</v>
      </c>
      <c r="C1465" s="17" t="s">
        <v>14</v>
      </c>
      <c r="D1465" s="17" t="s">
        <v>1563</v>
      </c>
      <c r="E1465" s="19">
        <v>1.328E-2</v>
      </c>
      <c r="F1465" s="20">
        <v>26.47</v>
      </c>
      <c r="G1465" s="20">
        <f>TRUNC(TRUNC(E1465,8)*F1465,2)</f>
        <v>0.35</v>
      </c>
    </row>
    <row r="1466" spans="1:7" ht="15" customHeight="1">
      <c r="A1466" s="2"/>
      <c r="B1466" s="2"/>
      <c r="C1466" s="2"/>
      <c r="D1466" s="2"/>
      <c r="E1466" s="87" t="s">
        <v>1486</v>
      </c>
      <c r="F1466" s="87"/>
      <c r="G1466" s="21">
        <f>SUM(G1465:G1465)</f>
        <v>0.35</v>
      </c>
    </row>
    <row r="1467" spans="1:7" ht="15" customHeight="1">
      <c r="A1467" s="2"/>
      <c r="B1467" s="2"/>
      <c r="C1467" s="2"/>
      <c r="D1467" s="2"/>
      <c r="E1467" s="89" t="s">
        <v>1491</v>
      </c>
      <c r="F1467" s="89"/>
      <c r="G1467" s="5">
        <f>SUM(G1466)</f>
        <v>0.35</v>
      </c>
    </row>
    <row r="1468" spans="1:7" ht="9.9499999999999993" customHeight="1">
      <c r="A1468" s="2"/>
      <c r="B1468" s="2"/>
      <c r="C1468" s="2"/>
      <c r="D1468" s="2"/>
      <c r="E1468" s="90"/>
      <c r="F1468" s="90"/>
      <c r="G1468" s="90"/>
    </row>
    <row r="1469" spans="1:7" ht="20.100000000000001" customHeight="1">
      <c r="A1469" s="81" t="s">
        <v>3619</v>
      </c>
      <c r="B1469" s="81"/>
      <c r="C1469" s="81"/>
      <c r="D1469" s="81"/>
      <c r="E1469" s="81"/>
      <c r="F1469" s="81"/>
      <c r="G1469" s="81"/>
    </row>
    <row r="1470" spans="1:7" ht="15" customHeight="1">
      <c r="A1470" s="91" t="s">
        <v>1483</v>
      </c>
      <c r="B1470" s="91"/>
      <c r="C1470" s="11" t="s">
        <v>4</v>
      </c>
      <c r="D1470" s="11" t="s">
        <v>1470</v>
      </c>
      <c r="E1470" s="11" t="s">
        <v>1471</v>
      </c>
      <c r="F1470" s="11" t="s">
        <v>1472</v>
      </c>
      <c r="G1470" s="11" t="s">
        <v>1473</v>
      </c>
    </row>
    <row r="1471" spans="1:7" ht="15" customHeight="1">
      <c r="A1471" s="17" t="s">
        <v>3620</v>
      </c>
      <c r="B1471" s="18" t="s">
        <v>3621</v>
      </c>
      <c r="C1471" s="17" t="s">
        <v>14</v>
      </c>
      <c r="D1471" s="17" t="s">
        <v>1563</v>
      </c>
      <c r="E1471" s="19">
        <v>2.4420000000000001E-2</v>
      </c>
      <c r="F1471" s="20">
        <v>22.92</v>
      </c>
      <c r="G1471" s="20">
        <f>TRUNC(TRUNC(E1471,8)*F1471,2)</f>
        <v>0.55000000000000004</v>
      </c>
    </row>
    <row r="1472" spans="1:7" ht="15" customHeight="1">
      <c r="A1472" s="2"/>
      <c r="B1472" s="2"/>
      <c r="C1472" s="2"/>
      <c r="D1472" s="2"/>
      <c r="E1472" s="87" t="s">
        <v>1486</v>
      </c>
      <c r="F1472" s="87"/>
      <c r="G1472" s="21">
        <f>SUM(G1471:G1471)</f>
        <v>0.55000000000000004</v>
      </c>
    </row>
    <row r="1473" spans="1:7" ht="15" customHeight="1">
      <c r="A1473" s="2"/>
      <c r="B1473" s="2"/>
      <c r="C1473" s="2"/>
      <c r="D1473" s="2"/>
      <c r="E1473" s="89" t="s">
        <v>1491</v>
      </c>
      <c r="F1473" s="89"/>
      <c r="G1473" s="5">
        <f>SUM(G1472)</f>
        <v>0.55000000000000004</v>
      </c>
    </row>
    <row r="1474" spans="1:7" ht="9.9499999999999993" customHeight="1">
      <c r="A1474" s="2"/>
      <c r="B1474" s="2"/>
      <c r="C1474" s="2"/>
      <c r="D1474" s="2"/>
      <c r="E1474" s="90"/>
      <c r="F1474" s="90"/>
      <c r="G1474" s="90"/>
    </row>
    <row r="1475" spans="1:7" ht="20.100000000000001" customHeight="1">
      <c r="A1475" s="81" t="s">
        <v>3622</v>
      </c>
      <c r="B1475" s="81"/>
      <c r="C1475" s="81"/>
      <c r="D1475" s="81"/>
      <c r="E1475" s="81"/>
      <c r="F1475" s="81"/>
      <c r="G1475" s="81"/>
    </row>
    <row r="1476" spans="1:7" ht="15" customHeight="1">
      <c r="A1476" s="91" t="s">
        <v>1483</v>
      </c>
      <c r="B1476" s="91"/>
      <c r="C1476" s="11" t="s">
        <v>4</v>
      </c>
      <c r="D1476" s="11" t="s">
        <v>1470</v>
      </c>
      <c r="E1476" s="11" t="s">
        <v>1471</v>
      </c>
      <c r="F1476" s="11" t="s">
        <v>1472</v>
      </c>
      <c r="G1476" s="11" t="s">
        <v>1473</v>
      </c>
    </row>
    <row r="1477" spans="1:7" ht="15" customHeight="1">
      <c r="A1477" s="17" t="s">
        <v>3623</v>
      </c>
      <c r="B1477" s="18" t="s">
        <v>3624</v>
      </c>
      <c r="C1477" s="17" t="s">
        <v>14</v>
      </c>
      <c r="D1477" s="17" t="s">
        <v>1563</v>
      </c>
      <c r="E1477" s="19">
        <v>1.6990000000000002E-2</v>
      </c>
      <c r="F1477" s="20">
        <v>22.92</v>
      </c>
      <c r="G1477" s="20">
        <f>TRUNC(TRUNC(E1477,8)*F1477,2)</f>
        <v>0.38</v>
      </c>
    </row>
    <row r="1478" spans="1:7" ht="15" customHeight="1">
      <c r="A1478" s="2"/>
      <c r="B1478" s="2"/>
      <c r="C1478" s="2"/>
      <c r="D1478" s="2"/>
      <c r="E1478" s="87" t="s">
        <v>1486</v>
      </c>
      <c r="F1478" s="87"/>
      <c r="G1478" s="21">
        <f>SUM(G1477:G1477)</f>
        <v>0.38</v>
      </c>
    </row>
    <row r="1479" spans="1:7" ht="15" customHeight="1">
      <c r="A1479" s="2"/>
      <c r="B1479" s="2"/>
      <c r="C1479" s="2"/>
      <c r="D1479" s="2"/>
      <c r="E1479" s="89" t="s">
        <v>1491</v>
      </c>
      <c r="F1479" s="89"/>
      <c r="G1479" s="5">
        <f>SUM(G1478)</f>
        <v>0.38</v>
      </c>
    </row>
    <row r="1480" spans="1:7" ht="9.9499999999999993" customHeight="1">
      <c r="A1480" s="2"/>
      <c r="B1480" s="2"/>
      <c r="C1480" s="2"/>
      <c r="D1480" s="2"/>
      <c r="E1480" s="90"/>
      <c r="F1480" s="90"/>
      <c r="G1480" s="90"/>
    </row>
    <row r="1481" spans="1:7" ht="20.100000000000001" customHeight="1">
      <c r="A1481" s="81" t="s">
        <v>3625</v>
      </c>
      <c r="B1481" s="81"/>
      <c r="C1481" s="81"/>
      <c r="D1481" s="81"/>
      <c r="E1481" s="81"/>
      <c r="F1481" s="81"/>
      <c r="G1481" s="81"/>
    </row>
    <row r="1482" spans="1:7" ht="15" customHeight="1">
      <c r="A1482" s="91" t="s">
        <v>1483</v>
      </c>
      <c r="B1482" s="91"/>
      <c r="C1482" s="11" t="s">
        <v>4</v>
      </c>
      <c r="D1482" s="11" t="s">
        <v>1470</v>
      </c>
      <c r="E1482" s="11" t="s">
        <v>1471</v>
      </c>
      <c r="F1482" s="11" t="s">
        <v>1472</v>
      </c>
      <c r="G1482" s="11" t="s">
        <v>1473</v>
      </c>
    </row>
    <row r="1483" spans="1:7" ht="15" customHeight="1">
      <c r="A1483" s="17" t="s">
        <v>3626</v>
      </c>
      <c r="B1483" s="18" t="s">
        <v>3627</v>
      </c>
      <c r="C1483" s="17" t="s">
        <v>14</v>
      </c>
      <c r="D1483" s="17" t="s">
        <v>1563</v>
      </c>
      <c r="E1483" s="19">
        <v>2.4420000000000001E-2</v>
      </c>
      <c r="F1483" s="20">
        <v>14.21</v>
      </c>
      <c r="G1483" s="20">
        <f>TRUNC(TRUNC(E1483,8)*F1483,2)</f>
        <v>0.34</v>
      </c>
    </row>
    <row r="1484" spans="1:7" ht="15" customHeight="1">
      <c r="A1484" s="2"/>
      <c r="B1484" s="2"/>
      <c r="C1484" s="2"/>
      <c r="D1484" s="2"/>
      <c r="E1484" s="87" t="s">
        <v>1486</v>
      </c>
      <c r="F1484" s="87"/>
      <c r="G1484" s="21">
        <f>SUM(G1483:G1483)</f>
        <v>0.34</v>
      </c>
    </row>
    <row r="1485" spans="1:7" ht="15" customHeight="1">
      <c r="A1485" s="2"/>
      <c r="B1485" s="2"/>
      <c r="C1485" s="2"/>
      <c r="D1485" s="2"/>
      <c r="E1485" s="89" t="s">
        <v>1491</v>
      </c>
      <c r="F1485" s="89"/>
      <c r="G1485" s="5">
        <f>SUM(G1484)</f>
        <v>0.34</v>
      </c>
    </row>
    <row r="1486" spans="1:7" ht="9.9499999999999993" customHeight="1">
      <c r="A1486" s="2"/>
      <c r="B1486" s="2"/>
      <c r="C1486" s="2"/>
      <c r="D1486" s="2"/>
      <c r="E1486" s="90"/>
      <c r="F1486" s="90"/>
      <c r="G1486" s="90"/>
    </row>
    <row r="1487" spans="1:7" ht="20.100000000000001" customHeight="1">
      <c r="A1487" s="81" t="s">
        <v>3628</v>
      </c>
      <c r="B1487" s="81"/>
      <c r="C1487" s="81"/>
      <c r="D1487" s="81"/>
      <c r="E1487" s="81"/>
      <c r="F1487" s="81"/>
      <c r="G1487" s="81"/>
    </row>
    <row r="1488" spans="1:7" ht="15" customHeight="1">
      <c r="A1488" s="91" t="s">
        <v>1483</v>
      </c>
      <c r="B1488" s="91"/>
      <c r="C1488" s="11" t="s">
        <v>4</v>
      </c>
      <c r="D1488" s="11" t="s">
        <v>1470</v>
      </c>
      <c r="E1488" s="11" t="s">
        <v>1471</v>
      </c>
      <c r="F1488" s="11" t="s">
        <v>1472</v>
      </c>
      <c r="G1488" s="11" t="s">
        <v>1473</v>
      </c>
    </row>
    <row r="1489" spans="1:7" ht="15" customHeight="1">
      <c r="A1489" s="17" t="s">
        <v>3629</v>
      </c>
      <c r="B1489" s="18" t="s">
        <v>3630</v>
      </c>
      <c r="C1489" s="17" t="s">
        <v>14</v>
      </c>
      <c r="D1489" s="17" t="s">
        <v>1563</v>
      </c>
      <c r="E1489" s="19">
        <v>1.328E-2</v>
      </c>
      <c r="F1489" s="20">
        <v>29.61</v>
      </c>
      <c r="G1489" s="20">
        <f>TRUNC(TRUNC(E1489,8)*F1489,2)</f>
        <v>0.39</v>
      </c>
    </row>
    <row r="1490" spans="1:7" ht="15" customHeight="1">
      <c r="A1490" s="2"/>
      <c r="B1490" s="2"/>
      <c r="C1490" s="2"/>
      <c r="D1490" s="2"/>
      <c r="E1490" s="87" t="s">
        <v>1486</v>
      </c>
      <c r="F1490" s="87"/>
      <c r="G1490" s="21">
        <f>SUM(G1489:G1489)</f>
        <v>0.39</v>
      </c>
    </row>
    <row r="1491" spans="1:7" ht="15" customHeight="1">
      <c r="A1491" s="2"/>
      <c r="B1491" s="2"/>
      <c r="C1491" s="2"/>
      <c r="D1491" s="2"/>
      <c r="E1491" s="89" t="s">
        <v>1491</v>
      </c>
      <c r="F1491" s="89"/>
      <c r="G1491" s="5">
        <f>SUM(G1490)</f>
        <v>0.39</v>
      </c>
    </row>
    <row r="1492" spans="1:7" ht="9.9499999999999993" customHeight="1">
      <c r="A1492" s="2"/>
      <c r="B1492" s="2"/>
      <c r="C1492" s="2"/>
      <c r="D1492" s="2"/>
      <c r="E1492" s="90"/>
      <c r="F1492" s="90"/>
      <c r="G1492" s="90"/>
    </row>
    <row r="1493" spans="1:7" ht="20.100000000000001" customHeight="1">
      <c r="A1493" s="81" t="s">
        <v>3631</v>
      </c>
      <c r="B1493" s="81"/>
      <c r="C1493" s="81"/>
      <c r="D1493" s="81"/>
      <c r="E1493" s="81"/>
      <c r="F1493" s="81"/>
      <c r="G1493" s="81"/>
    </row>
    <row r="1494" spans="1:7" ht="15" customHeight="1">
      <c r="A1494" s="91" t="s">
        <v>1483</v>
      </c>
      <c r="B1494" s="91"/>
      <c r="C1494" s="11" t="s">
        <v>4</v>
      </c>
      <c r="D1494" s="11" t="s">
        <v>1470</v>
      </c>
      <c r="E1494" s="11" t="s">
        <v>1471</v>
      </c>
      <c r="F1494" s="11" t="s">
        <v>1472</v>
      </c>
      <c r="G1494" s="11" t="s">
        <v>1473</v>
      </c>
    </row>
    <row r="1495" spans="1:7" ht="15" customHeight="1">
      <c r="A1495" s="17" t="s">
        <v>3632</v>
      </c>
      <c r="B1495" s="18" t="s">
        <v>3633</v>
      </c>
      <c r="C1495" s="17" t="s">
        <v>14</v>
      </c>
      <c r="D1495" s="17" t="s">
        <v>1563</v>
      </c>
      <c r="E1495" s="19">
        <v>1.328E-2</v>
      </c>
      <c r="F1495" s="20">
        <v>22.63</v>
      </c>
      <c r="G1495" s="20">
        <f>TRUNC(TRUNC(E1495,8)*F1495,2)</f>
        <v>0.3</v>
      </c>
    </row>
    <row r="1496" spans="1:7" ht="15" customHeight="1">
      <c r="A1496" s="2"/>
      <c r="B1496" s="2"/>
      <c r="C1496" s="2"/>
      <c r="D1496" s="2"/>
      <c r="E1496" s="87" t="s">
        <v>1486</v>
      </c>
      <c r="F1496" s="87"/>
      <c r="G1496" s="21">
        <f>SUM(G1495:G1495)</f>
        <v>0.3</v>
      </c>
    </row>
    <row r="1497" spans="1:7" ht="15" customHeight="1">
      <c r="A1497" s="2"/>
      <c r="B1497" s="2"/>
      <c r="C1497" s="2"/>
      <c r="D1497" s="2"/>
      <c r="E1497" s="89" t="s">
        <v>1491</v>
      </c>
      <c r="F1497" s="89"/>
      <c r="G1497" s="5">
        <f>SUM(G1496)</f>
        <v>0.3</v>
      </c>
    </row>
    <row r="1498" spans="1:7" ht="9.9499999999999993" customHeight="1">
      <c r="A1498" s="2"/>
      <c r="B1498" s="2"/>
      <c r="C1498" s="2"/>
      <c r="D1498" s="2"/>
      <c r="E1498" s="90"/>
      <c r="F1498" s="90"/>
      <c r="G1498" s="90"/>
    </row>
    <row r="1499" spans="1:7" ht="20.100000000000001" customHeight="1">
      <c r="A1499" s="81" t="s">
        <v>3634</v>
      </c>
      <c r="B1499" s="81"/>
      <c r="C1499" s="81"/>
      <c r="D1499" s="81"/>
      <c r="E1499" s="81"/>
      <c r="F1499" s="81"/>
      <c r="G1499" s="81"/>
    </row>
    <row r="1500" spans="1:7" ht="15" customHeight="1">
      <c r="A1500" s="91" t="s">
        <v>1483</v>
      </c>
      <c r="B1500" s="91"/>
      <c r="C1500" s="11" t="s">
        <v>4</v>
      </c>
      <c r="D1500" s="11" t="s">
        <v>1470</v>
      </c>
      <c r="E1500" s="11" t="s">
        <v>1471</v>
      </c>
      <c r="F1500" s="11" t="s">
        <v>1472</v>
      </c>
      <c r="G1500" s="11" t="s">
        <v>1473</v>
      </c>
    </row>
    <row r="1501" spans="1:7" ht="21" customHeight="1">
      <c r="A1501" s="17" t="s">
        <v>3614</v>
      </c>
      <c r="B1501" s="18" t="s">
        <v>3615</v>
      </c>
      <c r="C1501" s="17" t="s">
        <v>14</v>
      </c>
      <c r="D1501" s="17" t="s">
        <v>1563</v>
      </c>
      <c r="E1501" s="19">
        <v>1.328E-2</v>
      </c>
      <c r="F1501" s="20">
        <v>30.82</v>
      </c>
      <c r="G1501" s="20">
        <f>TRUNC(TRUNC(E1501,8)*F1501,2)</f>
        <v>0.4</v>
      </c>
    </row>
    <row r="1502" spans="1:7" ht="15" customHeight="1">
      <c r="A1502" s="2"/>
      <c r="B1502" s="2"/>
      <c r="C1502" s="2"/>
      <c r="D1502" s="2"/>
      <c r="E1502" s="87" t="s">
        <v>1486</v>
      </c>
      <c r="F1502" s="87"/>
      <c r="G1502" s="21">
        <f>SUM(G1501:G1501)</f>
        <v>0.4</v>
      </c>
    </row>
    <row r="1503" spans="1:7" ht="15" customHeight="1">
      <c r="A1503" s="2"/>
      <c r="B1503" s="2"/>
      <c r="C1503" s="2"/>
      <c r="D1503" s="2"/>
      <c r="E1503" s="89" t="s">
        <v>1491</v>
      </c>
      <c r="F1503" s="89"/>
      <c r="G1503" s="5">
        <f>SUM(G1502)</f>
        <v>0.4</v>
      </c>
    </row>
    <row r="1504" spans="1:7" ht="9.9499999999999993" customHeight="1">
      <c r="A1504" s="2"/>
      <c r="B1504" s="2"/>
      <c r="C1504" s="2"/>
      <c r="D1504" s="2"/>
      <c r="E1504" s="90"/>
      <c r="F1504" s="90"/>
      <c r="G1504" s="90"/>
    </row>
    <row r="1505" spans="1:7" ht="20.100000000000001" customHeight="1">
      <c r="A1505" s="81" t="s">
        <v>3635</v>
      </c>
      <c r="B1505" s="81"/>
      <c r="C1505" s="81"/>
      <c r="D1505" s="81"/>
      <c r="E1505" s="81"/>
      <c r="F1505" s="81"/>
      <c r="G1505" s="81"/>
    </row>
    <row r="1506" spans="1:7" ht="15" customHeight="1">
      <c r="A1506" s="91" t="s">
        <v>1483</v>
      </c>
      <c r="B1506" s="91"/>
      <c r="C1506" s="11" t="s">
        <v>4</v>
      </c>
      <c r="D1506" s="11" t="s">
        <v>1470</v>
      </c>
      <c r="E1506" s="11" t="s">
        <v>1471</v>
      </c>
      <c r="F1506" s="11" t="s">
        <v>1472</v>
      </c>
      <c r="G1506" s="11" t="s">
        <v>1473</v>
      </c>
    </row>
    <row r="1507" spans="1:7" ht="15" customHeight="1">
      <c r="A1507" s="17" t="s">
        <v>3636</v>
      </c>
      <c r="B1507" s="18" t="s">
        <v>3637</v>
      </c>
      <c r="C1507" s="17" t="s">
        <v>14</v>
      </c>
      <c r="D1507" s="17" t="s">
        <v>1563</v>
      </c>
      <c r="E1507" s="19">
        <v>1.6990000000000002E-2</v>
      </c>
      <c r="F1507" s="20">
        <v>15.22</v>
      </c>
      <c r="G1507" s="20">
        <f>TRUNC(TRUNC(E1507,8)*F1507,2)</f>
        <v>0.25</v>
      </c>
    </row>
    <row r="1508" spans="1:7" ht="15" customHeight="1">
      <c r="A1508" s="2"/>
      <c r="B1508" s="2"/>
      <c r="C1508" s="2"/>
      <c r="D1508" s="2"/>
      <c r="E1508" s="87" t="s">
        <v>1486</v>
      </c>
      <c r="F1508" s="87"/>
      <c r="G1508" s="21">
        <f>SUM(G1507:G1507)</f>
        <v>0.25</v>
      </c>
    </row>
    <row r="1509" spans="1:7" ht="15" customHeight="1">
      <c r="A1509" s="2"/>
      <c r="B1509" s="2"/>
      <c r="C1509" s="2"/>
      <c r="D1509" s="2"/>
      <c r="E1509" s="89" t="s">
        <v>1491</v>
      </c>
      <c r="F1509" s="89"/>
      <c r="G1509" s="5">
        <f>SUM(G1508)</f>
        <v>0.25</v>
      </c>
    </row>
    <row r="1510" spans="1:7" ht="9.9499999999999993" customHeight="1">
      <c r="A1510" s="2"/>
      <c r="B1510" s="2"/>
      <c r="C1510" s="2"/>
      <c r="D1510" s="2"/>
      <c r="E1510" s="90"/>
      <c r="F1510" s="90"/>
      <c r="G1510" s="90"/>
    </row>
    <row r="1511" spans="1:7" ht="20.100000000000001" customHeight="1">
      <c r="A1511" s="81" t="s">
        <v>3638</v>
      </c>
      <c r="B1511" s="81"/>
      <c r="C1511" s="81"/>
      <c r="D1511" s="81"/>
      <c r="E1511" s="81"/>
      <c r="F1511" s="81"/>
      <c r="G1511" s="81"/>
    </row>
    <row r="1512" spans="1:7" ht="15" customHeight="1">
      <c r="A1512" s="91" t="s">
        <v>1483</v>
      </c>
      <c r="B1512" s="91"/>
      <c r="C1512" s="11" t="s">
        <v>4</v>
      </c>
      <c r="D1512" s="11" t="s">
        <v>1470</v>
      </c>
      <c r="E1512" s="11" t="s">
        <v>1471</v>
      </c>
      <c r="F1512" s="11" t="s">
        <v>1472</v>
      </c>
      <c r="G1512" s="11" t="s">
        <v>1473</v>
      </c>
    </row>
    <row r="1513" spans="1:7" ht="15" customHeight="1">
      <c r="A1513" s="17" t="s">
        <v>1519</v>
      </c>
      <c r="B1513" s="18" t="s">
        <v>1520</v>
      </c>
      <c r="C1513" s="17" t="s">
        <v>14</v>
      </c>
      <c r="D1513" s="17" t="s">
        <v>15</v>
      </c>
      <c r="E1513" s="19">
        <v>4.3800000000000002E-3</v>
      </c>
      <c r="F1513" s="20">
        <v>2588.09</v>
      </c>
      <c r="G1513" s="20">
        <f>TRUNC(TRUNC(E1513,8)*F1513,2)</f>
        <v>11.33</v>
      </c>
    </row>
    <row r="1514" spans="1:7" ht="15" customHeight="1">
      <c r="A1514" s="2"/>
      <c r="B1514" s="2"/>
      <c r="C1514" s="2"/>
      <c r="D1514" s="2"/>
      <c r="E1514" s="87" t="s">
        <v>1486</v>
      </c>
      <c r="F1514" s="87"/>
      <c r="G1514" s="21">
        <f>SUM(G1513:G1513)</f>
        <v>11.33</v>
      </c>
    </row>
    <row r="1515" spans="1:7" ht="15" customHeight="1">
      <c r="A1515" s="2"/>
      <c r="B1515" s="2"/>
      <c r="C1515" s="2"/>
      <c r="D1515" s="2"/>
      <c r="E1515" s="89" t="s">
        <v>1491</v>
      </c>
      <c r="F1515" s="89"/>
      <c r="G1515" s="5">
        <f>SUM(G1514)</f>
        <v>11.33</v>
      </c>
    </row>
    <row r="1516" spans="1:7" ht="9.9499999999999993" customHeight="1">
      <c r="A1516" s="2"/>
      <c r="B1516" s="2"/>
      <c r="C1516" s="2"/>
      <c r="D1516" s="2"/>
      <c r="E1516" s="90"/>
      <c r="F1516" s="90"/>
      <c r="G1516" s="90"/>
    </row>
    <row r="1517" spans="1:7" ht="20.100000000000001" customHeight="1">
      <c r="A1517" s="81" t="s">
        <v>3639</v>
      </c>
      <c r="B1517" s="81"/>
      <c r="C1517" s="81"/>
      <c r="D1517" s="81"/>
      <c r="E1517" s="81"/>
      <c r="F1517" s="81"/>
      <c r="G1517" s="81"/>
    </row>
    <row r="1518" spans="1:7" ht="15" customHeight="1">
      <c r="A1518" s="91" t="s">
        <v>1576</v>
      </c>
      <c r="B1518" s="91"/>
      <c r="C1518" s="11" t="s">
        <v>4</v>
      </c>
      <c r="D1518" s="11" t="s">
        <v>1470</v>
      </c>
      <c r="E1518" s="11" t="s">
        <v>1471</v>
      </c>
      <c r="F1518" s="11" t="s">
        <v>1472</v>
      </c>
      <c r="G1518" s="11" t="s">
        <v>1473</v>
      </c>
    </row>
    <row r="1519" spans="1:7" ht="21" customHeight="1">
      <c r="A1519" s="17" t="s">
        <v>3640</v>
      </c>
      <c r="B1519" s="18" t="s">
        <v>3641</v>
      </c>
      <c r="C1519" s="17" t="s">
        <v>14</v>
      </c>
      <c r="D1519" s="17" t="s">
        <v>33</v>
      </c>
      <c r="E1519" s="19">
        <v>1</v>
      </c>
      <c r="F1519" s="20">
        <v>2.39</v>
      </c>
      <c r="G1519" s="20">
        <f>TRUNC(TRUNC(E1519,8)*F1519,2)</f>
        <v>2.39</v>
      </c>
    </row>
    <row r="1520" spans="1:7" ht="15" customHeight="1">
      <c r="A1520" s="2"/>
      <c r="B1520" s="2"/>
      <c r="C1520" s="2"/>
      <c r="D1520" s="2"/>
      <c r="E1520" s="87" t="s">
        <v>1588</v>
      </c>
      <c r="F1520" s="87"/>
      <c r="G1520" s="21">
        <f>SUM(G1519:G1519)</f>
        <v>2.39</v>
      </c>
    </row>
    <row r="1521" spans="1:7" ht="15" customHeight="1">
      <c r="A1521" s="91" t="s">
        <v>1560</v>
      </c>
      <c r="B1521" s="91"/>
      <c r="C1521" s="11" t="s">
        <v>4</v>
      </c>
      <c r="D1521" s="11" t="s">
        <v>1470</v>
      </c>
      <c r="E1521" s="11" t="s">
        <v>1471</v>
      </c>
      <c r="F1521" s="11" t="s">
        <v>1472</v>
      </c>
      <c r="G1521" s="11" t="s">
        <v>1473</v>
      </c>
    </row>
    <row r="1522" spans="1:7" ht="21" customHeight="1">
      <c r="A1522" s="17" t="s">
        <v>2158</v>
      </c>
      <c r="B1522" s="18" t="s">
        <v>2159</v>
      </c>
      <c r="C1522" s="17" t="s">
        <v>14</v>
      </c>
      <c r="D1522" s="17" t="s">
        <v>1563</v>
      </c>
      <c r="E1522" s="19">
        <v>0.27200000000000002</v>
      </c>
      <c r="F1522" s="20">
        <v>24.39</v>
      </c>
      <c r="G1522" s="20">
        <f>TRUNC(TRUNC(E1522,8)*F1522,2)</f>
        <v>6.63</v>
      </c>
    </row>
    <row r="1523" spans="1:7" ht="15" customHeight="1">
      <c r="A1523" s="17" t="s">
        <v>2160</v>
      </c>
      <c r="B1523" s="18" t="s">
        <v>2161</v>
      </c>
      <c r="C1523" s="17" t="s">
        <v>14</v>
      </c>
      <c r="D1523" s="17" t="s">
        <v>1563</v>
      </c>
      <c r="E1523" s="19">
        <v>0.27200000000000002</v>
      </c>
      <c r="F1523" s="20">
        <v>32.69</v>
      </c>
      <c r="G1523" s="20">
        <f>TRUNC(TRUNC(E1523,8)*F1523,2)</f>
        <v>8.89</v>
      </c>
    </row>
    <row r="1524" spans="1:7" ht="18" customHeight="1">
      <c r="A1524" s="2"/>
      <c r="B1524" s="2"/>
      <c r="C1524" s="2"/>
      <c r="D1524" s="2"/>
      <c r="E1524" s="87" t="s">
        <v>1564</v>
      </c>
      <c r="F1524" s="87"/>
      <c r="G1524" s="21">
        <f>SUM(G1522:G1523)</f>
        <v>15.52</v>
      </c>
    </row>
    <row r="1525" spans="1:7" ht="15" customHeight="1">
      <c r="A1525" s="2"/>
      <c r="B1525" s="2"/>
      <c r="C1525" s="2"/>
      <c r="D1525" s="2"/>
      <c r="E1525" s="89" t="s">
        <v>1491</v>
      </c>
      <c r="F1525" s="89"/>
      <c r="G1525" s="5">
        <f>SUM(G1520,G1524)</f>
        <v>17.91</v>
      </c>
    </row>
    <row r="1526" spans="1:7" ht="9.9499999999999993" customHeight="1">
      <c r="A1526" s="2"/>
      <c r="B1526" s="2"/>
      <c r="C1526" s="2"/>
      <c r="D1526" s="2"/>
      <c r="E1526" s="90"/>
      <c r="F1526" s="90"/>
      <c r="G1526" s="90"/>
    </row>
    <row r="1527" spans="1:7" ht="20.100000000000001" customHeight="1">
      <c r="A1527" s="81" t="s">
        <v>2211</v>
      </c>
      <c r="B1527" s="81"/>
      <c r="C1527" s="81"/>
      <c r="D1527" s="81"/>
      <c r="E1527" s="81"/>
      <c r="F1527" s="81"/>
      <c r="G1527" s="81"/>
    </row>
    <row r="1528" spans="1:7" ht="15" customHeight="1">
      <c r="A1528" s="91" t="s">
        <v>1576</v>
      </c>
      <c r="B1528" s="91"/>
      <c r="C1528" s="11" t="s">
        <v>4</v>
      </c>
      <c r="D1528" s="11" t="s">
        <v>1470</v>
      </c>
      <c r="E1528" s="11" t="s">
        <v>1471</v>
      </c>
      <c r="F1528" s="11" t="s">
        <v>1472</v>
      </c>
      <c r="G1528" s="11" t="s">
        <v>1473</v>
      </c>
    </row>
    <row r="1529" spans="1:7" ht="21" customHeight="1">
      <c r="A1529" s="17" t="s">
        <v>2212</v>
      </c>
      <c r="B1529" s="18" t="s">
        <v>2213</v>
      </c>
      <c r="C1529" s="17" t="s">
        <v>14</v>
      </c>
      <c r="D1529" s="17" t="s">
        <v>33</v>
      </c>
      <c r="E1529" s="19">
        <v>1</v>
      </c>
      <c r="F1529" s="20">
        <v>2.42</v>
      </c>
      <c r="G1529" s="20">
        <f>TRUNC(TRUNC(E1529,8)*F1529,2)</f>
        <v>2.42</v>
      </c>
    </row>
    <row r="1530" spans="1:7" ht="15" customHeight="1">
      <c r="A1530" s="2"/>
      <c r="B1530" s="2"/>
      <c r="C1530" s="2"/>
      <c r="D1530" s="2"/>
      <c r="E1530" s="87" t="s">
        <v>1588</v>
      </c>
      <c r="F1530" s="87"/>
      <c r="G1530" s="21">
        <f>SUM(G1529:G1529)</f>
        <v>2.42</v>
      </c>
    </row>
    <row r="1531" spans="1:7" ht="15" customHeight="1">
      <c r="A1531" s="91" t="s">
        <v>1560</v>
      </c>
      <c r="B1531" s="91"/>
      <c r="C1531" s="11" t="s">
        <v>4</v>
      </c>
      <c r="D1531" s="11" t="s">
        <v>1470</v>
      </c>
      <c r="E1531" s="11" t="s">
        <v>1471</v>
      </c>
      <c r="F1531" s="11" t="s">
        <v>1472</v>
      </c>
      <c r="G1531" s="11" t="s">
        <v>1473</v>
      </c>
    </row>
    <row r="1532" spans="1:7" ht="21" customHeight="1">
      <c r="A1532" s="17" t="s">
        <v>2158</v>
      </c>
      <c r="B1532" s="18" t="s">
        <v>2159</v>
      </c>
      <c r="C1532" s="17" t="s">
        <v>14</v>
      </c>
      <c r="D1532" s="17" t="s">
        <v>1563</v>
      </c>
      <c r="E1532" s="19">
        <v>0.20599999999999999</v>
      </c>
      <c r="F1532" s="20">
        <v>24.39</v>
      </c>
      <c r="G1532" s="20">
        <f>TRUNC(TRUNC(E1532,8)*F1532,2)</f>
        <v>5.0199999999999996</v>
      </c>
    </row>
    <row r="1533" spans="1:7" ht="15" customHeight="1">
      <c r="A1533" s="17" t="s">
        <v>2160</v>
      </c>
      <c r="B1533" s="18" t="s">
        <v>2161</v>
      </c>
      <c r="C1533" s="17" t="s">
        <v>14</v>
      </c>
      <c r="D1533" s="17" t="s">
        <v>1563</v>
      </c>
      <c r="E1533" s="19">
        <v>0.20599999999999999</v>
      </c>
      <c r="F1533" s="20">
        <v>32.69</v>
      </c>
      <c r="G1533" s="20">
        <f>TRUNC(TRUNC(E1533,8)*F1533,2)</f>
        <v>6.73</v>
      </c>
    </row>
    <row r="1534" spans="1:7" ht="18" customHeight="1">
      <c r="A1534" s="2"/>
      <c r="B1534" s="2"/>
      <c r="C1534" s="2"/>
      <c r="D1534" s="2"/>
      <c r="E1534" s="87" t="s">
        <v>1564</v>
      </c>
      <c r="F1534" s="87"/>
      <c r="G1534" s="21">
        <f>SUM(G1532:G1533)</f>
        <v>11.75</v>
      </c>
    </row>
    <row r="1535" spans="1:7" ht="15" customHeight="1">
      <c r="A1535" s="2"/>
      <c r="B1535" s="2"/>
      <c r="C1535" s="2"/>
      <c r="D1535" s="2"/>
      <c r="E1535" s="89" t="s">
        <v>1491</v>
      </c>
      <c r="F1535" s="89"/>
      <c r="G1535" s="5">
        <f>SUM(G1530,G1534)</f>
        <v>14.17</v>
      </c>
    </row>
    <row r="1536" spans="1:7" ht="9.9499999999999993" customHeight="1">
      <c r="A1536" s="2"/>
      <c r="B1536" s="2"/>
      <c r="C1536" s="2"/>
      <c r="D1536" s="2"/>
      <c r="E1536" s="90"/>
      <c r="F1536" s="90"/>
      <c r="G1536" s="90"/>
    </row>
    <row r="1537" spans="1:7" ht="20.100000000000001" customHeight="1">
      <c r="A1537" s="81" t="s">
        <v>2677</v>
      </c>
      <c r="B1537" s="81"/>
      <c r="C1537" s="81"/>
      <c r="D1537" s="81"/>
      <c r="E1537" s="81"/>
      <c r="F1537" s="81"/>
      <c r="G1537" s="81"/>
    </row>
    <row r="1538" spans="1:7" ht="15" customHeight="1">
      <c r="A1538" s="91" t="s">
        <v>1576</v>
      </c>
      <c r="B1538" s="91"/>
      <c r="C1538" s="11" t="s">
        <v>4</v>
      </c>
      <c r="D1538" s="11" t="s">
        <v>1470</v>
      </c>
      <c r="E1538" s="11" t="s">
        <v>1471</v>
      </c>
      <c r="F1538" s="11" t="s">
        <v>1472</v>
      </c>
      <c r="G1538" s="11" t="s">
        <v>1473</v>
      </c>
    </row>
    <row r="1539" spans="1:7" ht="21" customHeight="1">
      <c r="A1539" s="17" t="s">
        <v>2678</v>
      </c>
      <c r="B1539" s="18" t="s">
        <v>2679</v>
      </c>
      <c r="C1539" s="17" t="s">
        <v>14</v>
      </c>
      <c r="D1539" s="17" t="s">
        <v>33</v>
      </c>
      <c r="E1539" s="19">
        <v>2</v>
      </c>
      <c r="F1539" s="20">
        <v>3.37</v>
      </c>
      <c r="G1539" s="20">
        <f>TRUNC(TRUNC(E1539,8)*F1539,2)</f>
        <v>6.74</v>
      </c>
    </row>
    <row r="1540" spans="1:7" ht="21" customHeight="1">
      <c r="A1540" s="17" t="s">
        <v>2680</v>
      </c>
      <c r="B1540" s="18" t="s">
        <v>2681</v>
      </c>
      <c r="C1540" s="17" t="s">
        <v>14</v>
      </c>
      <c r="D1540" s="17" t="s">
        <v>33</v>
      </c>
      <c r="E1540" s="19">
        <v>1</v>
      </c>
      <c r="F1540" s="20">
        <v>17.98</v>
      </c>
      <c r="G1540" s="20">
        <f>TRUNC(TRUNC(E1540,8)*F1540,2)</f>
        <v>17.98</v>
      </c>
    </row>
    <row r="1541" spans="1:7" ht="29.1" customHeight="1">
      <c r="A1541" s="17" t="s">
        <v>2671</v>
      </c>
      <c r="B1541" s="18" t="s">
        <v>2672</v>
      </c>
      <c r="C1541" s="17" t="s">
        <v>14</v>
      </c>
      <c r="D1541" s="17" t="s">
        <v>33</v>
      </c>
      <c r="E1541" s="19">
        <v>0.115</v>
      </c>
      <c r="F1541" s="20">
        <v>26.07</v>
      </c>
      <c r="G1541" s="20">
        <f>TRUNC(TRUNC(E1541,8)*F1541,2)</f>
        <v>2.99</v>
      </c>
    </row>
    <row r="1542" spans="1:7" ht="15" customHeight="1">
      <c r="A1542" s="2"/>
      <c r="B1542" s="2"/>
      <c r="C1542" s="2"/>
      <c r="D1542" s="2"/>
      <c r="E1542" s="87" t="s">
        <v>1588</v>
      </c>
      <c r="F1542" s="87"/>
      <c r="G1542" s="21">
        <f>SUM(G1539:G1541)</f>
        <v>27.71</v>
      </c>
    </row>
    <row r="1543" spans="1:7" ht="15" customHeight="1">
      <c r="A1543" s="91" t="s">
        <v>1560</v>
      </c>
      <c r="B1543" s="91"/>
      <c r="C1543" s="11" t="s">
        <v>4</v>
      </c>
      <c r="D1543" s="11" t="s">
        <v>1470</v>
      </c>
      <c r="E1543" s="11" t="s">
        <v>1471</v>
      </c>
      <c r="F1543" s="11" t="s">
        <v>1472</v>
      </c>
      <c r="G1543" s="11" t="s">
        <v>1473</v>
      </c>
    </row>
    <row r="1544" spans="1:7" ht="21" customHeight="1">
      <c r="A1544" s="17" t="s">
        <v>2509</v>
      </c>
      <c r="B1544" s="18" t="s">
        <v>2510</v>
      </c>
      <c r="C1544" s="17" t="s">
        <v>14</v>
      </c>
      <c r="D1544" s="17" t="s">
        <v>1563</v>
      </c>
      <c r="E1544" s="19">
        <v>0.19259999999999999</v>
      </c>
      <c r="F1544" s="20">
        <v>23.37</v>
      </c>
      <c r="G1544" s="20">
        <f>TRUNC(TRUNC(E1544,8)*F1544,2)</f>
        <v>4.5</v>
      </c>
    </row>
    <row r="1545" spans="1:7" ht="21" customHeight="1">
      <c r="A1545" s="17" t="s">
        <v>2511</v>
      </c>
      <c r="B1545" s="18" t="s">
        <v>2512</v>
      </c>
      <c r="C1545" s="17" t="s">
        <v>14</v>
      </c>
      <c r="D1545" s="17" t="s">
        <v>1563</v>
      </c>
      <c r="E1545" s="19">
        <v>0.19259999999999999</v>
      </c>
      <c r="F1545" s="20">
        <v>31.5</v>
      </c>
      <c r="G1545" s="20">
        <f>TRUNC(TRUNC(E1545,8)*F1545,2)</f>
        <v>6.06</v>
      </c>
    </row>
    <row r="1546" spans="1:7" ht="18" customHeight="1">
      <c r="A1546" s="2"/>
      <c r="B1546" s="2"/>
      <c r="C1546" s="2"/>
      <c r="D1546" s="2"/>
      <c r="E1546" s="87" t="s">
        <v>1564</v>
      </c>
      <c r="F1546" s="87"/>
      <c r="G1546" s="21">
        <f>SUM(G1544:G1545)</f>
        <v>10.559999999999999</v>
      </c>
    </row>
    <row r="1547" spans="1:7" ht="15" customHeight="1">
      <c r="A1547" s="2"/>
      <c r="B1547" s="2"/>
      <c r="C1547" s="2"/>
      <c r="D1547" s="2"/>
      <c r="E1547" s="89" t="s">
        <v>1491</v>
      </c>
      <c r="F1547" s="89"/>
      <c r="G1547" s="5">
        <f>SUM(G1542,G1546)</f>
        <v>38.269999999999996</v>
      </c>
    </row>
    <row r="1548" spans="1:7" ht="9.9499999999999993" customHeight="1">
      <c r="A1548" s="2"/>
      <c r="B1548" s="2"/>
      <c r="C1548" s="2"/>
      <c r="D1548" s="2"/>
      <c r="E1548" s="90"/>
      <c r="F1548" s="90"/>
      <c r="G1548" s="90"/>
    </row>
    <row r="1549" spans="1:7" ht="20.100000000000001" customHeight="1">
      <c r="A1549" s="81" t="s">
        <v>3642</v>
      </c>
      <c r="B1549" s="81"/>
      <c r="C1549" s="81"/>
      <c r="D1549" s="81"/>
      <c r="E1549" s="81"/>
      <c r="F1549" s="81"/>
      <c r="G1549" s="81"/>
    </row>
    <row r="1550" spans="1:7" ht="15" customHeight="1">
      <c r="A1550" s="91" t="s">
        <v>1576</v>
      </c>
      <c r="B1550" s="91"/>
      <c r="C1550" s="11" t="s">
        <v>4</v>
      </c>
      <c r="D1550" s="11" t="s">
        <v>1470</v>
      </c>
      <c r="E1550" s="11" t="s">
        <v>1471</v>
      </c>
      <c r="F1550" s="11" t="s">
        <v>1472</v>
      </c>
      <c r="G1550" s="11" t="s">
        <v>1473</v>
      </c>
    </row>
    <row r="1551" spans="1:7" ht="21" customHeight="1">
      <c r="A1551" s="17" t="s">
        <v>3643</v>
      </c>
      <c r="B1551" s="18" t="s">
        <v>3644</v>
      </c>
      <c r="C1551" s="17" t="s">
        <v>14</v>
      </c>
      <c r="D1551" s="17" t="s">
        <v>33</v>
      </c>
      <c r="E1551" s="19">
        <v>1</v>
      </c>
      <c r="F1551" s="20">
        <v>18.350000000000001</v>
      </c>
      <c r="G1551" s="20">
        <f>TRUNC(TRUNC(E1551,8)*F1551,2)</f>
        <v>18.350000000000001</v>
      </c>
    </row>
    <row r="1552" spans="1:7" ht="29.1" customHeight="1">
      <c r="A1552" s="17" t="s">
        <v>2376</v>
      </c>
      <c r="B1552" s="18" t="s">
        <v>2377</v>
      </c>
      <c r="C1552" s="17" t="s">
        <v>14</v>
      </c>
      <c r="D1552" s="17" t="s">
        <v>33</v>
      </c>
      <c r="E1552" s="19">
        <v>1</v>
      </c>
      <c r="F1552" s="20">
        <v>1.54</v>
      </c>
      <c r="G1552" s="20">
        <f>TRUNC(TRUNC(E1552,8)*F1552,2)</f>
        <v>1.54</v>
      </c>
    </row>
    <row r="1553" spans="1:7" ht="15" customHeight="1">
      <c r="A1553" s="2"/>
      <c r="B1553" s="2"/>
      <c r="C1553" s="2"/>
      <c r="D1553" s="2"/>
      <c r="E1553" s="87" t="s">
        <v>1588</v>
      </c>
      <c r="F1553" s="87"/>
      <c r="G1553" s="21">
        <f>SUM(G1551:G1552)</f>
        <v>19.89</v>
      </c>
    </row>
    <row r="1554" spans="1:7" ht="15" customHeight="1">
      <c r="A1554" s="91" t="s">
        <v>1560</v>
      </c>
      <c r="B1554" s="91"/>
      <c r="C1554" s="11" t="s">
        <v>4</v>
      </c>
      <c r="D1554" s="11" t="s">
        <v>1470</v>
      </c>
      <c r="E1554" s="11" t="s">
        <v>1471</v>
      </c>
      <c r="F1554" s="11" t="s">
        <v>1472</v>
      </c>
      <c r="G1554" s="11" t="s">
        <v>1473</v>
      </c>
    </row>
    <row r="1555" spans="1:7" ht="21" customHeight="1">
      <c r="A1555" s="17" t="s">
        <v>2158</v>
      </c>
      <c r="B1555" s="18" t="s">
        <v>2159</v>
      </c>
      <c r="C1555" s="17" t="s">
        <v>14</v>
      </c>
      <c r="D1555" s="17" t="s">
        <v>1563</v>
      </c>
      <c r="E1555" s="19">
        <v>0.13519999999999999</v>
      </c>
      <c r="F1555" s="20">
        <v>24.39</v>
      </c>
      <c r="G1555" s="20">
        <f>TRUNC(TRUNC(E1555,8)*F1555,2)</f>
        <v>3.29</v>
      </c>
    </row>
    <row r="1556" spans="1:7" ht="15" customHeight="1">
      <c r="A1556" s="17" t="s">
        <v>2160</v>
      </c>
      <c r="B1556" s="18" t="s">
        <v>2161</v>
      </c>
      <c r="C1556" s="17" t="s">
        <v>14</v>
      </c>
      <c r="D1556" s="17" t="s">
        <v>1563</v>
      </c>
      <c r="E1556" s="19">
        <v>0.13519999999999999</v>
      </c>
      <c r="F1556" s="20">
        <v>32.69</v>
      </c>
      <c r="G1556" s="20">
        <f>TRUNC(TRUNC(E1556,8)*F1556,2)</f>
        <v>4.41</v>
      </c>
    </row>
    <row r="1557" spans="1:7" ht="18" customHeight="1">
      <c r="A1557" s="2"/>
      <c r="B1557" s="2"/>
      <c r="C1557" s="2"/>
      <c r="D1557" s="2"/>
      <c r="E1557" s="87" t="s">
        <v>1564</v>
      </c>
      <c r="F1557" s="87"/>
      <c r="G1557" s="21">
        <f>SUM(G1555:G1556)</f>
        <v>7.7</v>
      </c>
    </row>
    <row r="1558" spans="1:7" ht="15" customHeight="1">
      <c r="A1558" s="2"/>
      <c r="B1558" s="2"/>
      <c r="C1558" s="2"/>
      <c r="D1558" s="2"/>
      <c r="E1558" s="89" t="s">
        <v>1491</v>
      </c>
      <c r="F1558" s="89"/>
      <c r="G1558" s="5">
        <f>SUM(G1553,G1557)</f>
        <v>27.59</v>
      </c>
    </row>
    <row r="1559" spans="1:7" ht="9.9499999999999993" customHeight="1">
      <c r="A1559" s="2"/>
      <c r="B1559" s="2"/>
      <c r="C1559" s="2"/>
      <c r="D1559" s="2"/>
      <c r="E1559" s="90"/>
      <c r="F1559" s="90"/>
      <c r="G1559" s="90"/>
    </row>
    <row r="1560" spans="1:7" ht="20.100000000000001" customHeight="1">
      <c r="A1560" s="81" t="s">
        <v>3645</v>
      </c>
      <c r="B1560" s="81"/>
      <c r="C1560" s="81"/>
      <c r="D1560" s="81"/>
      <c r="E1560" s="81"/>
      <c r="F1560" s="81"/>
      <c r="G1560" s="81"/>
    </row>
    <row r="1561" spans="1:7" ht="15" customHeight="1">
      <c r="A1561" s="91" t="s">
        <v>1469</v>
      </c>
      <c r="B1561" s="91"/>
      <c r="C1561" s="11" t="s">
        <v>4</v>
      </c>
      <c r="D1561" s="11" t="s">
        <v>1470</v>
      </c>
      <c r="E1561" s="11" t="s">
        <v>1471</v>
      </c>
      <c r="F1561" s="11" t="s">
        <v>1472</v>
      </c>
      <c r="G1561" s="11" t="s">
        <v>1473</v>
      </c>
    </row>
    <row r="1562" spans="1:7" ht="21" customHeight="1">
      <c r="A1562" s="17" t="s">
        <v>3191</v>
      </c>
      <c r="B1562" s="18" t="s">
        <v>3192</v>
      </c>
      <c r="C1562" s="17" t="s">
        <v>14</v>
      </c>
      <c r="D1562" s="17" t="s">
        <v>1563</v>
      </c>
      <c r="E1562" s="19">
        <v>1</v>
      </c>
      <c r="F1562" s="20">
        <v>4.5599999999999996</v>
      </c>
      <c r="G1562" s="20">
        <f t="shared" ref="G1562:G1567" si="13">TRUNC(TRUNC(E1562,8)*F1562,2)</f>
        <v>4.5599999999999996</v>
      </c>
    </row>
    <row r="1563" spans="1:7" ht="21" customHeight="1">
      <c r="A1563" s="17" t="s">
        <v>3305</v>
      </c>
      <c r="B1563" s="18" t="s">
        <v>3306</v>
      </c>
      <c r="C1563" s="17" t="s">
        <v>14</v>
      </c>
      <c r="D1563" s="17" t="s">
        <v>1563</v>
      </c>
      <c r="E1563" s="19">
        <v>1</v>
      </c>
      <c r="F1563" s="20">
        <v>1.2</v>
      </c>
      <c r="G1563" s="20">
        <f t="shared" si="13"/>
        <v>1.2</v>
      </c>
    </row>
    <row r="1564" spans="1:7" ht="21" customHeight="1">
      <c r="A1564" s="17" t="s">
        <v>3195</v>
      </c>
      <c r="B1564" s="18" t="s">
        <v>3196</v>
      </c>
      <c r="C1564" s="17" t="s">
        <v>14</v>
      </c>
      <c r="D1564" s="17" t="s">
        <v>1563</v>
      </c>
      <c r="E1564" s="19">
        <v>1</v>
      </c>
      <c r="F1564" s="20">
        <v>1.34</v>
      </c>
      <c r="G1564" s="20">
        <f t="shared" si="13"/>
        <v>1.34</v>
      </c>
    </row>
    <row r="1565" spans="1:7" ht="21" customHeight="1">
      <c r="A1565" s="17" t="s">
        <v>3307</v>
      </c>
      <c r="B1565" s="18" t="s">
        <v>3308</v>
      </c>
      <c r="C1565" s="17" t="s">
        <v>14</v>
      </c>
      <c r="D1565" s="17" t="s">
        <v>1563</v>
      </c>
      <c r="E1565" s="19">
        <v>1</v>
      </c>
      <c r="F1565" s="20">
        <v>0.85</v>
      </c>
      <c r="G1565" s="20">
        <f t="shared" si="13"/>
        <v>0.85</v>
      </c>
    </row>
    <row r="1566" spans="1:7" ht="21" customHeight="1">
      <c r="A1566" s="17" t="s">
        <v>3199</v>
      </c>
      <c r="B1566" s="18" t="s">
        <v>3200</v>
      </c>
      <c r="C1566" s="17" t="s">
        <v>14</v>
      </c>
      <c r="D1566" s="17" t="s">
        <v>1563</v>
      </c>
      <c r="E1566" s="19">
        <v>1</v>
      </c>
      <c r="F1566" s="20">
        <v>0.04</v>
      </c>
      <c r="G1566" s="20">
        <f t="shared" si="13"/>
        <v>0.04</v>
      </c>
    </row>
    <row r="1567" spans="1:7" ht="21" customHeight="1">
      <c r="A1567" s="17" t="s">
        <v>3201</v>
      </c>
      <c r="B1567" s="18" t="s">
        <v>3202</v>
      </c>
      <c r="C1567" s="17" t="s">
        <v>14</v>
      </c>
      <c r="D1567" s="17" t="s">
        <v>1563</v>
      </c>
      <c r="E1567" s="19">
        <v>1</v>
      </c>
      <c r="F1567" s="20">
        <v>0.8</v>
      </c>
      <c r="G1567" s="20">
        <f t="shared" si="13"/>
        <v>0.8</v>
      </c>
    </row>
    <row r="1568" spans="1:7" ht="15" customHeight="1">
      <c r="A1568" s="2"/>
      <c r="B1568" s="2"/>
      <c r="C1568" s="2"/>
      <c r="D1568" s="2"/>
      <c r="E1568" s="87" t="s">
        <v>1482</v>
      </c>
      <c r="F1568" s="87"/>
      <c r="G1568" s="21">
        <f>SUM(G1562:G1567)</f>
        <v>8.7899999999999991</v>
      </c>
    </row>
    <row r="1569" spans="1:7" ht="15" customHeight="1">
      <c r="A1569" s="91" t="s">
        <v>1483</v>
      </c>
      <c r="B1569" s="91"/>
      <c r="C1569" s="11" t="s">
        <v>4</v>
      </c>
      <c r="D1569" s="11" t="s">
        <v>1470</v>
      </c>
      <c r="E1569" s="11" t="s">
        <v>1471</v>
      </c>
      <c r="F1569" s="11" t="s">
        <v>1472</v>
      </c>
      <c r="G1569" s="11" t="s">
        <v>1473</v>
      </c>
    </row>
    <row r="1570" spans="1:7" ht="15" customHeight="1">
      <c r="A1570" s="17" t="s">
        <v>3573</v>
      </c>
      <c r="B1570" s="18" t="s">
        <v>3574</v>
      </c>
      <c r="C1570" s="17" t="s">
        <v>14</v>
      </c>
      <c r="D1570" s="17" t="s">
        <v>1563</v>
      </c>
      <c r="E1570" s="19">
        <v>1</v>
      </c>
      <c r="F1570" s="20">
        <v>22.92</v>
      </c>
      <c r="G1570" s="20">
        <f>TRUNC(TRUNC(E1570,8)*F1570,2)</f>
        <v>22.92</v>
      </c>
    </row>
    <row r="1571" spans="1:7" ht="15" customHeight="1">
      <c r="A1571" s="2"/>
      <c r="B1571" s="2"/>
      <c r="C1571" s="2"/>
      <c r="D1571" s="2"/>
      <c r="E1571" s="87" t="s">
        <v>1486</v>
      </c>
      <c r="F1571" s="87"/>
      <c r="G1571" s="21">
        <f>SUM(G1570:G1570)</f>
        <v>22.92</v>
      </c>
    </row>
    <row r="1572" spans="1:7" ht="15" customHeight="1">
      <c r="A1572" s="91" t="s">
        <v>1487</v>
      </c>
      <c r="B1572" s="91"/>
      <c r="C1572" s="11" t="s">
        <v>4</v>
      </c>
      <c r="D1572" s="11" t="s">
        <v>1470</v>
      </c>
      <c r="E1572" s="11" t="s">
        <v>1471</v>
      </c>
      <c r="F1572" s="11" t="s">
        <v>1472</v>
      </c>
      <c r="G1572" s="11" t="s">
        <v>1473</v>
      </c>
    </row>
    <row r="1573" spans="1:7" ht="21" customHeight="1">
      <c r="A1573" s="17" t="s">
        <v>3646</v>
      </c>
      <c r="B1573" s="18" t="s">
        <v>3647</v>
      </c>
      <c r="C1573" s="17" t="s">
        <v>14</v>
      </c>
      <c r="D1573" s="17" t="s">
        <v>1563</v>
      </c>
      <c r="E1573" s="19">
        <v>1</v>
      </c>
      <c r="F1573" s="20">
        <v>0.98</v>
      </c>
      <c r="G1573" s="20">
        <f>TRUNC(TRUNC(E1573,8)*F1573,2)</f>
        <v>0.98</v>
      </c>
    </row>
    <row r="1574" spans="1:7" ht="15" customHeight="1">
      <c r="A1574" s="2"/>
      <c r="B1574" s="2"/>
      <c r="C1574" s="2"/>
      <c r="D1574" s="2"/>
      <c r="E1574" s="87" t="s">
        <v>1490</v>
      </c>
      <c r="F1574" s="87"/>
      <c r="G1574" s="21">
        <f>SUM(G1573:G1573)</f>
        <v>0.98</v>
      </c>
    </row>
    <row r="1575" spans="1:7" ht="15" customHeight="1">
      <c r="A1575" s="2"/>
      <c r="B1575" s="2"/>
      <c r="C1575" s="2"/>
      <c r="D1575" s="2"/>
      <c r="E1575" s="89" t="s">
        <v>1491</v>
      </c>
      <c r="F1575" s="89"/>
      <c r="G1575" s="5">
        <f>SUM(G1568,G1571,G1574)</f>
        <v>32.69</v>
      </c>
    </row>
    <row r="1576" spans="1:7" ht="9.9499999999999993" customHeight="1">
      <c r="A1576" s="2"/>
      <c r="B1576" s="2"/>
      <c r="C1576" s="2"/>
      <c r="D1576" s="2"/>
      <c r="E1576" s="90"/>
      <c r="F1576" s="90"/>
      <c r="G1576" s="90"/>
    </row>
    <row r="1577" spans="1:7" ht="20.100000000000001" customHeight="1">
      <c r="A1577" s="81" t="s">
        <v>3648</v>
      </c>
      <c r="B1577" s="81"/>
      <c r="C1577" s="81"/>
      <c r="D1577" s="81"/>
      <c r="E1577" s="81"/>
      <c r="F1577" s="81"/>
      <c r="G1577" s="81"/>
    </row>
    <row r="1578" spans="1:7" ht="15" customHeight="1">
      <c r="A1578" s="91" t="s">
        <v>1576</v>
      </c>
      <c r="B1578" s="91"/>
      <c r="C1578" s="11" t="s">
        <v>4</v>
      </c>
      <c r="D1578" s="11" t="s">
        <v>1470</v>
      </c>
      <c r="E1578" s="11" t="s">
        <v>1471</v>
      </c>
      <c r="F1578" s="11" t="s">
        <v>1472</v>
      </c>
      <c r="G1578" s="11" t="s">
        <v>1473</v>
      </c>
    </row>
    <row r="1579" spans="1:7" ht="21" customHeight="1">
      <c r="A1579" s="17" t="s">
        <v>3649</v>
      </c>
      <c r="B1579" s="18" t="s">
        <v>3650</v>
      </c>
      <c r="C1579" s="17" t="s">
        <v>14</v>
      </c>
      <c r="D1579" s="17" t="s">
        <v>88</v>
      </c>
      <c r="E1579" s="19">
        <v>1.0169999999999999</v>
      </c>
      <c r="F1579" s="20">
        <v>3.63</v>
      </c>
      <c r="G1579" s="20">
        <f>TRUNC(TRUNC(E1579,8)*F1579,2)</f>
        <v>3.69</v>
      </c>
    </row>
    <row r="1580" spans="1:7" ht="15" customHeight="1">
      <c r="A1580" s="2"/>
      <c r="B1580" s="2"/>
      <c r="C1580" s="2"/>
      <c r="D1580" s="2"/>
      <c r="E1580" s="87" t="s">
        <v>1588</v>
      </c>
      <c r="F1580" s="87"/>
      <c r="G1580" s="21">
        <f>SUM(G1579:G1579)</f>
        <v>3.69</v>
      </c>
    </row>
    <row r="1581" spans="1:7" ht="15" customHeight="1">
      <c r="A1581" s="91" t="s">
        <v>1560</v>
      </c>
      <c r="B1581" s="91"/>
      <c r="C1581" s="11" t="s">
        <v>4</v>
      </c>
      <c r="D1581" s="11" t="s">
        <v>1470</v>
      </c>
      <c r="E1581" s="11" t="s">
        <v>1471</v>
      </c>
      <c r="F1581" s="11" t="s">
        <v>1472</v>
      </c>
      <c r="G1581" s="11" t="s">
        <v>1473</v>
      </c>
    </row>
    <row r="1582" spans="1:7" ht="21" customHeight="1">
      <c r="A1582" s="17" t="s">
        <v>2158</v>
      </c>
      <c r="B1582" s="18" t="s">
        <v>2159</v>
      </c>
      <c r="C1582" s="17" t="s">
        <v>14</v>
      </c>
      <c r="D1582" s="17" t="s">
        <v>1563</v>
      </c>
      <c r="E1582" s="19">
        <v>0.105</v>
      </c>
      <c r="F1582" s="20">
        <v>24.39</v>
      </c>
      <c r="G1582" s="20">
        <f>TRUNC(TRUNC(E1582,8)*F1582,2)</f>
        <v>2.56</v>
      </c>
    </row>
    <row r="1583" spans="1:7" ht="15" customHeight="1">
      <c r="A1583" s="17" t="s">
        <v>2160</v>
      </c>
      <c r="B1583" s="18" t="s">
        <v>2161</v>
      </c>
      <c r="C1583" s="17" t="s">
        <v>14</v>
      </c>
      <c r="D1583" s="17" t="s">
        <v>1563</v>
      </c>
      <c r="E1583" s="19">
        <v>0.105</v>
      </c>
      <c r="F1583" s="20">
        <v>32.69</v>
      </c>
      <c r="G1583" s="20">
        <f>TRUNC(TRUNC(E1583,8)*F1583,2)</f>
        <v>3.43</v>
      </c>
    </row>
    <row r="1584" spans="1:7" ht="18" customHeight="1">
      <c r="A1584" s="2"/>
      <c r="B1584" s="2"/>
      <c r="C1584" s="2"/>
      <c r="D1584" s="2"/>
      <c r="E1584" s="87" t="s">
        <v>1564</v>
      </c>
      <c r="F1584" s="87"/>
      <c r="G1584" s="21">
        <f>SUM(G1582:G1583)</f>
        <v>5.99</v>
      </c>
    </row>
    <row r="1585" spans="1:7" ht="15" customHeight="1">
      <c r="A1585" s="2"/>
      <c r="B1585" s="2"/>
      <c r="C1585" s="2"/>
      <c r="D1585" s="2"/>
      <c r="E1585" s="89" t="s">
        <v>1491</v>
      </c>
      <c r="F1585" s="89"/>
      <c r="G1585" s="5">
        <f>SUM(G1580,G1584)</f>
        <v>9.68</v>
      </c>
    </row>
    <row r="1586" spans="1:7" ht="9.9499999999999993" customHeight="1">
      <c r="A1586" s="2"/>
      <c r="B1586" s="2"/>
      <c r="C1586" s="2"/>
      <c r="D1586" s="2"/>
      <c r="E1586" s="90"/>
      <c r="F1586" s="90"/>
      <c r="G1586" s="90"/>
    </row>
    <row r="1587" spans="1:7" ht="20.100000000000001" customHeight="1">
      <c r="A1587" s="81" t="s">
        <v>3651</v>
      </c>
      <c r="B1587" s="81"/>
      <c r="C1587" s="81"/>
      <c r="D1587" s="81"/>
      <c r="E1587" s="81"/>
      <c r="F1587" s="81"/>
      <c r="G1587" s="81"/>
    </row>
    <row r="1588" spans="1:7" ht="15" customHeight="1">
      <c r="A1588" s="91" t="s">
        <v>1576</v>
      </c>
      <c r="B1588" s="91"/>
      <c r="C1588" s="11" t="s">
        <v>4</v>
      </c>
      <c r="D1588" s="11" t="s">
        <v>1470</v>
      </c>
      <c r="E1588" s="11" t="s">
        <v>1471</v>
      </c>
      <c r="F1588" s="11" t="s">
        <v>1472</v>
      </c>
      <c r="G1588" s="11" t="s">
        <v>1473</v>
      </c>
    </row>
    <row r="1589" spans="1:7" ht="21" customHeight="1">
      <c r="A1589" s="17" t="s">
        <v>3649</v>
      </c>
      <c r="B1589" s="18" t="s">
        <v>3650</v>
      </c>
      <c r="C1589" s="17" t="s">
        <v>14</v>
      </c>
      <c r="D1589" s="17" t="s">
        <v>88</v>
      </c>
      <c r="E1589" s="19">
        <v>1.0169999999999999</v>
      </c>
      <c r="F1589" s="20">
        <v>3.63</v>
      </c>
      <c r="G1589" s="20">
        <f>TRUNC(TRUNC(E1589,8)*F1589,2)</f>
        <v>3.69</v>
      </c>
    </row>
    <row r="1590" spans="1:7" ht="15" customHeight="1">
      <c r="A1590" s="2"/>
      <c r="B1590" s="2"/>
      <c r="C1590" s="2"/>
      <c r="D1590" s="2"/>
      <c r="E1590" s="87" t="s">
        <v>1588</v>
      </c>
      <c r="F1590" s="87"/>
      <c r="G1590" s="21">
        <f>SUM(G1589:G1589)</f>
        <v>3.69</v>
      </c>
    </row>
    <row r="1591" spans="1:7" ht="15" customHeight="1">
      <c r="A1591" s="91" t="s">
        <v>1560</v>
      </c>
      <c r="B1591" s="91"/>
      <c r="C1591" s="11" t="s">
        <v>4</v>
      </c>
      <c r="D1591" s="11" t="s">
        <v>1470</v>
      </c>
      <c r="E1591" s="11" t="s">
        <v>1471</v>
      </c>
      <c r="F1591" s="11" t="s">
        <v>1472</v>
      </c>
      <c r="G1591" s="11" t="s">
        <v>1473</v>
      </c>
    </row>
    <row r="1592" spans="1:7" ht="21" customHeight="1">
      <c r="A1592" s="17" t="s">
        <v>2158</v>
      </c>
      <c r="B1592" s="18" t="s">
        <v>2159</v>
      </c>
      <c r="C1592" s="17" t="s">
        <v>14</v>
      </c>
      <c r="D1592" s="17" t="s">
        <v>1563</v>
      </c>
      <c r="E1592" s="19">
        <v>0.16300000000000001</v>
      </c>
      <c r="F1592" s="20">
        <v>24.39</v>
      </c>
      <c r="G1592" s="20">
        <f>TRUNC(TRUNC(E1592,8)*F1592,2)</f>
        <v>3.97</v>
      </c>
    </row>
    <row r="1593" spans="1:7" ht="15" customHeight="1">
      <c r="A1593" s="17" t="s">
        <v>2160</v>
      </c>
      <c r="B1593" s="18" t="s">
        <v>2161</v>
      </c>
      <c r="C1593" s="17" t="s">
        <v>14</v>
      </c>
      <c r="D1593" s="17" t="s">
        <v>1563</v>
      </c>
      <c r="E1593" s="19">
        <v>0.16300000000000001</v>
      </c>
      <c r="F1593" s="20">
        <v>32.69</v>
      </c>
      <c r="G1593" s="20">
        <f>TRUNC(TRUNC(E1593,8)*F1593,2)</f>
        <v>5.32</v>
      </c>
    </row>
    <row r="1594" spans="1:7" ht="18" customHeight="1">
      <c r="A1594" s="2"/>
      <c r="B1594" s="2"/>
      <c r="C1594" s="2"/>
      <c r="D1594" s="2"/>
      <c r="E1594" s="87" t="s">
        <v>1564</v>
      </c>
      <c r="F1594" s="87"/>
      <c r="G1594" s="21">
        <f>SUM(G1592:G1593)</f>
        <v>9.2900000000000009</v>
      </c>
    </row>
    <row r="1595" spans="1:7" ht="15" customHeight="1">
      <c r="A1595" s="2"/>
      <c r="B1595" s="2"/>
      <c r="C1595" s="2"/>
      <c r="D1595" s="2"/>
      <c r="E1595" s="89" t="s">
        <v>1491</v>
      </c>
      <c r="F1595" s="89"/>
      <c r="G1595" s="5">
        <f>SUM(G1590,G1594)</f>
        <v>12.98</v>
      </c>
    </row>
    <row r="1596" spans="1:7" ht="9.9499999999999993" customHeight="1">
      <c r="A1596" s="2"/>
      <c r="B1596" s="2"/>
      <c r="C1596" s="2"/>
      <c r="D1596" s="2"/>
      <c r="E1596" s="90"/>
      <c r="F1596" s="90"/>
      <c r="G1596" s="90"/>
    </row>
    <row r="1597" spans="1:7" ht="20.100000000000001" customHeight="1">
      <c r="A1597" s="81" t="s">
        <v>3652</v>
      </c>
      <c r="B1597" s="81"/>
      <c r="C1597" s="81"/>
      <c r="D1597" s="81"/>
      <c r="E1597" s="81"/>
      <c r="F1597" s="81"/>
      <c r="G1597" s="81"/>
    </row>
    <row r="1598" spans="1:7" ht="15" customHeight="1">
      <c r="A1598" s="91" t="s">
        <v>1576</v>
      </c>
      <c r="B1598" s="91"/>
      <c r="C1598" s="11" t="s">
        <v>4</v>
      </c>
      <c r="D1598" s="11" t="s">
        <v>1470</v>
      </c>
      <c r="E1598" s="11" t="s">
        <v>1471</v>
      </c>
      <c r="F1598" s="11" t="s">
        <v>1472</v>
      </c>
      <c r="G1598" s="11" t="s">
        <v>1473</v>
      </c>
    </row>
    <row r="1599" spans="1:7" ht="21" customHeight="1">
      <c r="A1599" s="17" t="s">
        <v>2164</v>
      </c>
      <c r="B1599" s="18" t="s">
        <v>2165</v>
      </c>
      <c r="C1599" s="17" t="s">
        <v>14</v>
      </c>
      <c r="D1599" s="17" t="s">
        <v>88</v>
      </c>
      <c r="E1599" s="19">
        <v>1.0169999999999999</v>
      </c>
      <c r="F1599" s="20">
        <v>4.5199999999999996</v>
      </c>
      <c r="G1599" s="20">
        <f>TRUNC(TRUNC(E1599,8)*F1599,2)</f>
        <v>4.59</v>
      </c>
    </row>
    <row r="1600" spans="1:7" ht="15" customHeight="1">
      <c r="A1600" s="2"/>
      <c r="B1600" s="2"/>
      <c r="C1600" s="2"/>
      <c r="D1600" s="2"/>
      <c r="E1600" s="87" t="s">
        <v>1588</v>
      </c>
      <c r="F1600" s="87"/>
      <c r="G1600" s="21">
        <f>SUM(G1599:G1599)</f>
        <v>4.59</v>
      </c>
    </row>
    <row r="1601" spans="1:7" ht="15" customHeight="1">
      <c r="A1601" s="91" t="s">
        <v>1560</v>
      </c>
      <c r="B1601" s="91"/>
      <c r="C1601" s="11" t="s">
        <v>4</v>
      </c>
      <c r="D1601" s="11" t="s">
        <v>1470</v>
      </c>
      <c r="E1601" s="11" t="s">
        <v>1471</v>
      </c>
      <c r="F1601" s="11" t="s">
        <v>1472</v>
      </c>
      <c r="G1601" s="11" t="s">
        <v>1473</v>
      </c>
    </row>
    <row r="1602" spans="1:7" ht="21" customHeight="1">
      <c r="A1602" s="17" t="s">
        <v>2158</v>
      </c>
      <c r="B1602" s="18" t="s">
        <v>2159</v>
      </c>
      <c r="C1602" s="17" t="s">
        <v>14</v>
      </c>
      <c r="D1602" s="17" t="s">
        <v>1563</v>
      </c>
      <c r="E1602" s="19">
        <v>0.11899999999999999</v>
      </c>
      <c r="F1602" s="20">
        <v>24.39</v>
      </c>
      <c r="G1602" s="20">
        <f>TRUNC(TRUNC(E1602,8)*F1602,2)</f>
        <v>2.9</v>
      </c>
    </row>
    <row r="1603" spans="1:7" ht="15" customHeight="1">
      <c r="A1603" s="17" t="s">
        <v>2160</v>
      </c>
      <c r="B1603" s="18" t="s">
        <v>2161</v>
      </c>
      <c r="C1603" s="17" t="s">
        <v>14</v>
      </c>
      <c r="D1603" s="17" t="s">
        <v>1563</v>
      </c>
      <c r="E1603" s="19">
        <v>0.11899999999999999</v>
      </c>
      <c r="F1603" s="20">
        <v>32.69</v>
      </c>
      <c r="G1603" s="20">
        <f>TRUNC(TRUNC(E1603,8)*F1603,2)</f>
        <v>3.89</v>
      </c>
    </row>
    <row r="1604" spans="1:7" ht="18" customHeight="1">
      <c r="A1604" s="2"/>
      <c r="B1604" s="2"/>
      <c r="C1604" s="2"/>
      <c r="D1604" s="2"/>
      <c r="E1604" s="87" t="s">
        <v>1564</v>
      </c>
      <c r="F1604" s="87"/>
      <c r="G1604" s="21">
        <f>SUM(G1602:G1603)</f>
        <v>6.79</v>
      </c>
    </row>
    <row r="1605" spans="1:7" ht="15" customHeight="1">
      <c r="A1605" s="2"/>
      <c r="B1605" s="2"/>
      <c r="C1605" s="2"/>
      <c r="D1605" s="2"/>
      <c r="E1605" s="89" t="s">
        <v>1491</v>
      </c>
      <c r="F1605" s="89"/>
      <c r="G1605" s="5">
        <f>SUM(G1600,G1604)</f>
        <v>11.379999999999999</v>
      </c>
    </row>
    <row r="1606" spans="1:7" ht="9.9499999999999993" customHeight="1">
      <c r="A1606" s="2"/>
      <c r="B1606" s="2"/>
      <c r="C1606" s="2"/>
      <c r="D1606" s="2"/>
      <c r="E1606" s="90"/>
      <c r="F1606" s="90"/>
      <c r="G1606" s="90"/>
    </row>
    <row r="1607" spans="1:7" ht="20.100000000000001" customHeight="1">
      <c r="A1607" s="81" t="s">
        <v>2163</v>
      </c>
      <c r="B1607" s="81"/>
      <c r="C1607" s="81"/>
      <c r="D1607" s="81"/>
      <c r="E1607" s="81"/>
      <c r="F1607" s="81"/>
      <c r="G1607" s="81"/>
    </row>
    <row r="1608" spans="1:7" ht="15" customHeight="1">
      <c r="A1608" s="91" t="s">
        <v>1576</v>
      </c>
      <c r="B1608" s="91"/>
      <c r="C1608" s="11" t="s">
        <v>4</v>
      </c>
      <c r="D1608" s="11" t="s">
        <v>1470</v>
      </c>
      <c r="E1608" s="11" t="s">
        <v>1471</v>
      </c>
      <c r="F1608" s="11" t="s">
        <v>1472</v>
      </c>
      <c r="G1608" s="11" t="s">
        <v>1473</v>
      </c>
    </row>
    <row r="1609" spans="1:7" ht="21" customHeight="1">
      <c r="A1609" s="17" t="s">
        <v>2164</v>
      </c>
      <c r="B1609" s="18" t="s">
        <v>2165</v>
      </c>
      <c r="C1609" s="17" t="s">
        <v>14</v>
      </c>
      <c r="D1609" s="17" t="s">
        <v>88</v>
      </c>
      <c r="E1609" s="19">
        <v>1.0169999999999999</v>
      </c>
      <c r="F1609" s="20">
        <v>4.5199999999999996</v>
      </c>
      <c r="G1609" s="20">
        <f>TRUNC(TRUNC(E1609,8)*F1609,2)</f>
        <v>4.59</v>
      </c>
    </row>
    <row r="1610" spans="1:7" ht="15" customHeight="1">
      <c r="A1610" s="2"/>
      <c r="B1610" s="2"/>
      <c r="C1610" s="2"/>
      <c r="D1610" s="2"/>
      <c r="E1610" s="87" t="s">
        <v>1588</v>
      </c>
      <c r="F1610" s="87"/>
      <c r="G1610" s="21">
        <f>SUM(G1609:G1609)</f>
        <v>4.59</v>
      </c>
    </row>
    <row r="1611" spans="1:7" ht="15" customHeight="1">
      <c r="A1611" s="91" t="s">
        <v>1560</v>
      </c>
      <c r="B1611" s="91"/>
      <c r="C1611" s="11" t="s">
        <v>4</v>
      </c>
      <c r="D1611" s="11" t="s">
        <v>1470</v>
      </c>
      <c r="E1611" s="11" t="s">
        <v>1471</v>
      </c>
      <c r="F1611" s="11" t="s">
        <v>1472</v>
      </c>
      <c r="G1611" s="11" t="s">
        <v>1473</v>
      </c>
    </row>
    <row r="1612" spans="1:7" ht="21" customHeight="1">
      <c r="A1612" s="17" t="s">
        <v>2158</v>
      </c>
      <c r="B1612" s="18" t="s">
        <v>2159</v>
      </c>
      <c r="C1612" s="17" t="s">
        <v>14</v>
      </c>
      <c r="D1612" s="17" t="s">
        <v>1563</v>
      </c>
      <c r="E1612" s="19">
        <v>0.17699999999999999</v>
      </c>
      <c r="F1612" s="20">
        <v>24.39</v>
      </c>
      <c r="G1612" s="20">
        <f>TRUNC(TRUNC(E1612,8)*F1612,2)</f>
        <v>4.3099999999999996</v>
      </c>
    </row>
    <row r="1613" spans="1:7" ht="15" customHeight="1">
      <c r="A1613" s="17" t="s">
        <v>2160</v>
      </c>
      <c r="B1613" s="18" t="s">
        <v>2161</v>
      </c>
      <c r="C1613" s="17" t="s">
        <v>14</v>
      </c>
      <c r="D1613" s="17" t="s">
        <v>1563</v>
      </c>
      <c r="E1613" s="19">
        <v>0.17699999999999999</v>
      </c>
      <c r="F1613" s="20">
        <v>32.69</v>
      </c>
      <c r="G1613" s="20">
        <f>TRUNC(TRUNC(E1613,8)*F1613,2)</f>
        <v>5.78</v>
      </c>
    </row>
    <row r="1614" spans="1:7" ht="18" customHeight="1">
      <c r="A1614" s="2"/>
      <c r="B1614" s="2"/>
      <c r="C1614" s="2"/>
      <c r="D1614" s="2"/>
      <c r="E1614" s="87" t="s">
        <v>1564</v>
      </c>
      <c r="F1614" s="87"/>
      <c r="G1614" s="21">
        <f>SUM(G1612:G1613)</f>
        <v>10.09</v>
      </c>
    </row>
    <row r="1615" spans="1:7" ht="15" customHeight="1">
      <c r="A1615" s="2"/>
      <c r="B1615" s="2"/>
      <c r="C1615" s="2"/>
      <c r="D1615" s="2"/>
      <c r="E1615" s="89" t="s">
        <v>1491</v>
      </c>
      <c r="F1615" s="89"/>
      <c r="G1615" s="5">
        <f>SUM(G1610,G1614)</f>
        <v>14.68</v>
      </c>
    </row>
    <row r="1616" spans="1:7" ht="9.9499999999999993" customHeight="1">
      <c r="A1616" s="2"/>
      <c r="B1616" s="2"/>
      <c r="C1616" s="2"/>
      <c r="D1616" s="2"/>
      <c r="E1616" s="90"/>
      <c r="F1616" s="90"/>
      <c r="G1616" s="90"/>
    </row>
    <row r="1617" spans="1:7" ht="20.100000000000001" customHeight="1">
      <c r="A1617" s="81" t="s">
        <v>2838</v>
      </c>
      <c r="B1617" s="81"/>
      <c r="C1617" s="81"/>
      <c r="D1617" s="81"/>
      <c r="E1617" s="81"/>
      <c r="F1617" s="81"/>
      <c r="G1617" s="81"/>
    </row>
    <row r="1618" spans="1:7" ht="15" customHeight="1">
      <c r="A1618" s="91" t="s">
        <v>1576</v>
      </c>
      <c r="B1618" s="91"/>
      <c r="C1618" s="11" t="s">
        <v>4</v>
      </c>
      <c r="D1618" s="11" t="s">
        <v>1470</v>
      </c>
      <c r="E1618" s="11" t="s">
        <v>1471</v>
      </c>
      <c r="F1618" s="11" t="s">
        <v>1472</v>
      </c>
      <c r="G1618" s="11" t="s">
        <v>1473</v>
      </c>
    </row>
    <row r="1619" spans="1:7" ht="21" customHeight="1">
      <c r="A1619" s="17" t="s">
        <v>2834</v>
      </c>
      <c r="B1619" s="18" t="s">
        <v>2835</v>
      </c>
      <c r="C1619" s="17" t="s">
        <v>14</v>
      </c>
      <c r="D1619" s="17" t="s">
        <v>39</v>
      </c>
      <c r="E1619" s="19">
        <v>0.13880000000000001</v>
      </c>
      <c r="F1619" s="20">
        <v>17.38</v>
      </c>
      <c r="G1619" s="20">
        <f>TRUNC(TRUNC(E1619,8)*F1619,2)</f>
        <v>2.41</v>
      </c>
    </row>
    <row r="1620" spans="1:7" ht="15" customHeight="1">
      <c r="A1620" s="2"/>
      <c r="B1620" s="2"/>
      <c r="C1620" s="2"/>
      <c r="D1620" s="2"/>
      <c r="E1620" s="87" t="s">
        <v>1588</v>
      </c>
      <c r="F1620" s="87"/>
      <c r="G1620" s="21">
        <f>SUM(G1619:G1619)</f>
        <v>2.41</v>
      </c>
    </row>
    <row r="1621" spans="1:7" ht="15" customHeight="1">
      <c r="A1621" s="91" t="s">
        <v>1560</v>
      </c>
      <c r="B1621" s="91"/>
      <c r="C1621" s="11" t="s">
        <v>4</v>
      </c>
      <c r="D1621" s="11" t="s">
        <v>1470</v>
      </c>
      <c r="E1621" s="11" t="s">
        <v>1471</v>
      </c>
      <c r="F1621" s="11" t="s">
        <v>1472</v>
      </c>
      <c r="G1621" s="11" t="s">
        <v>1473</v>
      </c>
    </row>
    <row r="1622" spans="1:7" ht="15" customHeight="1">
      <c r="A1622" s="17" t="s">
        <v>1792</v>
      </c>
      <c r="B1622" s="18" t="s">
        <v>1793</v>
      </c>
      <c r="C1622" s="17" t="s">
        <v>14</v>
      </c>
      <c r="D1622" s="17" t="s">
        <v>1563</v>
      </c>
      <c r="E1622" s="19">
        <v>0.67900000000000005</v>
      </c>
      <c r="F1622" s="20">
        <v>32.270000000000003</v>
      </c>
      <c r="G1622" s="20">
        <f>TRUNC(TRUNC(E1622,8)*F1622,2)</f>
        <v>21.91</v>
      </c>
    </row>
    <row r="1623" spans="1:7" ht="15" customHeight="1">
      <c r="A1623" s="17" t="s">
        <v>1775</v>
      </c>
      <c r="B1623" s="18" t="s">
        <v>1776</v>
      </c>
      <c r="C1623" s="17" t="s">
        <v>14</v>
      </c>
      <c r="D1623" s="17" t="s">
        <v>1563</v>
      </c>
      <c r="E1623" s="19">
        <v>0.67900000000000005</v>
      </c>
      <c r="F1623" s="20">
        <v>23.23</v>
      </c>
      <c r="G1623" s="20">
        <f>TRUNC(TRUNC(E1623,8)*F1623,2)</f>
        <v>15.77</v>
      </c>
    </row>
    <row r="1624" spans="1:7" ht="18" customHeight="1">
      <c r="A1624" s="2"/>
      <c r="B1624" s="2"/>
      <c r="C1624" s="2"/>
      <c r="D1624" s="2"/>
      <c r="E1624" s="87" t="s">
        <v>1564</v>
      </c>
      <c r="F1624" s="87"/>
      <c r="G1624" s="21">
        <f>SUM(G1622:G1623)</f>
        <v>37.68</v>
      </c>
    </row>
    <row r="1625" spans="1:7" ht="15" customHeight="1">
      <c r="A1625" s="91" t="s">
        <v>1487</v>
      </c>
      <c r="B1625" s="91"/>
      <c r="C1625" s="11" t="s">
        <v>4</v>
      </c>
      <c r="D1625" s="11" t="s">
        <v>1470</v>
      </c>
      <c r="E1625" s="11" t="s">
        <v>1471</v>
      </c>
      <c r="F1625" s="11" t="s">
        <v>1472</v>
      </c>
      <c r="G1625" s="11" t="s">
        <v>1473</v>
      </c>
    </row>
    <row r="1626" spans="1:7" ht="38.1" customHeight="1">
      <c r="A1626" s="17" t="s">
        <v>2836</v>
      </c>
      <c r="B1626" s="18" t="s">
        <v>2837</v>
      </c>
      <c r="C1626" s="17" t="s">
        <v>14</v>
      </c>
      <c r="D1626" s="17" t="s">
        <v>43</v>
      </c>
      <c r="E1626" s="19">
        <v>3.1399999999999997E-2</v>
      </c>
      <c r="F1626" s="20">
        <v>807.57</v>
      </c>
      <c r="G1626" s="20">
        <f>TRUNC(TRUNC(E1626,8)*F1626,2)</f>
        <v>25.35</v>
      </c>
    </row>
    <row r="1627" spans="1:7" ht="15" customHeight="1">
      <c r="A1627" s="2"/>
      <c r="B1627" s="2"/>
      <c r="C1627" s="2"/>
      <c r="D1627" s="2"/>
      <c r="E1627" s="87" t="s">
        <v>1490</v>
      </c>
      <c r="F1627" s="87"/>
      <c r="G1627" s="21">
        <f>SUM(G1626:G1626)</f>
        <v>25.35</v>
      </c>
    </row>
    <row r="1628" spans="1:7" ht="15" customHeight="1">
      <c r="A1628" s="2"/>
      <c r="B1628" s="2"/>
      <c r="C1628" s="2"/>
      <c r="D1628" s="2"/>
      <c r="E1628" s="89" t="s">
        <v>1491</v>
      </c>
      <c r="F1628" s="89"/>
      <c r="G1628" s="5">
        <f>SUM(G1620,G1624,G1627)</f>
        <v>65.44</v>
      </c>
    </row>
    <row r="1629" spans="1:7" ht="9.9499999999999993" customHeight="1">
      <c r="A1629" s="2"/>
      <c r="B1629" s="2"/>
      <c r="C1629" s="2"/>
      <c r="D1629" s="2"/>
      <c r="E1629" s="90"/>
      <c r="F1629" s="90"/>
      <c r="G1629" s="90"/>
    </row>
    <row r="1630" spans="1:7" ht="20.100000000000001" customHeight="1">
      <c r="A1630" s="81" t="s">
        <v>3653</v>
      </c>
      <c r="B1630" s="81"/>
      <c r="C1630" s="81"/>
      <c r="D1630" s="81"/>
      <c r="E1630" s="81"/>
      <c r="F1630" s="81"/>
      <c r="G1630" s="81"/>
    </row>
    <row r="1631" spans="1:7" ht="15" customHeight="1">
      <c r="A1631" s="91" t="s">
        <v>1560</v>
      </c>
      <c r="B1631" s="91"/>
      <c r="C1631" s="11" t="s">
        <v>4</v>
      </c>
      <c r="D1631" s="11" t="s">
        <v>1470</v>
      </c>
      <c r="E1631" s="11" t="s">
        <v>1471</v>
      </c>
      <c r="F1631" s="11" t="s">
        <v>1472</v>
      </c>
      <c r="G1631" s="11" t="s">
        <v>1473</v>
      </c>
    </row>
    <row r="1632" spans="1:7" ht="15" customHeight="1">
      <c r="A1632" s="17" t="s">
        <v>1792</v>
      </c>
      <c r="B1632" s="18" t="s">
        <v>1793</v>
      </c>
      <c r="C1632" s="17" t="s">
        <v>14</v>
      </c>
      <c r="D1632" s="17" t="s">
        <v>1563</v>
      </c>
      <c r="E1632" s="19">
        <v>0.45800000000000002</v>
      </c>
      <c r="F1632" s="20">
        <v>32.270000000000003</v>
      </c>
      <c r="G1632" s="20">
        <f>TRUNC(TRUNC(E1632,8)*F1632,2)</f>
        <v>14.77</v>
      </c>
    </row>
    <row r="1633" spans="1:7" ht="15" customHeight="1">
      <c r="A1633" s="17" t="s">
        <v>1775</v>
      </c>
      <c r="B1633" s="18" t="s">
        <v>1776</v>
      </c>
      <c r="C1633" s="17" t="s">
        <v>14</v>
      </c>
      <c r="D1633" s="17" t="s">
        <v>1563</v>
      </c>
      <c r="E1633" s="19">
        <v>0.22900000000000001</v>
      </c>
      <c r="F1633" s="20">
        <v>23.23</v>
      </c>
      <c r="G1633" s="20">
        <f>TRUNC(TRUNC(E1633,8)*F1633,2)</f>
        <v>5.31</v>
      </c>
    </row>
    <row r="1634" spans="1:7" ht="18" customHeight="1">
      <c r="A1634" s="2"/>
      <c r="B1634" s="2"/>
      <c r="C1634" s="2"/>
      <c r="D1634" s="2"/>
      <c r="E1634" s="87" t="s">
        <v>1564</v>
      </c>
      <c r="F1634" s="87"/>
      <c r="G1634" s="21">
        <f>SUM(G1632:G1633)</f>
        <v>20.079999999999998</v>
      </c>
    </row>
    <row r="1635" spans="1:7" ht="15" customHeight="1">
      <c r="A1635" s="91" t="s">
        <v>1487</v>
      </c>
      <c r="B1635" s="91"/>
      <c r="C1635" s="11" t="s">
        <v>4</v>
      </c>
      <c r="D1635" s="11" t="s">
        <v>1470</v>
      </c>
      <c r="E1635" s="11" t="s">
        <v>1471</v>
      </c>
      <c r="F1635" s="11" t="s">
        <v>1472</v>
      </c>
      <c r="G1635" s="11" t="s">
        <v>1473</v>
      </c>
    </row>
    <row r="1636" spans="1:7" ht="38.1" customHeight="1">
      <c r="A1636" s="17" t="s">
        <v>2836</v>
      </c>
      <c r="B1636" s="18" t="s">
        <v>2837</v>
      </c>
      <c r="C1636" s="17" t="s">
        <v>14</v>
      </c>
      <c r="D1636" s="17" t="s">
        <v>43</v>
      </c>
      <c r="E1636" s="19">
        <v>1.9400000000000001E-2</v>
      </c>
      <c r="F1636" s="20">
        <v>807.57</v>
      </c>
      <c r="G1636" s="20">
        <f>TRUNC(TRUNC(E1636,8)*F1636,2)</f>
        <v>15.66</v>
      </c>
    </row>
    <row r="1637" spans="1:7" ht="15" customHeight="1">
      <c r="A1637" s="2"/>
      <c r="B1637" s="2"/>
      <c r="C1637" s="2"/>
      <c r="D1637" s="2"/>
      <c r="E1637" s="87" t="s">
        <v>1490</v>
      </c>
      <c r="F1637" s="87"/>
      <c r="G1637" s="21">
        <f>SUM(G1636:G1636)</f>
        <v>15.66</v>
      </c>
    </row>
    <row r="1638" spans="1:7" ht="15" customHeight="1">
      <c r="A1638" s="2"/>
      <c r="B1638" s="2"/>
      <c r="C1638" s="2"/>
      <c r="D1638" s="2"/>
      <c r="E1638" s="89" t="s">
        <v>1491</v>
      </c>
      <c r="F1638" s="89"/>
      <c r="G1638" s="5">
        <f>SUM(G1634,G1637)</f>
        <v>35.739999999999995</v>
      </c>
    </row>
    <row r="1639" spans="1:7" ht="9.9499999999999993" customHeight="1">
      <c r="A1639" s="2"/>
      <c r="B1639" s="2"/>
      <c r="C1639" s="2"/>
      <c r="D1639" s="2"/>
      <c r="E1639" s="90"/>
      <c r="F1639" s="90"/>
      <c r="G1639" s="90"/>
    </row>
    <row r="1640" spans="1:7" ht="20.100000000000001" customHeight="1">
      <c r="A1640" s="81" t="s">
        <v>3654</v>
      </c>
      <c r="B1640" s="81"/>
      <c r="C1640" s="81"/>
      <c r="D1640" s="81"/>
      <c r="E1640" s="81"/>
      <c r="F1640" s="81"/>
      <c r="G1640" s="81"/>
    </row>
    <row r="1641" spans="1:7" ht="15" customHeight="1">
      <c r="A1641" s="91" t="s">
        <v>1469</v>
      </c>
      <c r="B1641" s="91"/>
      <c r="C1641" s="11" t="s">
        <v>4</v>
      </c>
      <c r="D1641" s="11" t="s">
        <v>1470</v>
      </c>
      <c r="E1641" s="11" t="s">
        <v>1471</v>
      </c>
      <c r="F1641" s="11" t="s">
        <v>1472</v>
      </c>
      <c r="G1641" s="11" t="s">
        <v>1473</v>
      </c>
    </row>
    <row r="1642" spans="1:7" ht="21" customHeight="1">
      <c r="A1642" s="17" t="s">
        <v>3191</v>
      </c>
      <c r="B1642" s="18" t="s">
        <v>3192</v>
      </c>
      <c r="C1642" s="17" t="s">
        <v>14</v>
      </c>
      <c r="D1642" s="17" t="s">
        <v>1563</v>
      </c>
      <c r="E1642" s="19">
        <v>1</v>
      </c>
      <c r="F1642" s="20">
        <v>4.5599999999999996</v>
      </c>
      <c r="G1642" s="20">
        <f t="shared" ref="G1642:G1647" si="14">TRUNC(TRUNC(E1642,8)*F1642,2)</f>
        <v>4.5599999999999996</v>
      </c>
    </row>
    <row r="1643" spans="1:7" ht="21" customHeight="1">
      <c r="A1643" s="17" t="s">
        <v>3314</v>
      </c>
      <c r="B1643" s="18" t="s">
        <v>3315</v>
      </c>
      <c r="C1643" s="17" t="s">
        <v>14</v>
      </c>
      <c r="D1643" s="17" t="s">
        <v>1563</v>
      </c>
      <c r="E1643" s="19">
        <v>1</v>
      </c>
      <c r="F1643" s="20">
        <v>1.06</v>
      </c>
      <c r="G1643" s="20">
        <f t="shared" si="14"/>
        <v>1.06</v>
      </c>
    </row>
    <row r="1644" spans="1:7" ht="21" customHeight="1">
      <c r="A1644" s="17" t="s">
        <v>3195</v>
      </c>
      <c r="B1644" s="18" t="s">
        <v>3196</v>
      </c>
      <c r="C1644" s="17" t="s">
        <v>14</v>
      </c>
      <c r="D1644" s="17" t="s">
        <v>1563</v>
      </c>
      <c r="E1644" s="19">
        <v>1</v>
      </c>
      <c r="F1644" s="20">
        <v>1.34</v>
      </c>
      <c r="G1644" s="20">
        <f t="shared" si="14"/>
        <v>1.34</v>
      </c>
    </row>
    <row r="1645" spans="1:7" ht="21" customHeight="1">
      <c r="A1645" s="17" t="s">
        <v>3316</v>
      </c>
      <c r="B1645" s="18" t="s">
        <v>3317</v>
      </c>
      <c r="C1645" s="17" t="s">
        <v>14</v>
      </c>
      <c r="D1645" s="17" t="s">
        <v>1563</v>
      </c>
      <c r="E1645" s="19">
        <v>1</v>
      </c>
      <c r="F1645" s="20">
        <v>0.31</v>
      </c>
      <c r="G1645" s="20">
        <f t="shared" si="14"/>
        <v>0.31</v>
      </c>
    </row>
    <row r="1646" spans="1:7" ht="21" customHeight="1">
      <c r="A1646" s="17" t="s">
        <v>3199</v>
      </c>
      <c r="B1646" s="18" t="s">
        <v>3200</v>
      </c>
      <c r="C1646" s="17" t="s">
        <v>14</v>
      </c>
      <c r="D1646" s="17" t="s">
        <v>1563</v>
      </c>
      <c r="E1646" s="19">
        <v>1</v>
      </c>
      <c r="F1646" s="20">
        <v>0.04</v>
      </c>
      <c r="G1646" s="20">
        <f t="shared" si="14"/>
        <v>0.04</v>
      </c>
    </row>
    <row r="1647" spans="1:7" ht="21" customHeight="1">
      <c r="A1647" s="17" t="s">
        <v>3201</v>
      </c>
      <c r="B1647" s="18" t="s">
        <v>3202</v>
      </c>
      <c r="C1647" s="17" t="s">
        <v>14</v>
      </c>
      <c r="D1647" s="17" t="s">
        <v>1563</v>
      </c>
      <c r="E1647" s="19">
        <v>1</v>
      </c>
      <c r="F1647" s="20">
        <v>0.8</v>
      </c>
      <c r="G1647" s="20">
        <f t="shared" si="14"/>
        <v>0.8</v>
      </c>
    </row>
    <row r="1648" spans="1:7" ht="15" customHeight="1">
      <c r="A1648" s="2"/>
      <c r="B1648" s="2"/>
      <c r="C1648" s="2"/>
      <c r="D1648" s="2"/>
      <c r="E1648" s="87" t="s">
        <v>1482</v>
      </c>
      <c r="F1648" s="87"/>
      <c r="G1648" s="21">
        <f>SUM(G1642:G1647)</f>
        <v>8.11</v>
      </c>
    </row>
    <row r="1649" spans="1:7" ht="15" customHeight="1">
      <c r="A1649" s="91" t="s">
        <v>1483</v>
      </c>
      <c r="B1649" s="91"/>
      <c r="C1649" s="11" t="s">
        <v>4</v>
      </c>
      <c r="D1649" s="11" t="s">
        <v>1470</v>
      </c>
      <c r="E1649" s="11" t="s">
        <v>1471</v>
      </c>
      <c r="F1649" s="11" t="s">
        <v>1472</v>
      </c>
      <c r="G1649" s="11" t="s">
        <v>1473</v>
      </c>
    </row>
    <row r="1650" spans="1:7" ht="15" customHeight="1">
      <c r="A1650" s="17" t="s">
        <v>3576</v>
      </c>
      <c r="B1650" s="18" t="s">
        <v>3577</v>
      </c>
      <c r="C1650" s="17" t="s">
        <v>14</v>
      </c>
      <c r="D1650" s="17" t="s">
        <v>1563</v>
      </c>
      <c r="E1650" s="19">
        <v>1</v>
      </c>
      <c r="F1650" s="20">
        <v>22.92</v>
      </c>
      <c r="G1650" s="20">
        <f>TRUNC(TRUNC(E1650,8)*F1650,2)</f>
        <v>22.92</v>
      </c>
    </row>
    <row r="1651" spans="1:7" ht="15" customHeight="1">
      <c r="A1651" s="2"/>
      <c r="B1651" s="2"/>
      <c r="C1651" s="2"/>
      <c r="D1651" s="2"/>
      <c r="E1651" s="87" t="s">
        <v>1486</v>
      </c>
      <c r="F1651" s="87"/>
      <c r="G1651" s="21">
        <f>SUM(G1650:G1650)</f>
        <v>22.92</v>
      </c>
    </row>
    <row r="1652" spans="1:7" ht="15" customHeight="1">
      <c r="A1652" s="91" t="s">
        <v>1487</v>
      </c>
      <c r="B1652" s="91"/>
      <c r="C1652" s="11" t="s">
        <v>4</v>
      </c>
      <c r="D1652" s="11" t="s">
        <v>1470</v>
      </c>
      <c r="E1652" s="11" t="s">
        <v>1471</v>
      </c>
      <c r="F1652" s="11" t="s">
        <v>1472</v>
      </c>
      <c r="G1652" s="11" t="s">
        <v>1473</v>
      </c>
    </row>
    <row r="1653" spans="1:7" ht="21" customHeight="1">
      <c r="A1653" s="17" t="s">
        <v>3655</v>
      </c>
      <c r="B1653" s="18" t="s">
        <v>3656</v>
      </c>
      <c r="C1653" s="17" t="s">
        <v>14</v>
      </c>
      <c r="D1653" s="17" t="s">
        <v>1563</v>
      </c>
      <c r="E1653" s="19">
        <v>1</v>
      </c>
      <c r="F1653" s="20">
        <v>0.47</v>
      </c>
      <c r="G1653" s="20">
        <f>TRUNC(TRUNC(E1653,8)*F1653,2)</f>
        <v>0.47</v>
      </c>
    </row>
    <row r="1654" spans="1:7" ht="15" customHeight="1">
      <c r="A1654" s="2"/>
      <c r="B1654" s="2"/>
      <c r="C1654" s="2"/>
      <c r="D1654" s="2"/>
      <c r="E1654" s="87" t="s">
        <v>1490</v>
      </c>
      <c r="F1654" s="87"/>
      <c r="G1654" s="21">
        <f>SUM(G1653:G1653)</f>
        <v>0.47</v>
      </c>
    </row>
    <row r="1655" spans="1:7" ht="15" customHeight="1">
      <c r="A1655" s="2"/>
      <c r="B1655" s="2"/>
      <c r="C1655" s="2"/>
      <c r="D1655" s="2"/>
      <c r="E1655" s="89" t="s">
        <v>1491</v>
      </c>
      <c r="F1655" s="89"/>
      <c r="G1655" s="5">
        <f>SUM(G1648,G1651,G1654)</f>
        <v>31.5</v>
      </c>
    </row>
    <row r="1656" spans="1:7" ht="9.9499999999999993" customHeight="1">
      <c r="A1656" s="2"/>
      <c r="B1656" s="2"/>
      <c r="C1656" s="2"/>
      <c r="D1656" s="2"/>
      <c r="E1656" s="90"/>
      <c r="F1656" s="90"/>
      <c r="G1656" s="90"/>
    </row>
    <row r="1657" spans="1:7" ht="20.100000000000001" customHeight="1">
      <c r="A1657" s="81" t="s">
        <v>3657</v>
      </c>
      <c r="B1657" s="81"/>
      <c r="C1657" s="81"/>
      <c r="D1657" s="81"/>
      <c r="E1657" s="81"/>
      <c r="F1657" s="81"/>
      <c r="G1657" s="81"/>
    </row>
    <row r="1658" spans="1:7" ht="15" customHeight="1">
      <c r="A1658" s="91" t="s">
        <v>1576</v>
      </c>
      <c r="B1658" s="91"/>
      <c r="C1658" s="11" t="s">
        <v>4</v>
      </c>
      <c r="D1658" s="11" t="s">
        <v>1470</v>
      </c>
      <c r="E1658" s="11" t="s">
        <v>1471</v>
      </c>
      <c r="F1658" s="11" t="s">
        <v>1472</v>
      </c>
      <c r="G1658" s="11" t="s">
        <v>1473</v>
      </c>
    </row>
    <row r="1659" spans="1:7" ht="15" customHeight="1">
      <c r="A1659" s="17" t="s">
        <v>3658</v>
      </c>
      <c r="B1659" s="18" t="s">
        <v>3659</v>
      </c>
      <c r="C1659" s="17" t="s">
        <v>14</v>
      </c>
      <c r="D1659" s="17" t="s">
        <v>33</v>
      </c>
      <c r="E1659" s="19">
        <v>1</v>
      </c>
      <c r="F1659" s="20">
        <v>33.79</v>
      </c>
      <c r="G1659" s="20">
        <f>TRUNC(TRUNC(E1659,8)*F1659,2)</f>
        <v>33.79</v>
      </c>
    </row>
    <row r="1660" spans="1:7" ht="15" customHeight="1">
      <c r="A1660" s="17" t="s">
        <v>2872</v>
      </c>
      <c r="B1660" s="18" t="s">
        <v>2873</v>
      </c>
      <c r="C1660" s="17" t="s">
        <v>14</v>
      </c>
      <c r="D1660" s="17" t="s">
        <v>33</v>
      </c>
      <c r="E1660" s="19">
        <v>2.1000000000000001E-2</v>
      </c>
      <c r="F1660" s="20">
        <v>3.07</v>
      </c>
      <c r="G1660" s="20">
        <f>TRUNC(TRUNC(E1660,8)*F1660,2)</f>
        <v>0.06</v>
      </c>
    </row>
    <row r="1661" spans="1:7" ht="15" customHeight="1">
      <c r="A1661" s="2"/>
      <c r="B1661" s="2"/>
      <c r="C1661" s="2"/>
      <c r="D1661" s="2"/>
      <c r="E1661" s="87" t="s">
        <v>1588</v>
      </c>
      <c r="F1661" s="87"/>
      <c r="G1661" s="21">
        <f>SUM(G1659:G1660)</f>
        <v>33.85</v>
      </c>
    </row>
    <row r="1662" spans="1:7" ht="15" customHeight="1">
      <c r="A1662" s="91" t="s">
        <v>1560</v>
      </c>
      <c r="B1662" s="91"/>
      <c r="C1662" s="11" t="s">
        <v>4</v>
      </c>
      <c r="D1662" s="11" t="s">
        <v>1470</v>
      </c>
      <c r="E1662" s="11" t="s">
        <v>1471</v>
      </c>
      <c r="F1662" s="11" t="s">
        <v>1472</v>
      </c>
      <c r="G1662" s="11" t="s">
        <v>1473</v>
      </c>
    </row>
    <row r="1663" spans="1:7" ht="21" customHeight="1">
      <c r="A1663" s="17" t="s">
        <v>2511</v>
      </c>
      <c r="B1663" s="18" t="s">
        <v>2512</v>
      </c>
      <c r="C1663" s="17" t="s">
        <v>14</v>
      </c>
      <c r="D1663" s="17" t="s">
        <v>1563</v>
      </c>
      <c r="E1663" s="19">
        <v>0.1525</v>
      </c>
      <c r="F1663" s="20">
        <v>31.5</v>
      </c>
      <c r="G1663" s="20">
        <f>TRUNC(TRUNC(E1663,8)*F1663,2)</f>
        <v>4.8</v>
      </c>
    </row>
    <row r="1664" spans="1:7" ht="15" customHeight="1">
      <c r="A1664" s="17" t="s">
        <v>1775</v>
      </c>
      <c r="B1664" s="18" t="s">
        <v>1776</v>
      </c>
      <c r="C1664" s="17" t="s">
        <v>14</v>
      </c>
      <c r="D1664" s="17" t="s">
        <v>1563</v>
      </c>
      <c r="E1664" s="19">
        <v>4.8099999999999997E-2</v>
      </c>
      <c r="F1664" s="20">
        <v>23.23</v>
      </c>
      <c r="G1664" s="20">
        <f>TRUNC(TRUNC(E1664,8)*F1664,2)</f>
        <v>1.1100000000000001</v>
      </c>
    </row>
    <row r="1665" spans="1:7" ht="18" customHeight="1">
      <c r="A1665" s="2"/>
      <c r="B1665" s="2"/>
      <c r="C1665" s="2"/>
      <c r="D1665" s="2"/>
      <c r="E1665" s="87" t="s">
        <v>1564</v>
      </c>
      <c r="F1665" s="87"/>
      <c r="G1665" s="21">
        <f>SUM(G1663:G1664)</f>
        <v>5.91</v>
      </c>
    </row>
    <row r="1666" spans="1:7" ht="15" customHeight="1">
      <c r="A1666" s="2"/>
      <c r="B1666" s="2"/>
      <c r="C1666" s="2"/>
      <c r="D1666" s="2"/>
      <c r="E1666" s="89" t="s">
        <v>1491</v>
      </c>
      <c r="F1666" s="89"/>
      <c r="G1666" s="5">
        <f>SUM(G1661,G1665)</f>
        <v>39.760000000000005</v>
      </c>
    </row>
    <row r="1667" spans="1:7" ht="9.9499999999999993" customHeight="1">
      <c r="A1667" s="2"/>
      <c r="B1667" s="2"/>
      <c r="C1667" s="2"/>
      <c r="D1667" s="2"/>
      <c r="E1667" s="90"/>
      <c r="F1667" s="90"/>
      <c r="G1667" s="90"/>
    </row>
    <row r="1668" spans="1:7" ht="20.100000000000001" customHeight="1">
      <c r="A1668" s="81" t="s">
        <v>3660</v>
      </c>
      <c r="B1668" s="81"/>
      <c r="C1668" s="81"/>
      <c r="D1668" s="81"/>
      <c r="E1668" s="81"/>
      <c r="F1668" s="81"/>
      <c r="G1668" s="81"/>
    </row>
    <row r="1669" spans="1:7" ht="15" customHeight="1">
      <c r="A1669" s="91" t="s">
        <v>1576</v>
      </c>
      <c r="B1669" s="91"/>
      <c r="C1669" s="11" t="s">
        <v>4</v>
      </c>
      <c r="D1669" s="11" t="s">
        <v>1470</v>
      </c>
      <c r="E1669" s="11" t="s">
        <v>1471</v>
      </c>
      <c r="F1669" s="11" t="s">
        <v>1472</v>
      </c>
      <c r="G1669" s="11" t="s">
        <v>1473</v>
      </c>
    </row>
    <row r="1670" spans="1:7" ht="21" customHeight="1">
      <c r="A1670" s="17" t="s">
        <v>3661</v>
      </c>
      <c r="B1670" s="18" t="s">
        <v>3662</v>
      </c>
      <c r="C1670" s="17" t="s">
        <v>14</v>
      </c>
      <c r="D1670" s="17" t="s">
        <v>33</v>
      </c>
      <c r="E1670" s="19">
        <v>1</v>
      </c>
      <c r="F1670" s="20">
        <v>4.79</v>
      </c>
      <c r="G1670" s="20">
        <f>TRUNC(TRUNC(E1670,8)*F1670,2)</f>
        <v>4.79</v>
      </c>
    </row>
    <row r="1671" spans="1:7" ht="15" customHeight="1">
      <c r="A1671" s="17" t="s">
        <v>2872</v>
      </c>
      <c r="B1671" s="18" t="s">
        <v>2873</v>
      </c>
      <c r="C1671" s="17" t="s">
        <v>14</v>
      </c>
      <c r="D1671" s="17" t="s">
        <v>33</v>
      </c>
      <c r="E1671" s="19">
        <v>2.1000000000000001E-2</v>
      </c>
      <c r="F1671" s="20">
        <v>3.07</v>
      </c>
      <c r="G1671" s="20">
        <f>TRUNC(TRUNC(E1671,8)*F1671,2)</f>
        <v>0.06</v>
      </c>
    </row>
    <row r="1672" spans="1:7" ht="15" customHeight="1">
      <c r="A1672" s="2"/>
      <c r="B1672" s="2"/>
      <c r="C1672" s="2"/>
      <c r="D1672" s="2"/>
      <c r="E1672" s="87" t="s">
        <v>1588</v>
      </c>
      <c r="F1672" s="87"/>
      <c r="G1672" s="21">
        <f>SUM(G1670:G1671)</f>
        <v>4.8499999999999996</v>
      </c>
    </row>
    <row r="1673" spans="1:7" ht="15" customHeight="1">
      <c r="A1673" s="91" t="s">
        <v>1560</v>
      </c>
      <c r="B1673" s="91"/>
      <c r="C1673" s="11" t="s">
        <v>4</v>
      </c>
      <c r="D1673" s="11" t="s">
        <v>1470</v>
      </c>
      <c r="E1673" s="11" t="s">
        <v>1471</v>
      </c>
      <c r="F1673" s="11" t="s">
        <v>1472</v>
      </c>
      <c r="G1673" s="11" t="s">
        <v>1473</v>
      </c>
    </row>
    <row r="1674" spans="1:7" ht="21" customHeight="1">
      <c r="A1674" s="17" t="s">
        <v>2511</v>
      </c>
      <c r="B1674" s="18" t="s">
        <v>2512</v>
      </c>
      <c r="C1674" s="17" t="s">
        <v>14</v>
      </c>
      <c r="D1674" s="17" t="s">
        <v>1563</v>
      </c>
      <c r="E1674" s="19">
        <v>0.1525</v>
      </c>
      <c r="F1674" s="20">
        <v>31.5</v>
      </c>
      <c r="G1674" s="20">
        <f>TRUNC(TRUNC(E1674,8)*F1674,2)</f>
        <v>4.8</v>
      </c>
    </row>
    <row r="1675" spans="1:7" ht="15" customHeight="1">
      <c r="A1675" s="17" t="s">
        <v>1775</v>
      </c>
      <c r="B1675" s="18" t="s">
        <v>1776</v>
      </c>
      <c r="C1675" s="17" t="s">
        <v>14</v>
      </c>
      <c r="D1675" s="17" t="s">
        <v>1563</v>
      </c>
      <c r="E1675" s="19">
        <v>4.8099999999999997E-2</v>
      </c>
      <c r="F1675" s="20">
        <v>23.23</v>
      </c>
      <c r="G1675" s="20">
        <f>TRUNC(TRUNC(E1675,8)*F1675,2)</f>
        <v>1.1100000000000001</v>
      </c>
    </row>
    <row r="1676" spans="1:7" ht="18" customHeight="1">
      <c r="A1676" s="2"/>
      <c r="B1676" s="2"/>
      <c r="C1676" s="2"/>
      <c r="D1676" s="2"/>
      <c r="E1676" s="87" t="s">
        <v>1564</v>
      </c>
      <c r="F1676" s="87"/>
      <c r="G1676" s="21">
        <f>SUM(G1674:G1675)</f>
        <v>5.91</v>
      </c>
    </row>
    <row r="1677" spans="1:7" ht="15" customHeight="1">
      <c r="A1677" s="2"/>
      <c r="B1677" s="2"/>
      <c r="C1677" s="2"/>
      <c r="D1677" s="2"/>
      <c r="E1677" s="89" t="s">
        <v>1491</v>
      </c>
      <c r="F1677" s="89"/>
      <c r="G1677" s="5">
        <f>SUM(G1672,G1676)</f>
        <v>10.76</v>
      </c>
    </row>
    <row r="1678" spans="1:7" ht="9.9499999999999993" customHeight="1">
      <c r="A1678" s="2"/>
      <c r="B1678" s="2"/>
      <c r="C1678" s="2"/>
      <c r="D1678" s="2"/>
      <c r="E1678" s="90"/>
      <c r="F1678" s="90"/>
      <c r="G1678" s="90"/>
    </row>
    <row r="1679" spans="1:7" ht="20.100000000000001" customHeight="1">
      <c r="A1679" s="81" t="s">
        <v>3663</v>
      </c>
      <c r="B1679" s="81"/>
      <c r="C1679" s="81"/>
      <c r="D1679" s="81"/>
      <c r="E1679" s="81"/>
      <c r="F1679" s="81"/>
      <c r="G1679" s="81"/>
    </row>
    <row r="1680" spans="1:7" ht="15" customHeight="1">
      <c r="A1680" s="91" t="s">
        <v>1560</v>
      </c>
      <c r="B1680" s="91"/>
      <c r="C1680" s="11" t="s">
        <v>4</v>
      </c>
      <c r="D1680" s="11" t="s">
        <v>1470</v>
      </c>
      <c r="E1680" s="11" t="s">
        <v>1471</v>
      </c>
      <c r="F1680" s="11" t="s">
        <v>1472</v>
      </c>
      <c r="G1680" s="11" t="s">
        <v>1473</v>
      </c>
    </row>
    <row r="1681" spans="1:7" ht="21" customHeight="1">
      <c r="A1681" s="17" t="s">
        <v>3664</v>
      </c>
      <c r="B1681" s="18" t="s">
        <v>3665</v>
      </c>
      <c r="C1681" s="17" t="s">
        <v>14</v>
      </c>
      <c r="D1681" s="17" t="s">
        <v>1563</v>
      </c>
      <c r="E1681" s="19">
        <v>1</v>
      </c>
      <c r="F1681" s="20">
        <v>41.82</v>
      </c>
      <c r="G1681" s="20">
        <f>TRUNC(TRUNC(E1681,8)*F1681,2)</f>
        <v>41.82</v>
      </c>
    </row>
    <row r="1682" spans="1:7" ht="18" customHeight="1">
      <c r="A1682" s="2"/>
      <c r="B1682" s="2"/>
      <c r="C1682" s="2"/>
      <c r="D1682" s="2"/>
      <c r="E1682" s="87" t="s">
        <v>1564</v>
      </c>
      <c r="F1682" s="87"/>
      <c r="G1682" s="21">
        <f>SUM(G1681:G1681)</f>
        <v>41.82</v>
      </c>
    </row>
    <row r="1683" spans="1:7" ht="15" customHeight="1">
      <c r="A1683" s="91" t="s">
        <v>1487</v>
      </c>
      <c r="B1683" s="91"/>
      <c r="C1683" s="11" t="s">
        <v>4</v>
      </c>
      <c r="D1683" s="11" t="s">
        <v>1470</v>
      </c>
      <c r="E1683" s="11" t="s">
        <v>1471</v>
      </c>
      <c r="F1683" s="11" t="s">
        <v>1472</v>
      </c>
      <c r="G1683" s="11" t="s">
        <v>1473</v>
      </c>
    </row>
    <row r="1684" spans="1:7" ht="29.1" customHeight="1">
      <c r="A1684" s="17" t="s">
        <v>3666</v>
      </c>
      <c r="B1684" s="18" t="s">
        <v>3667</v>
      </c>
      <c r="C1684" s="17" t="s">
        <v>14</v>
      </c>
      <c r="D1684" s="17" t="s">
        <v>1563</v>
      </c>
      <c r="E1684" s="19">
        <v>1</v>
      </c>
      <c r="F1684" s="20">
        <v>51.08</v>
      </c>
      <c r="G1684" s="20">
        <f>TRUNC(TRUNC(E1684,8)*F1684,2)</f>
        <v>51.08</v>
      </c>
    </row>
    <row r="1685" spans="1:7" ht="29.1" customHeight="1">
      <c r="A1685" s="17" t="s">
        <v>3668</v>
      </c>
      <c r="B1685" s="18" t="s">
        <v>3669</v>
      </c>
      <c r="C1685" s="17" t="s">
        <v>14</v>
      </c>
      <c r="D1685" s="17" t="s">
        <v>1563</v>
      </c>
      <c r="E1685" s="19">
        <v>1</v>
      </c>
      <c r="F1685" s="20">
        <v>13.5</v>
      </c>
      <c r="G1685" s="20">
        <f>TRUNC(TRUNC(E1685,8)*F1685,2)</f>
        <v>13.5</v>
      </c>
    </row>
    <row r="1686" spans="1:7" ht="15" customHeight="1">
      <c r="A1686" s="2"/>
      <c r="B1686" s="2"/>
      <c r="C1686" s="2"/>
      <c r="D1686" s="2"/>
      <c r="E1686" s="87" t="s">
        <v>1490</v>
      </c>
      <c r="F1686" s="87"/>
      <c r="G1686" s="21">
        <f>SUM(G1684:G1685)</f>
        <v>64.58</v>
      </c>
    </row>
    <row r="1687" spans="1:7" ht="15" customHeight="1">
      <c r="A1687" s="2"/>
      <c r="B1687" s="2"/>
      <c r="C1687" s="2"/>
      <c r="D1687" s="2"/>
      <c r="E1687" s="89" t="s">
        <v>1491</v>
      </c>
      <c r="F1687" s="89"/>
      <c r="G1687" s="5">
        <f>SUM(G1682,G1686)</f>
        <v>106.4</v>
      </c>
    </row>
    <row r="1688" spans="1:7" ht="9.9499999999999993" customHeight="1">
      <c r="A1688" s="2"/>
      <c r="B1688" s="2"/>
      <c r="C1688" s="2"/>
      <c r="D1688" s="2"/>
      <c r="E1688" s="90"/>
      <c r="F1688" s="90"/>
      <c r="G1688" s="90"/>
    </row>
    <row r="1689" spans="1:7" ht="20.100000000000001" customHeight="1">
      <c r="A1689" s="81" t="s">
        <v>3670</v>
      </c>
      <c r="B1689" s="81"/>
      <c r="C1689" s="81"/>
      <c r="D1689" s="81"/>
      <c r="E1689" s="81"/>
      <c r="F1689" s="81"/>
      <c r="G1689" s="81"/>
    </row>
    <row r="1690" spans="1:7" ht="15" customHeight="1">
      <c r="A1690" s="91" t="s">
        <v>1560</v>
      </c>
      <c r="B1690" s="91"/>
      <c r="C1690" s="11" t="s">
        <v>4</v>
      </c>
      <c r="D1690" s="11" t="s">
        <v>1470</v>
      </c>
      <c r="E1690" s="11" t="s">
        <v>1471</v>
      </c>
      <c r="F1690" s="11" t="s">
        <v>1472</v>
      </c>
      <c r="G1690" s="11" t="s">
        <v>1473</v>
      </c>
    </row>
    <row r="1691" spans="1:7" ht="21" customHeight="1">
      <c r="A1691" s="17" t="s">
        <v>3664</v>
      </c>
      <c r="B1691" s="18" t="s">
        <v>3665</v>
      </c>
      <c r="C1691" s="17" t="s">
        <v>14</v>
      </c>
      <c r="D1691" s="17" t="s">
        <v>1563</v>
      </c>
      <c r="E1691" s="19">
        <v>1</v>
      </c>
      <c r="F1691" s="20">
        <v>41.82</v>
      </c>
      <c r="G1691" s="20">
        <f>TRUNC(TRUNC(E1691,8)*F1691,2)</f>
        <v>41.82</v>
      </c>
    </row>
    <row r="1692" spans="1:7" ht="18" customHeight="1">
      <c r="A1692" s="2"/>
      <c r="B1692" s="2"/>
      <c r="C1692" s="2"/>
      <c r="D1692" s="2"/>
      <c r="E1692" s="87" t="s">
        <v>1564</v>
      </c>
      <c r="F1692" s="87"/>
      <c r="G1692" s="21">
        <f>SUM(G1691:G1691)</f>
        <v>41.82</v>
      </c>
    </row>
    <row r="1693" spans="1:7" ht="15" customHeight="1">
      <c r="A1693" s="91" t="s">
        <v>1487</v>
      </c>
      <c r="B1693" s="91"/>
      <c r="C1693" s="11" t="s">
        <v>4</v>
      </c>
      <c r="D1693" s="11" t="s">
        <v>1470</v>
      </c>
      <c r="E1693" s="11" t="s">
        <v>1471</v>
      </c>
      <c r="F1693" s="11" t="s">
        <v>1472</v>
      </c>
      <c r="G1693" s="11" t="s">
        <v>1473</v>
      </c>
    </row>
    <row r="1694" spans="1:7" ht="29.1" customHeight="1">
      <c r="A1694" s="17" t="s">
        <v>3666</v>
      </c>
      <c r="B1694" s="18" t="s">
        <v>3667</v>
      </c>
      <c r="C1694" s="17" t="s">
        <v>14</v>
      </c>
      <c r="D1694" s="17" t="s">
        <v>1563</v>
      </c>
      <c r="E1694" s="19">
        <v>1</v>
      </c>
      <c r="F1694" s="20">
        <v>51.08</v>
      </c>
      <c r="G1694" s="20">
        <f>TRUNC(TRUNC(E1694,8)*F1694,2)</f>
        <v>51.08</v>
      </c>
    </row>
    <row r="1695" spans="1:7" ht="29.1" customHeight="1">
      <c r="A1695" s="17" t="s">
        <v>3668</v>
      </c>
      <c r="B1695" s="18" t="s">
        <v>3669</v>
      </c>
      <c r="C1695" s="17" t="s">
        <v>14</v>
      </c>
      <c r="D1695" s="17" t="s">
        <v>1563</v>
      </c>
      <c r="E1695" s="19">
        <v>1</v>
      </c>
      <c r="F1695" s="20">
        <v>13.5</v>
      </c>
      <c r="G1695" s="20">
        <f>TRUNC(TRUNC(E1695,8)*F1695,2)</f>
        <v>13.5</v>
      </c>
    </row>
    <row r="1696" spans="1:7" ht="29.1" customHeight="1">
      <c r="A1696" s="17" t="s">
        <v>3671</v>
      </c>
      <c r="B1696" s="18" t="s">
        <v>3672</v>
      </c>
      <c r="C1696" s="17" t="s">
        <v>14</v>
      </c>
      <c r="D1696" s="17" t="s">
        <v>1563</v>
      </c>
      <c r="E1696" s="19">
        <v>1</v>
      </c>
      <c r="F1696" s="20">
        <v>63.85</v>
      </c>
      <c r="G1696" s="20">
        <f>TRUNC(TRUNC(E1696,8)*F1696,2)</f>
        <v>63.85</v>
      </c>
    </row>
    <row r="1697" spans="1:7" ht="29.1" customHeight="1">
      <c r="A1697" s="17" t="s">
        <v>3673</v>
      </c>
      <c r="B1697" s="18" t="s">
        <v>3674</v>
      </c>
      <c r="C1697" s="17" t="s">
        <v>14</v>
      </c>
      <c r="D1697" s="17" t="s">
        <v>1563</v>
      </c>
      <c r="E1697" s="19">
        <v>1</v>
      </c>
      <c r="F1697" s="20">
        <v>88.67</v>
      </c>
      <c r="G1697" s="20">
        <f>TRUNC(TRUNC(E1697,8)*F1697,2)</f>
        <v>88.67</v>
      </c>
    </row>
    <row r="1698" spans="1:7" ht="15" customHeight="1">
      <c r="A1698" s="2"/>
      <c r="B1698" s="2"/>
      <c r="C1698" s="2"/>
      <c r="D1698" s="2"/>
      <c r="E1698" s="87" t="s">
        <v>1490</v>
      </c>
      <c r="F1698" s="87"/>
      <c r="G1698" s="21">
        <f>SUM(G1694:G1697)</f>
        <v>217.10000000000002</v>
      </c>
    </row>
    <row r="1699" spans="1:7" ht="15" customHeight="1">
      <c r="A1699" s="2"/>
      <c r="B1699" s="2"/>
      <c r="C1699" s="2"/>
      <c r="D1699" s="2"/>
      <c r="E1699" s="89" t="s">
        <v>1491</v>
      </c>
      <c r="F1699" s="89"/>
      <c r="G1699" s="5">
        <f>SUM(G1692,G1698)</f>
        <v>258.92</v>
      </c>
    </row>
    <row r="1700" spans="1:7" ht="9.9499999999999993" customHeight="1">
      <c r="A1700" s="2"/>
      <c r="B1700" s="2"/>
      <c r="C1700" s="2"/>
      <c r="D1700" s="2"/>
      <c r="E1700" s="90"/>
      <c r="F1700" s="90"/>
      <c r="G1700" s="90"/>
    </row>
    <row r="1701" spans="1:7" ht="20.100000000000001" customHeight="1">
      <c r="A1701" s="81" t="s">
        <v>3675</v>
      </c>
      <c r="B1701" s="81"/>
      <c r="C1701" s="81"/>
      <c r="D1701" s="81"/>
      <c r="E1701" s="81"/>
      <c r="F1701" s="81"/>
      <c r="G1701" s="81"/>
    </row>
    <row r="1702" spans="1:7" ht="15" customHeight="1">
      <c r="A1702" s="91" t="s">
        <v>1860</v>
      </c>
      <c r="B1702" s="91"/>
      <c r="C1702" s="11" t="s">
        <v>4</v>
      </c>
      <c r="D1702" s="11" t="s">
        <v>1470</v>
      </c>
      <c r="E1702" s="11" t="s">
        <v>1471</v>
      </c>
      <c r="F1702" s="11" t="s">
        <v>1472</v>
      </c>
      <c r="G1702" s="11" t="s">
        <v>1473</v>
      </c>
    </row>
    <row r="1703" spans="1:7" ht="29.1" customHeight="1">
      <c r="A1703" s="17" t="s">
        <v>3676</v>
      </c>
      <c r="B1703" s="18" t="s">
        <v>3677</v>
      </c>
      <c r="C1703" s="17" t="s">
        <v>14</v>
      </c>
      <c r="D1703" s="17" t="s">
        <v>33</v>
      </c>
      <c r="E1703" s="19">
        <v>5.5999999999999999E-5</v>
      </c>
      <c r="F1703" s="20">
        <v>912250</v>
      </c>
      <c r="G1703" s="20">
        <f>TRUNC(TRUNC(E1703,8)*F1703,2)</f>
        <v>51.08</v>
      </c>
    </row>
    <row r="1704" spans="1:7" ht="15" customHeight="1">
      <c r="A1704" s="2"/>
      <c r="B1704" s="2"/>
      <c r="C1704" s="2"/>
      <c r="D1704" s="2"/>
      <c r="E1704" s="87" t="s">
        <v>1868</v>
      </c>
      <c r="F1704" s="87"/>
      <c r="G1704" s="21">
        <f>SUM(G1703:G1703)</f>
        <v>51.08</v>
      </c>
    </row>
    <row r="1705" spans="1:7" ht="15" customHeight="1">
      <c r="A1705" s="2"/>
      <c r="B1705" s="2"/>
      <c r="C1705" s="2"/>
      <c r="D1705" s="2"/>
      <c r="E1705" s="89" t="s">
        <v>1491</v>
      </c>
      <c r="F1705" s="89"/>
      <c r="G1705" s="5">
        <f>SUM(G1704)</f>
        <v>51.08</v>
      </c>
    </row>
    <row r="1706" spans="1:7" ht="9.9499999999999993" customHeight="1">
      <c r="A1706" s="2"/>
      <c r="B1706" s="2"/>
      <c r="C1706" s="2"/>
      <c r="D1706" s="2"/>
      <c r="E1706" s="90"/>
      <c r="F1706" s="90"/>
      <c r="G1706" s="90"/>
    </row>
    <row r="1707" spans="1:7" ht="20.100000000000001" customHeight="1">
      <c r="A1707" s="81" t="s">
        <v>3678</v>
      </c>
      <c r="B1707" s="81"/>
      <c r="C1707" s="81"/>
      <c r="D1707" s="81"/>
      <c r="E1707" s="81"/>
      <c r="F1707" s="81"/>
      <c r="G1707" s="81"/>
    </row>
    <row r="1708" spans="1:7" ht="15" customHeight="1">
      <c r="A1708" s="91" t="s">
        <v>1860</v>
      </c>
      <c r="B1708" s="91"/>
      <c r="C1708" s="11" t="s">
        <v>4</v>
      </c>
      <c r="D1708" s="11" t="s">
        <v>1470</v>
      </c>
      <c r="E1708" s="11" t="s">
        <v>1471</v>
      </c>
      <c r="F1708" s="11" t="s">
        <v>1472</v>
      </c>
      <c r="G1708" s="11" t="s">
        <v>1473</v>
      </c>
    </row>
    <row r="1709" spans="1:7" ht="29.1" customHeight="1">
      <c r="A1709" s="17" t="s">
        <v>3676</v>
      </c>
      <c r="B1709" s="18" t="s">
        <v>3677</v>
      </c>
      <c r="C1709" s="17" t="s">
        <v>14</v>
      </c>
      <c r="D1709" s="17" t="s">
        <v>33</v>
      </c>
      <c r="E1709" s="19">
        <v>1.4800000000000001E-5</v>
      </c>
      <c r="F1709" s="20">
        <v>912250</v>
      </c>
      <c r="G1709" s="20">
        <f>TRUNC(TRUNC(E1709,8)*F1709,2)</f>
        <v>13.5</v>
      </c>
    </row>
    <row r="1710" spans="1:7" ht="15" customHeight="1">
      <c r="A1710" s="2"/>
      <c r="B1710" s="2"/>
      <c r="C1710" s="2"/>
      <c r="D1710" s="2"/>
      <c r="E1710" s="87" t="s">
        <v>1868</v>
      </c>
      <c r="F1710" s="87"/>
      <c r="G1710" s="21">
        <f>SUM(G1709:G1709)</f>
        <v>13.5</v>
      </c>
    </row>
    <row r="1711" spans="1:7" ht="15" customHeight="1">
      <c r="A1711" s="2"/>
      <c r="B1711" s="2"/>
      <c r="C1711" s="2"/>
      <c r="D1711" s="2"/>
      <c r="E1711" s="89" t="s">
        <v>1491</v>
      </c>
      <c r="F1711" s="89"/>
      <c r="G1711" s="5">
        <f>SUM(G1710)</f>
        <v>13.5</v>
      </c>
    </row>
    <row r="1712" spans="1:7" ht="9.9499999999999993" customHeight="1">
      <c r="A1712" s="2"/>
      <c r="B1712" s="2"/>
      <c r="C1712" s="2"/>
      <c r="D1712" s="2"/>
      <c r="E1712" s="90"/>
      <c r="F1712" s="90"/>
      <c r="G1712" s="90"/>
    </row>
    <row r="1713" spans="1:7" ht="20.100000000000001" customHeight="1">
      <c r="A1713" s="81" t="s">
        <v>3679</v>
      </c>
      <c r="B1713" s="81"/>
      <c r="C1713" s="81"/>
      <c r="D1713" s="81"/>
      <c r="E1713" s="81"/>
      <c r="F1713" s="81"/>
      <c r="G1713" s="81"/>
    </row>
    <row r="1714" spans="1:7" ht="15" customHeight="1">
      <c r="A1714" s="91" t="s">
        <v>1860</v>
      </c>
      <c r="B1714" s="91"/>
      <c r="C1714" s="11" t="s">
        <v>4</v>
      </c>
      <c r="D1714" s="11" t="s">
        <v>1470</v>
      </c>
      <c r="E1714" s="11" t="s">
        <v>1471</v>
      </c>
      <c r="F1714" s="11" t="s">
        <v>1472</v>
      </c>
      <c r="G1714" s="11" t="s">
        <v>1473</v>
      </c>
    </row>
    <row r="1715" spans="1:7" ht="29.1" customHeight="1">
      <c r="A1715" s="17" t="s">
        <v>3676</v>
      </c>
      <c r="B1715" s="18" t="s">
        <v>3677</v>
      </c>
      <c r="C1715" s="17" t="s">
        <v>14</v>
      </c>
      <c r="D1715" s="17" t="s">
        <v>33</v>
      </c>
      <c r="E1715" s="19">
        <v>6.9999999999999994E-5</v>
      </c>
      <c r="F1715" s="20">
        <v>912250</v>
      </c>
      <c r="G1715" s="20">
        <f>TRUNC(TRUNC(E1715,8)*F1715,2)</f>
        <v>63.85</v>
      </c>
    </row>
    <row r="1716" spans="1:7" ht="15" customHeight="1">
      <c r="A1716" s="2"/>
      <c r="B1716" s="2"/>
      <c r="C1716" s="2"/>
      <c r="D1716" s="2"/>
      <c r="E1716" s="87" t="s">
        <v>1868</v>
      </c>
      <c r="F1716" s="87"/>
      <c r="G1716" s="21">
        <f>SUM(G1715:G1715)</f>
        <v>63.85</v>
      </c>
    </row>
    <row r="1717" spans="1:7" ht="15" customHeight="1">
      <c r="A1717" s="2"/>
      <c r="B1717" s="2"/>
      <c r="C1717" s="2"/>
      <c r="D1717" s="2"/>
      <c r="E1717" s="89" t="s">
        <v>1491</v>
      </c>
      <c r="F1717" s="89"/>
      <c r="G1717" s="5">
        <f>SUM(G1716)</f>
        <v>63.85</v>
      </c>
    </row>
    <row r="1718" spans="1:7" ht="9.9499999999999993" customHeight="1">
      <c r="A1718" s="2"/>
      <c r="B1718" s="2"/>
      <c r="C1718" s="2"/>
      <c r="D1718" s="2"/>
      <c r="E1718" s="90"/>
      <c r="F1718" s="90"/>
      <c r="G1718" s="90"/>
    </row>
    <row r="1719" spans="1:7" ht="20.100000000000001" customHeight="1">
      <c r="A1719" s="81" t="s">
        <v>3680</v>
      </c>
      <c r="B1719" s="81"/>
      <c r="C1719" s="81"/>
      <c r="D1719" s="81"/>
      <c r="E1719" s="81"/>
      <c r="F1719" s="81"/>
      <c r="G1719" s="81"/>
    </row>
    <row r="1720" spans="1:7" ht="15" customHeight="1">
      <c r="A1720" s="91" t="s">
        <v>1576</v>
      </c>
      <c r="B1720" s="91"/>
      <c r="C1720" s="11" t="s">
        <v>4</v>
      </c>
      <c r="D1720" s="11" t="s">
        <v>1470</v>
      </c>
      <c r="E1720" s="11" t="s">
        <v>1471</v>
      </c>
      <c r="F1720" s="11" t="s">
        <v>1472</v>
      </c>
      <c r="G1720" s="11" t="s">
        <v>1473</v>
      </c>
    </row>
    <row r="1721" spans="1:7" ht="21" customHeight="1">
      <c r="A1721" s="17" t="s">
        <v>3424</v>
      </c>
      <c r="B1721" s="18" t="s">
        <v>3425</v>
      </c>
      <c r="C1721" s="17" t="s">
        <v>14</v>
      </c>
      <c r="D1721" s="17" t="s">
        <v>1790</v>
      </c>
      <c r="E1721" s="19">
        <v>15.03</v>
      </c>
      <c r="F1721" s="20">
        <v>5.9</v>
      </c>
      <c r="G1721" s="20">
        <f>TRUNC(TRUNC(E1721,8)*F1721,2)</f>
        <v>88.67</v>
      </c>
    </row>
    <row r="1722" spans="1:7" ht="15" customHeight="1">
      <c r="A1722" s="2"/>
      <c r="B1722" s="2"/>
      <c r="C1722" s="2"/>
      <c r="D1722" s="2"/>
      <c r="E1722" s="87" t="s">
        <v>1588</v>
      </c>
      <c r="F1722" s="87"/>
      <c r="G1722" s="21">
        <f>SUM(G1721:G1721)</f>
        <v>88.67</v>
      </c>
    </row>
    <row r="1723" spans="1:7" ht="15" customHeight="1">
      <c r="A1723" s="2"/>
      <c r="B1723" s="2"/>
      <c r="C1723" s="2"/>
      <c r="D1723" s="2"/>
      <c r="E1723" s="89" t="s">
        <v>1491</v>
      </c>
      <c r="F1723" s="89"/>
      <c r="G1723" s="5">
        <f>SUM(G1722)</f>
        <v>88.67</v>
      </c>
    </row>
    <row r="1724" spans="1:7" ht="9.9499999999999993" customHeight="1">
      <c r="A1724" s="2"/>
      <c r="B1724" s="2"/>
      <c r="C1724" s="2"/>
      <c r="D1724" s="2"/>
      <c r="E1724" s="90"/>
      <c r="F1724" s="90"/>
      <c r="G1724" s="90"/>
    </row>
    <row r="1725" spans="1:7" ht="20.100000000000001" customHeight="1">
      <c r="A1725" s="81" t="s">
        <v>3169</v>
      </c>
      <c r="B1725" s="81"/>
      <c r="C1725" s="81"/>
      <c r="D1725" s="81"/>
      <c r="E1725" s="81"/>
      <c r="F1725" s="81"/>
      <c r="G1725" s="81"/>
    </row>
    <row r="1726" spans="1:7" ht="15" customHeight="1">
      <c r="A1726" s="91" t="s">
        <v>1560</v>
      </c>
      <c r="B1726" s="91"/>
      <c r="C1726" s="11" t="s">
        <v>4</v>
      </c>
      <c r="D1726" s="11" t="s">
        <v>1470</v>
      </c>
      <c r="E1726" s="11" t="s">
        <v>1471</v>
      </c>
      <c r="F1726" s="11" t="s">
        <v>1472</v>
      </c>
      <c r="G1726" s="11" t="s">
        <v>1473</v>
      </c>
    </row>
    <row r="1727" spans="1:7" ht="15" customHeight="1">
      <c r="A1727" s="17" t="s">
        <v>1775</v>
      </c>
      <c r="B1727" s="18" t="s">
        <v>1776</v>
      </c>
      <c r="C1727" s="17" t="s">
        <v>14</v>
      </c>
      <c r="D1727" s="17" t="s">
        <v>1563</v>
      </c>
      <c r="E1727" s="19">
        <v>3.9557666999999999</v>
      </c>
      <c r="F1727" s="20">
        <v>23.23</v>
      </c>
      <c r="G1727" s="20">
        <f>TRUNC(TRUNC(E1727,8)*F1727,2)</f>
        <v>91.89</v>
      </c>
    </row>
    <row r="1728" spans="1:7" ht="18" customHeight="1">
      <c r="A1728" s="2"/>
      <c r="B1728" s="2"/>
      <c r="C1728" s="2"/>
      <c r="D1728" s="2"/>
      <c r="E1728" s="87" t="s">
        <v>1564</v>
      </c>
      <c r="F1728" s="87"/>
      <c r="G1728" s="21">
        <f>SUM(G1727:G1727)</f>
        <v>91.89</v>
      </c>
    </row>
    <row r="1729" spans="1:7" ht="15" customHeight="1">
      <c r="A1729" s="2"/>
      <c r="B1729" s="2"/>
      <c r="C1729" s="2"/>
      <c r="D1729" s="2"/>
      <c r="E1729" s="89" t="s">
        <v>1491</v>
      </c>
      <c r="F1729" s="89"/>
      <c r="G1729" s="5">
        <f>SUM(G1728)</f>
        <v>91.89</v>
      </c>
    </row>
    <row r="1730" spans="1:7" ht="9.9499999999999993" customHeight="1">
      <c r="A1730" s="2"/>
      <c r="B1730" s="2"/>
      <c r="C1730" s="2"/>
      <c r="D1730" s="2"/>
      <c r="E1730" s="90"/>
      <c r="F1730" s="90"/>
      <c r="G1730" s="90"/>
    </row>
    <row r="1731" spans="1:7" ht="20.100000000000001" customHeight="1">
      <c r="A1731" s="81" t="s">
        <v>3681</v>
      </c>
      <c r="B1731" s="81"/>
      <c r="C1731" s="81"/>
      <c r="D1731" s="81"/>
      <c r="E1731" s="81"/>
      <c r="F1731" s="81"/>
      <c r="G1731" s="81"/>
    </row>
    <row r="1732" spans="1:7" ht="15" customHeight="1">
      <c r="A1732" s="91" t="s">
        <v>1560</v>
      </c>
      <c r="B1732" s="91"/>
      <c r="C1732" s="11" t="s">
        <v>4</v>
      </c>
      <c r="D1732" s="11" t="s">
        <v>1470</v>
      </c>
      <c r="E1732" s="11" t="s">
        <v>1471</v>
      </c>
      <c r="F1732" s="11" t="s">
        <v>1472</v>
      </c>
      <c r="G1732" s="11" t="s">
        <v>1473</v>
      </c>
    </row>
    <row r="1733" spans="1:7" ht="15" customHeight="1">
      <c r="A1733" s="17" t="s">
        <v>1775</v>
      </c>
      <c r="B1733" s="18" t="s">
        <v>1776</v>
      </c>
      <c r="C1733" s="17" t="s">
        <v>14</v>
      </c>
      <c r="D1733" s="17" t="s">
        <v>1563</v>
      </c>
      <c r="E1733" s="19">
        <v>2.9039999999999999</v>
      </c>
      <c r="F1733" s="20">
        <v>23.23</v>
      </c>
      <c r="G1733" s="20">
        <f>TRUNC(TRUNC(E1733,8)*F1733,2)</f>
        <v>67.45</v>
      </c>
    </row>
    <row r="1734" spans="1:7" ht="18" customHeight="1">
      <c r="A1734" s="2"/>
      <c r="B1734" s="2"/>
      <c r="C1734" s="2"/>
      <c r="D1734" s="2"/>
      <c r="E1734" s="87" t="s">
        <v>1564</v>
      </c>
      <c r="F1734" s="87"/>
      <c r="G1734" s="21">
        <f>SUM(G1733:G1733)</f>
        <v>67.45</v>
      </c>
    </row>
    <row r="1735" spans="1:7" ht="15" customHeight="1">
      <c r="A1735" s="2"/>
      <c r="B1735" s="2"/>
      <c r="C1735" s="2"/>
      <c r="D1735" s="2"/>
      <c r="E1735" s="89" t="s">
        <v>1491</v>
      </c>
      <c r="F1735" s="89"/>
      <c r="G1735" s="5">
        <f>SUM(G1734)</f>
        <v>67.45</v>
      </c>
    </row>
    <row r="1736" spans="1:7" ht="9.9499999999999993" customHeight="1">
      <c r="A1736" s="2"/>
      <c r="B1736" s="2"/>
      <c r="C1736" s="2"/>
      <c r="D1736" s="2"/>
      <c r="E1736" s="90"/>
      <c r="F1736" s="90"/>
      <c r="G1736" s="90"/>
    </row>
    <row r="1737" spans="1:7" ht="20.100000000000001" customHeight="1">
      <c r="A1737" s="81" t="s">
        <v>3682</v>
      </c>
      <c r="B1737" s="81"/>
      <c r="C1737" s="81"/>
      <c r="D1737" s="81"/>
      <c r="E1737" s="81"/>
      <c r="F1737" s="81"/>
      <c r="G1737" s="81"/>
    </row>
    <row r="1738" spans="1:7" ht="15" customHeight="1">
      <c r="A1738" s="91" t="s">
        <v>1487</v>
      </c>
      <c r="B1738" s="91"/>
      <c r="C1738" s="11" t="s">
        <v>4</v>
      </c>
      <c r="D1738" s="11" t="s">
        <v>1470</v>
      </c>
      <c r="E1738" s="11" t="s">
        <v>1471</v>
      </c>
      <c r="F1738" s="11" t="s">
        <v>1472</v>
      </c>
      <c r="G1738" s="11" t="s">
        <v>1473</v>
      </c>
    </row>
    <row r="1739" spans="1:7" ht="29.1" customHeight="1">
      <c r="A1739" s="17" t="s">
        <v>3683</v>
      </c>
      <c r="B1739" s="18" t="s">
        <v>3684</v>
      </c>
      <c r="C1739" s="17" t="s">
        <v>14</v>
      </c>
      <c r="D1739" s="17" t="s">
        <v>118</v>
      </c>
      <c r="E1739" s="19">
        <v>3.6</v>
      </c>
      <c r="F1739" s="20">
        <v>15</v>
      </c>
      <c r="G1739" s="20">
        <f t="shared" ref="G1739:G1745" si="15">TRUNC(TRUNC(E1739,8)*F1739,2)</f>
        <v>54</v>
      </c>
    </row>
    <row r="1740" spans="1:7" ht="29.1" customHeight="1">
      <c r="A1740" s="17" t="s">
        <v>260</v>
      </c>
      <c r="B1740" s="18" t="s">
        <v>261</v>
      </c>
      <c r="C1740" s="17" t="s">
        <v>14</v>
      </c>
      <c r="D1740" s="17" t="s">
        <v>39</v>
      </c>
      <c r="E1740" s="19">
        <v>1.24</v>
      </c>
      <c r="F1740" s="20">
        <v>2.86</v>
      </c>
      <c r="G1740" s="20">
        <f t="shared" si="15"/>
        <v>3.54</v>
      </c>
    </row>
    <row r="1741" spans="1:7" ht="29.1" customHeight="1">
      <c r="A1741" s="17" t="s">
        <v>1745</v>
      </c>
      <c r="B1741" s="18" t="s">
        <v>1746</v>
      </c>
      <c r="C1741" s="17" t="s">
        <v>14</v>
      </c>
      <c r="D1741" s="17" t="s">
        <v>39</v>
      </c>
      <c r="E1741" s="19">
        <v>1</v>
      </c>
      <c r="F1741" s="20">
        <v>3.7</v>
      </c>
      <c r="G1741" s="20">
        <f t="shared" si="15"/>
        <v>3.7</v>
      </c>
    </row>
    <row r="1742" spans="1:7" ht="29.1" customHeight="1">
      <c r="A1742" s="17" t="s">
        <v>266</v>
      </c>
      <c r="B1742" s="18" t="s">
        <v>267</v>
      </c>
      <c r="C1742" s="17" t="s">
        <v>14</v>
      </c>
      <c r="D1742" s="17" t="s">
        <v>43</v>
      </c>
      <c r="E1742" s="19">
        <v>0.13500000000000001</v>
      </c>
      <c r="F1742" s="20">
        <v>619.21</v>
      </c>
      <c r="G1742" s="20">
        <f t="shared" si="15"/>
        <v>83.59</v>
      </c>
    </row>
    <row r="1743" spans="1:7" ht="21" customHeight="1">
      <c r="A1743" s="17" t="s">
        <v>3685</v>
      </c>
      <c r="B1743" s="18" t="s">
        <v>3686</v>
      </c>
      <c r="C1743" s="17" t="s">
        <v>14</v>
      </c>
      <c r="D1743" s="17" t="s">
        <v>43</v>
      </c>
      <c r="E1743" s="19">
        <v>3.5000000000000003E-2</v>
      </c>
      <c r="F1743" s="20">
        <v>67.45</v>
      </c>
      <c r="G1743" s="20">
        <f t="shared" si="15"/>
        <v>2.36</v>
      </c>
    </row>
    <row r="1744" spans="1:7" ht="29.1" customHeight="1">
      <c r="A1744" s="17" t="s">
        <v>263</v>
      </c>
      <c r="B1744" s="18" t="s">
        <v>264</v>
      </c>
      <c r="C1744" s="17" t="s">
        <v>14</v>
      </c>
      <c r="D1744" s="17" t="s">
        <v>39</v>
      </c>
      <c r="E1744" s="19">
        <v>0.08</v>
      </c>
      <c r="F1744" s="20">
        <v>142.22</v>
      </c>
      <c r="G1744" s="20">
        <f t="shared" si="15"/>
        <v>11.37</v>
      </c>
    </row>
    <row r="1745" spans="1:7" ht="29.1" customHeight="1">
      <c r="A1745" s="17" t="s">
        <v>1747</v>
      </c>
      <c r="B1745" s="18" t="s">
        <v>1748</v>
      </c>
      <c r="C1745" s="17" t="s">
        <v>14</v>
      </c>
      <c r="D1745" s="17" t="s">
        <v>43</v>
      </c>
      <c r="E1745" s="19">
        <v>0.1</v>
      </c>
      <c r="F1745" s="20">
        <v>199.33</v>
      </c>
      <c r="G1745" s="20">
        <f t="shared" si="15"/>
        <v>19.93</v>
      </c>
    </row>
    <row r="1746" spans="1:7" ht="15" customHeight="1">
      <c r="A1746" s="2"/>
      <c r="B1746" s="2"/>
      <c r="C1746" s="2"/>
      <c r="D1746" s="2"/>
      <c r="E1746" s="87" t="s">
        <v>1490</v>
      </c>
      <c r="F1746" s="87"/>
      <c r="G1746" s="21">
        <f>SUM(G1739:G1745)</f>
        <v>178.49000000000004</v>
      </c>
    </row>
    <row r="1747" spans="1:7" ht="15" customHeight="1">
      <c r="A1747" s="2"/>
      <c r="B1747" s="2"/>
      <c r="C1747" s="2"/>
      <c r="D1747" s="2"/>
      <c r="E1747" s="89" t="s">
        <v>1491</v>
      </c>
      <c r="F1747" s="89"/>
      <c r="G1747" s="5">
        <f>SUM(G1746)</f>
        <v>178.49000000000004</v>
      </c>
    </row>
    <row r="1748" spans="1:7" ht="9.9499999999999993" customHeight="1">
      <c r="A1748" s="2"/>
      <c r="B1748" s="2"/>
      <c r="C1748" s="2"/>
      <c r="D1748" s="2"/>
      <c r="E1748" s="90"/>
      <c r="F1748" s="90"/>
      <c r="G1748" s="90"/>
    </row>
    <row r="1749" spans="1:7" ht="20.100000000000001" customHeight="1">
      <c r="A1749" s="81" t="s">
        <v>3687</v>
      </c>
      <c r="B1749" s="81"/>
      <c r="C1749" s="81"/>
      <c r="D1749" s="81"/>
      <c r="E1749" s="81"/>
      <c r="F1749" s="81"/>
      <c r="G1749" s="81"/>
    </row>
    <row r="1750" spans="1:7" ht="15" customHeight="1">
      <c r="A1750" s="91" t="s">
        <v>1469</v>
      </c>
      <c r="B1750" s="91"/>
      <c r="C1750" s="11" t="s">
        <v>4</v>
      </c>
      <c r="D1750" s="11" t="s">
        <v>1470</v>
      </c>
      <c r="E1750" s="11" t="s">
        <v>1471</v>
      </c>
      <c r="F1750" s="11" t="s">
        <v>1472</v>
      </c>
      <c r="G1750" s="11" t="s">
        <v>1473</v>
      </c>
    </row>
    <row r="1751" spans="1:7" ht="15" customHeight="1">
      <c r="A1751" s="17" t="s">
        <v>3688</v>
      </c>
      <c r="B1751" s="18" t="s">
        <v>3689</v>
      </c>
      <c r="C1751" s="17" t="s">
        <v>399</v>
      </c>
      <c r="D1751" s="17" t="s">
        <v>400</v>
      </c>
      <c r="E1751" s="19">
        <v>2.0000000000000001E-4</v>
      </c>
      <c r="F1751" s="20">
        <v>47.69</v>
      </c>
      <c r="G1751" s="20">
        <f t="shared" ref="G1751:G1768" si="16">ROUND(ROUND(E1751,8)*F1751,2)</f>
        <v>0.01</v>
      </c>
    </row>
    <row r="1752" spans="1:7" ht="15" customHeight="1">
      <c r="A1752" s="17" t="s">
        <v>3690</v>
      </c>
      <c r="B1752" s="18" t="s">
        <v>3691</v>
      </c>
      <c r="C1752" s="17" t="s">
        <v>399</v>
      </c>
      <c r="D1752" s="17" t="s">
        <v>400</v>
      </c>
      <c r="E1752" s="19">
        <v>2.0000000000000001E-4</v>
      </c>
      <c r="F1752" s="20">
        <v>163</v>
      </c>
      <c r="G1752" s="20">
        <f t="shared" si="16"/>
        <v>0.03</v>
      </c>
    </row>
    <row r="1753" spans="1:7" ht="15" customHeight="1">
      <c r="A1753" s="17" t="s">
        <v>3692</v>
      </c>
      <c r="B1753" s="18" t="s">
        <v>3693</v>
      </c>
      <c r="C1753" s="17" t="s">
        <v>399</v>
      </c>
      <c r="D1753" s="17" t="s">
        <v>400</v>
      </c>
      <c r="E1753" s="19">
        <v>0.1018</v>
      </c>
      <c r="F1753" s="20">
        <v>14</v>
      </c>
      <c r="G1753" s="20">
        <f t="shared" si="16"/>
        <v>1.43</v>
      </c>
    </row>
    <row r="1754" spans="1:7" ht="21" customHeight="1">
      <c r="A1754" s="17" t="s">
        <v>3694</v>
      </c>
      <c r="B1754" s="18" t="s">
        <v>3695</v>
      </c>
      <c r="C1754" s="17" t="s">
        <v>399</v>
      </c>
      <c r="D1754" s="17" t="s">
        <v>3696</v>
      </c>
      <c r="E1754" s="19">
        <v>6.9999999999999999E-4</v>
      </c>
      <c r="F1754" s="20">
        <v>64.56</v>
      </c>
      <c r="G1754" s="20">
        <f t="shared" si="16"/>
        <v>0.05</v>
      </c>
    </row>
    <row r="1755" spans="1:7" ht="21" customHeight="1">
      <c r="A1755" s="17" t="s">
        <v>3697</v>
      </c>
      <c r="B1755" s="18" t="s">
        <v>3698</v>
      </c>
      <c r="C1755" s="17" t="s">
        <v>399</v>
      </c>
      <c r="D1755" s="17" t="s">
        <v>400</v>
      </c>
      <c r="E1755" s="19">
        <v>2.0000000000000001E-4</v>
      </c>
      <c r="F1755" s="20">
        <v>17.48</v>
      </c>
      <c r="G1755" s="20">
        <f t="shared" si="16"/>
        <v>0</v>
      </c>
    </row>
    <row r="1756" spans="1:7" ht="21" customHeight="1">
      <c r="A1756" s="17" t="s">
        <v>3699</v>
      </c>
      <c r="B1756" s="18" t="s">
        <v>3700</v>
      </c>
      <c r="C1756" s="17" t="s">
        <v>399</v>
      </c>
      <c r="D1756" s="17" t="s">
        <v>400</v>
      </c>
      <c r="E1756" s="19">
        <v>5.9999999999999995E-4</v>
      </c>
      <c r="F1756" s="20">
        <v>13.45</v>
      </c>
      <c r="G1756" s="20">
        <f t="shared" si="16"/>
        <v>0.01</v>
      </c>
    </row>
    <row r="1757" spans="1:7" ht="15" customHeight="1">
      <c r="A1757" s="17" t="s">
        <v>3701</v>
      </c>
      <c r="B1757" s="18" t="s">
        <v>3702</v>
      </c>
      <c r="C1757" s="17" t="s">
        <v>399</v>
      </c>
      <c r="D1757" s="17" t="s">
        <v>400</v>
      </c>
      <c r="E1757" s="19">
        <v>4.4999999999999997E-3</v>
      </c>
      <c r="F1757" s="20">
        <v>190</v>
      </c>
      <c r="G1757" s="20">
        <f t="shared" si="16"/>
        <v>0.86</v>
      </c>
    </row>
    <row r="1758" spans="1:7" ht="15" customHeight="1">
      <c r="A1758" s="17" t="s">
        <v>3703</v>
      </c>
      <c r="B1758" s="18" t="s">
        <v>3704</v>
      </c>
      <c r="C1758" s="17" t="s">
        <v>399</v>
      </c>
      <c r="D1758" s="17" t="s">
        <v>400</v>
      </c>
      <c r="E1758" s="19">
        <v>2.0000000000000001E-4</v>
      </c>
      <c r="F1758" s="20">
        <v>26.89</v>
      </c>
      <c r="G1758" s="20">
        <f t="shared" si="16"/>
        <v>0.01</v>
      </c>
    </row>
    <row r="1759" spans="1:7" ht="15" customHeight="1">
      <c r="A1759" s="17" t="s">
        <v>3705</v>
      </c>
      <c r="B1759" s="18" t="s">
        <v>3706</v>
      </c>
      <c r="C1759" s="17" t="s">
        <v>399</v>
      </c>
      <c r="D1759" s="17" t="s">
        <v>400</v>
      </c>
      <c r="E1759" s="19">
        <v>1E-4</v>
      </c>
      <c r="F1759" s="20">
        <v>34</v>
      </c>
      <c r="G1759" s="20">
        <f t="shared" si="16"/>
        <v>0</v>
      </c>
    </row>
    <row r="1760" spans="1:7" ht="15" customHeight="1">
      <c r="A1760" s="17" t="s">
        <v>3707</v>
      </c>
      <c r="B1760" s="18" t="s">
        <v>3708</v>
      </c>
      <c r="C1760" s="17" t="s">
        <v>399</v>
      </c>
      <c r="D1760" s="17" t="s">
        <v>2949</v>
      </c>
      <c r="E1760" s="19">
        <v>4.0000000000000002E-4</v>
      </c>
      <c r="F1760" s="20">
        <v>300</v>
      </c>
      <c r="G1760" s="20">
        <f t="shared" si="16"/>
        <v>0.12</v>
      </c>
    </row>
    <row r="1761" spans="1:7" ht="15" customHeight="1">
      <c r="A1761" s="17" t="s">
        <v>3709</v>
      </c>
      <c r="B1761" s="18" t="s">
        <v>3710</v>
      </c>
      <c r="C1761" s="17" t="s">
        <v>399</v>
      </c>
      <c r="D1761" s="17" t="s">
        <v>400</v>
      </c>
      <c r="E1761" s="19">
        <v>1.5E-3</v>
      </c>
      <c r="F1761" s="20">
        <v>190.76</v>
      </c>
      <c r="G1761" s="20">
        <f t="shared" si="16"/>
        <v>0.28999999999999998</v>
      </c>
    </row>
    <row r="1762" spans="1:7" ht="15" customHeight="1">
      <c r="A1762" s="17" t="s">
        <v>3711</v>
      </c>
      <c r="B1762" s="18" t="s">
        <v>3712</v>
      </c>
      <c r="C1762" s="17" t="s">
        <v>399</v>
      </c>
      <c r="D1762" s="17" t="s">
        <v>3696</v>
      </c>
      <c r="E1762" s="19">
        <v>2.3E-3</v>
      </c>
      <c r="F1762" s="20">
        <v>12.1</v>
      </c>
      <c r="G1762" s="20">
        <f t="shared" si="16"/>
        <v>0.03</v>
      </c>
    </row>
    <row r="1763" spans="1:7" ht="15" customHeight="1">
      <c r="A1763" s="17" t="s">
        <v>3713</v>
      </c>
      <c r="B1763" s="18" t="s">
        <v>3714</v>
      </c>
      <c r="C1763" s="17" t="s">
        <v>399</v>
      </c>
      <c r="D1763" s="17" t="s">
        <v>3715</v>
      </c>
      <c r="E1763" s="19">
        <v>8.0000000000000004E-4</v>
      </c>
      <c r="F1763" s="20">
        <v>6.7</v>
      </c>
      <c r="G1763" s="20">
        <f t="shared" si="16"/>
        <v>0.01</v>
      </c>
    </row>
    <row r="1764" spans="1:7" ht="15" customHeight="1">
      <c r="A1764" s="17" t="s">
        <v>3716</v>
      </c>
      <c r="B1764" s="18" t="s">
        <v>3717</v>
      </c>
      <c r="C1764" s="17" t="s">
        <v>399</v>
      </c>
      <c r="D1764" s="17" t="s">
        <v>400</v>
      </c>
      <c r="E1764" s="19">
        <v>4.4999999999999997E-3</v>
      </c>
      <c r="F1764" s="20">
        <v>4.9000000000000004</v>
      </c>
      <c r="G1764" s="20">
        <f t="shared" si="16"/>
        <v>0.02</v>
      </c>
    </row>
    <row r="1765" spans="1:7" ht="15" customHeight="1">
      <c r="A1765" s="17" t="s">
        <v>3718</v>
      </c>
      <c r="B1765" s="18" t="s">
        <v>3719</v>
      </c>
      <c r="C1765" s="17" t="s">
        <v>399</v>
      </c>
      <c r="D1765" s="17" t="s">
        <v>400</v>
      </c>
      <c r="E1765" s="19">
        <v>1.8E-3</v>
      </c>
      <c r="F1765" s="20">
        <v>18</v>
      </c>
      <c r="G1765" s="20">
        <f t="shared" si="16"/>
        <v>0.03</v>
      </c>
    </row>
    <row r="1766" spans="1:7" ht="21" customHeight="1">
      <c r="A1766" s="17" t="s">
        <v>3720</v>
      </c>
      <c r="B1766" s="18" t="s">
        <v>3721</v>
      </c>
      <c r="C1766" s="17" t="s">
        <v>399</v>
      </c>
      <c r="D1766" s="17" t="s">
        <v>400</v>
      </c>
      <c r="E1766" s="19">
        <v>0.1018</v>
      </c>
      <c r="F1766" s="20">
        <v>5</v>
      </c>
      <c r="G1766" s="20">
        <f t="shared" si="16"/>
        <v>0.51</v>
      </c>
    </row>
    <row r="1767" spans="1:7" ht="15" customHeight="1">
      <c r="A1767" s="17" t="s">
        <v>3722</v>
      </c>
      <c r="B1767" s="18" t="s">
        <v>3723</v>
      </c>
      <c r="C1767" s="17" t="s">
        <v>399</v>
      </c>
      <c r="D1767" s="17" t="s">
        <v>400</v>
      </c>
      <c r="E1767" s="19">
        <v>4.4999999999999997E-3</v>
      </c>
      <c r="F1767" s="20">
        <v>12.54</v>
      </c>
      <c r="G1767" s="20">
        <f t="shared" si="16"/>
        <v>0.06</v>
      </c>
    </row>
    <row r="1768" spans="1:7" ht="15" customHeight="1">
      <c r="A1768" s="17" t="s">
        <v>3724</v>
      </c>
      <c r="B1768" s="18" t="s">
        <v>3725</v>
      </c>
      <c r="C1768" s="17" t="s">
        <v>399</v>
      </c>
      <c r="D1768" s="17" t="s">
        <v>400</v>
      </c>
      <c r="E1768" s="19">
        <v>6.54E-2</v>
      </c>
      <c r="F1768" s="20">
        <v>4.5</v>
      </c>
      <c r="G1768" s="20">
        <f t="shared" si="16"/>
        <v>0.28999999999999998</v>
      </c>
    </row>
    <row r="1769" spans="1:7" ht="15" customHeight="1">
      <c r="A1769" s="2"/>
      <c r="B1769" s="2"/>
      <c r="C1769" s="2"/>
      <c r="D1769" s="2"/>
      <c r="E1769" s="87" t="s">
        <v>1482</v>
      </c>
      <c r="F1769" s="87"/>
      <c r="G1769" s="21">
        <f>SUM(G1751:G1768)</f>
        <v>3.7599999999999993</v>
      </c>
    </row>
    <row r="1770" spans="1:7" ht="15" customHeight="1">
      <c r="A1770" s="2"/>
      <c r="B1770" s="2"/>
      <c r="C1770" s="2"/>
      <c r="D1770" s="2"/>
      <c r="E1770" s="89" t="s">
        <v>1491</v>
      </c>
      <c r="F1770" s="89"/>
      <c r="G1770" s="5">
        <f>SUM(G1769)</f>
        <v>3.7599999999999993</v>
      </c>
    </row>
    <row r="1771" spans="1:7" ht="9.9499999999999993" customHeight="1">
      <c r="A1771" s="2"/>
      <c r="B1771" s="2"/>
      <c r="C1771" s="2"/>
      <c r="D1771" s="2"/>
      <c r="E1771" s="90"/>
      <c r="F1771" s="90"/>
      <c r="G1771" s="90"/>
    </row>
    <row r="1772" spans="1:7" ht="20.100000000000001" customHeight="1">
      <c r="A1772" s="81" t="s">
        <v>3726</v>
      </c>
      <c r="B1772" s="81"/>
      <c r="C1772" s="81"/>
      <c r="D1772" s="81"/>
      <c r="E1772" s="81"/>
      <c r="F1772" s="81"/>
      <c r="G1772" s="81"/>
    </row>
    <row r="1773" spans="1:7" ht="15" customHeight="1">
      <c r="A1773" s="91" t="s">
        <v>1469</v>
      </c>
      <c r="B1773" s="91"/>
      <c r="C1773" s="11" t="s">
        <v>4</v>
      </c>
      <c r="D1773" s="11" t="s">
        <v>1470</v>
      </c>
      <c r="E1773" s="11" t="s">
        <v>1471</v>
      </c>
      <c r="F1773" s="11" t="s">
        <v>1472</v>
      </c>
      <c r="G1773" s="11" t="s">
        <v>1473</v>
      </c>
    </row>
    <row r="1774" spans="1:7" ht="15" customHeight="1">
      <c r="A1774" s="17" t="s">
        <v>3692</v>
      </c>
      <c r="B1774" s="18" t="s">
        <v>3693</v>
      </c>
      <c r="C1774" s="17" t="s">
        <v>399</v>
      </c>
      <c r="D1774" s="17" t="s">
        <v>400</v>
      </c>
      <c r="E1774" s="19">
        <v>0.1018</v>
      </c>
      <c r="F1774" s="20">
        <v>14</v>
      </c>
      <c r="G1774" s="20">
        <f t="shared" ref="G1774:G1791" si="17">ROUND(ROUND(E1774,8)*F1774,2)</f>
        <v>1.43</v>
      </c>
    </row>
    <row r="1775" spans="1:7" ht="21" customHeight="1">
      <c r="A1775" s="17" t="s">
        <v>3694</v>
      </c>
      <c r="B1775" s="18" t="s">
        <v>3695</v>
      </c>
      <c r="C1775" s="17" t="s">
        <v>399</v>
      </c>
      <c r="D1775" s="17" t="s">
        <v>3696</v>
      </c>
      <c r="E1775" s="19">
        <v>8.0000000000000004E-4</v>
      </c>
      <c r="F1775" s="20">
        <v>64.56</v>
      </c>
      <c r="G1775" s="20">
        <f t="shared" si="17"/>
        <v>0.05</v>
      </c>
    </row>
    <row r="1776" spans="1:7" ht="21" customHeight="1">
      <c r="A1776" s="17" t="s">
        <v>3697</v>
      </c>
      <c r="B1776" s="18" t="s">
        <v>3698</v>
      </c>
      <c r="C1776" s="17" t="s">
        <v>399</v>
      </c>
      <c r="D1776" s="17" t="s">
        <v>400</v>
      </c>
      <c r="E1776" s="19">
        <v>2.0000000000000001E-4</v>
      </c>
      <c r="F1776" s="20">
        <v>17.48</v>
      </c>
      <c r="G1776" s="20">
        <f t="shared" si="17"/>
        <v>0</v>
      </c>
    </row>
    <row r="1777" spans="1:7" ht="21" customHeight="1">
      <c r="A1777" s="17" t="s">
        <v>3699</v>
      </c>
      <c r="B1777" s="18" t="s">
        <v>3700</v>
      </c>
      <c r="C1777" s="17" t="s">
        <v>399</v>
      </c>
      <c r="D1777" s="17" t="s">
        <v>400</v>
      </c>
      <c r="E1777" s="19">
        <v>5.9999999999999995E-4</v>
      </c>
      <c r="F1777" s="20">
        <v>13.45</v>
      </c>
      <c r="G1777" s="20">
        <f t="shared" si="17"/>
        <v>0.01</v>
      </c>
    </row>
    <row r="1778" spans="1:7" ht="21" customHeight="1">
      <c r="A1778" s="17" t="s">
        <v>3727</v>
      </c>
      <c r="B1778" s="18" t="s">
        <v>3728</v>
      </c>
      <c r="C1778" s="17" t="s">
        <v>399</v>
      </c>
      <c r="D1778" s="17" t="s">
        <v>400</v>
      </c>
      <c r="E1778" s="19">
        <v>2.0000000000000001E-4</v>
      </c>
      <c r="F1778" s="20">
        <v>166</v>
      </c>
      <c r="G1778" s="20">
        <f t="shared" si="17"/>
        <v>0.03</v>
      </c>
    </row>
    <row r="1779" spans="1:7" ht="15" customHeight="1">
      <c r="A1779" s="17" t="s">
        <v>3701</v>
      </c>
      <c r="B1779" s="18" t="s">
        <v>3702</v>
      </c>
      <c r="C1779" s="17" t="s">
        <v>399</v>
      </c>
      <c r="D1779" s="17" t="s">
        <v>400</v>
      </c>
      <c r="E1779" s="19">
        <v>4.4999999999999997E-3</v>
      </c>
      <c r="F1779" s="20">
        <v>190</v>
      </c>
      <c r="G1779" s="20">
        <f t="shared" si="17"/>
        <v>0.86</v>
      </c>
    </row>
    <row r="1780" spans="1:7" ht="15" customHeight="1">
      <c r="A1780" s="17" t="s">
        <v>3707</v>
      </c>
      <c r="B1780" s="18" t="s">
        <v>3708</v>
      </c>
      <c r="C1780" s="17" t="s">
        <v>399</v>
      </c>
      <c r="D1780" s="17" t="s">
        <v>2949</v>
      </c>
      <c r="E1780" s="19">
        <v>4.0000000000000002E-4</v>
      </c>
      <c r="F1780" s="20">
        <v>300</v>
      </c>
      <c r="G1780" s="20">
        <f t="shared" si="17"/>
        <v>0.12</v>
      </c>
    </row>
    <row r="1781" spans="1:7" ht="15" customHeight="1">
      <c r="A1781" s="17" t="s">
        <v>3709</v>
      </c>
      <c r="B1781" s="18" t="s">
        <v>3710</v>
      </c>
      <c r="C1781" s="17" t="s">
        <v>399</v>
      </c>
      <c r="D1781" s="17" t="s">
        <v>400</v>
      </c>
      <c r="E1781" s="19">
        <v>1.5E-3</v>
      </c>
      <c r="F1781" s="20">
        <v>190.76</v>
      </c>
      <c r="G1781" s="20">
        <f t="shared" si="17"/>
        <v>0.28999999999999998</v>
      </c>
    </row>
    <row r="1782" spans="1:7" ht="15" customHeight="1">
      <c r="A1782" s="17" t="s">
        <v>3711</v>
      </c>
      <c r="B1782" s="18" t="s">
        <v>3712</v>
      </c>
      <c r="C1782" s="17" t="s">
        <v>399</v>
      </c>
      <c r="D1782" s="17" t="s">
        <v>3696</v>
      </c>
      <c r="E1782" s="19">
        <v>2.3E-3</v>
      </c>
      <c r="F1782" s="20">
        <v>12.1</v>
      </c>
      <c r="G1782" s="20">
        <f t="shared" si="17"/>
        <v>0.03</v>
      </c>
    </row>
    <row r="1783" spans="1:7" ht="15" customHeight="1">
      <c r="A1783" s="17" t="s">
        <v>3729</v>
      </c>
      <c r="B1783" s="18" t="s">
        <v>3730</v>
      </c>
      <c r="C1783" s="17" t="s">
        <v>399</v>
      </c>
      <c r="D1783" s="17" t="s">
        <v>400</v>
      </c>
      <c r="E1783" s="19">
        <v>1E-4</v>
      </c>
      <c r="F1783" s="20">
        <v>37.799999999999997</v>
      </c>
      <c r="G1783" s="20">
        <f t="shared" si="17"/>
        <v>0</v>
      </c>
    </row>
    <row r="1784" spans="1:7" ht="15" customHeight="1">
      <c r="A1784" s="17" t="s">
        <v>3713</v>
      </c>
      <c r="B1784" s="18" t="s">
        <v>3714</v>
      </c>
      <c r="C1784" s="17" t="s">
        <v>399</v>
      </c>
      <c r="D1784" s="17" t="s">
        <v>3715</v>
      </c>
      <c r="E1784" s="19">
        <v>8.0000000000000004E-4</v>
      </c>
      <c r="F1784" s="20">
        <v>6.7</v>
      </c>
      <c r="G1784" s="20">
        <f t="shared" si="17"/>
        <v>0.01</v>
      </c>
    </row>
    <row r="1785" spans="1:7" ht="15" customHeight="1">
      <c r="A1785" s="17" t="s">
        <v>3731</v>
      </c>
      <c r="B1785" s="18" t="s">
        <v>3732</v>
      </c>
      <c r="C1785" s="17" t="s">
        <v>399</v>
      </c>
      <c r="D1785" s="17" t="s">
        <v>400</v>
      </c>
      <c r="E1785" s="19">
        <v>2.0000000000000001E-4</v>
      </c>
      <c r="F1785" s="20">
        <v>36.9</v>
      </c>
      <c r="G1785" s="20">
        <f t="shared" si="17"/>
        <v>0.01</v>
      </c>
    </row>
    <row r="1786" spans="1:7" ht="15" customHeight="1">
      <c r="A1786" s="17" t="s">
        <v>3716</v>
      </c>
      <c r="B1786" s="18" t="s">
        <v>3717</v>
      </c>
      <c r="C1786" s="17" t="s">
        <v>399</v>
      </c>
      <c r="D1786" s="17" t="s">
        <v>400</v>
      </c>
      <c r="E1786" s="19">
        <v>4.4999999999999997E-3</v>
      </c>
      <c r="F1786" s="20">
        <v>4.9000000000000004</v>
      </c>
      <c r="G1786" s="20">
        <f t="shared" si="17"/>
        <v>0.02</v>
      </c>
    </row>
    <row r="1787" spans="1:7" ht="15" customHeight="1">
      <c r="A1787" s="17" t="s">
        <v>3718</v>
      </c>
      <c r="B1787" s="18" t="s">
        <v>3719</v>
      </c>
      <c r="C1787" s="17" t="s">
        <v>399</v>
      </c>
      <c r="D1787" s="17" t="s">
        <v>400</v>
      </c>
      <c r="E1787" s="19">
        <v>1.8E-3</v>
      </c>
      <c r="F1787" s="20">
        <v>18</v>
      </c>
      <c r="G1787" s="20">
        <f t="shared" si="17"/>
        <v>0.03</v>
      </c>
    </row>
    <row r="1788" spans="1:7" ht="21" customHeight="1">
      <c r="A1788" s="17" t="s">
        <v>3720</v>
      </c>
      <c r="B1788" s="18" t="s">
        <v>3721</v>
      </c>
      <c r="C1788" s="17" t="s">
        <v>399</v>
      </c>
      <c r="D1788" s="17" t="s">
        <v>400</v>
      </c>
      <c r="E1788" s="19">
        <v>0.1018</v>
      </c>
      <c r="F1788" s="20">
        <v>5</v>
      </c>
      <c r="G1788" s="20">
        <f t="shared" si="17"/>
        <v>0.51</v>
      </c>
    </row>
    <row r="1789" spans="1:7" ht="15" customHeight="1">
      <c r="A1789" s="17" t="s">
        <v>3722</v>
      </c>
      <c r="B1789" s="18" t="s">
        <v>3723</v>
      </c>
      <c r="C1789" s="17" t="s">
        <v>399</v>
      </c>
      <c r="D1789" s="17" t="s">
        <v>400</v>
      </c>
      <c r="E1789" s="19">
        <v>4.4999999999999997E-3</v>
      </c>
      <c r="F1789" s="20">
        <v>12.54</v>
      </c>
      <c r="G1789" s="20">
        <f t="shared" si="17"/>
        <v>0.06</v>
      </c>
    </row>
    <row r="1790" spans="1:7" ht="15" customHeight="1">
      <c r="A1790" s="17" t="s">
        <v>3733</v>
      </c>
      <c r="B1790" s="18" t="s">
        <v>3734</v>
      </c>
      <c r="C1790" s="17" t="s">
        <v>399</v>
      </c>
      <c r="D1790" s="17" t="s">
        <v>400</v>
      </c>
      <c r="E1790" s="19">
        <v>2.9999999999999997E-4</v>
      </c>
      <c r="F1790" s="20">
        <v>18.579999999999998</v>
      </c>
      <c r="G1790" s="20">
        <f t="shared" si="17"/>
        <v>0.01</v>
      </c>
    </row>
    <row r="1791" spans="1:7" ht="15" customHeight="1">
      <c r="A1791" s="17" t="s">
        <v>3724</v>
      </c>
      <c r="B1791" s="18" t="s">
        <v>3725</v>
      </c>
      <c r="C1791" s="17" t="s">
        <v>399</v>
      </c>
      <c r="D1791" s="17" t="s">
        <v>400</v>
      </c>
      <c r="E1791" s="19">
        <v>9.4100000000000003E-2</v>
      </c>
      <c r="F1791" s="20">
        <v>4.5</v>
      </c>
      <c r="G1791" s="20">
        <f t="shared" si="17"/>
        <v>0.42</v>
      </c>
    </row>
    <row r="1792" spans="1:7" ht="15" customHeight="1">
      <c r="A1792" s="2"/>
      <c r="B1792" s="2"/>
      <c r="C1792" s="2"/>
      <c r="D1792" s="2"/>
      <c r="E1792" s="87" t="s">
        <v>1482</v>
      </c>
      <c r="F1792" s="87"/>
      <c r="G1792" s="21">
        <f>SUM(G1774:G1791)</f>
        <v>3.8899999999999992</v>
      </c>
    </row>
    <row r="1793" spans="1:7" ht="15" customHeight="1">
      <c r="A1793" s="2"/>
      <c r="B1793" s="2"/>
      <c r="C1793" s="2"/>
      <c r="D1793" s="2"/>
      <c r="E1793" s="89" t="s">
        <v>1491</v>
      </c>
      <c r="F1793" s="89"/>
      <c r="G1793" s="5">
        <f>SUM(G1792)</f>
        <v>3.8899999999999992</v>
      </c>
    </row>
    <row r="1794" spans="1:7" ht="9.9499999999999993" customHeight="1">
      <c r="A1794" s="2"/>
      <c r="B1794" s="2"/>
      <c r="C1794" s="2"/>
      <c r="D1794" s="2"/>
      <c r="E1794" s="90"/>
      <c r="F1794" s="90"/>
      <c r="G1794" s="90"/>
    </row>
    <row r="1795" spans="1:7" ht="20.100000000000001" customHeight="1">
      <c r="A1795" s="81" t="s">
        <v>3735</v>
      </c>
      <c r="B1795" s="81"/>
      <c r="C1795" s="81"/>
      <c r="D1795" s="81"/>
      <c r="E1795" s="81"/>
      <c r="F1795" s="81"/>
      <c r="G1795" s="81"/>
    </row>
    <row r="1796" spans="1:7" ht="15" customHeight="1">
      <c r="A1796" s="91" t="s">
        <v>1552</v>
      </c>
      <c r="B1796" s="91"/>
      <c r="C1796" s="11" t="s">
        <v>4</v>
      </c>
      <c r="D1796" s="11" t="s">
        <v>1470</v>
      </c>
      <c r="E1796" s="11" t="s">
        <v>1471</v>
      </c>
      <c r="F1796" s="11" t="s">
        <v>1472</v>
      </c>
      <c r="G1796" s="11" t="s">
        <v>1473</v>
      </c>
    </row>
    <row r="1797" spans="1:7" ht="29.1" customHeight="1">
      <c r="A1797" s="17" t="s">
        <v>1750</v>
      </c>
      <c r="B1797" s="18" t="s">
        <v>1751</v>
      </c>
      <c r="C1797" s="17" t="s">
        <v>14</v>
      </c>
      <c r="D1797" s="17" t="s">
        <v>1555</v>
      </c>
      <c r="E1797" s="19">
        <v>0.03</v>
      </c>
      <c r="F1797" s="20">
        <v>38.950000000000003</v>
      </c>
      <c r="G1797" s="20">
        <f>TRUNC(TRUNC(E1797,8)*F1797,2)</f>
        <v>1.1599999999999999</v>
      </c>
    </row>
    <row r="1798" spans="1:7" ht="29.1" customHeight="1">
      <c r="A1798" s="17" t="s">
        <v>1752</v>
      </c>
      <c r="B1798" s="18" t="s">
        <v>1753</v>
      </c>
      <c r="C1798" s="17" t="s">
        <v>14</v>
      </c>
      <c r="D1798" s="17" t="s">
        <v>1558</v>
      </c>
      <c r="E1798" s="19">
        <v>7.0000000000000001E-3</v>
      </c>
      <c r="F1798" s="20">
        <v>40.479999999999997</v>
      </c>
      <c r="G1798" s="20">
        <f>TRUNC(TRUNC(E1798,8)*F1798,2)</f>
        <v>0.28000000000000003</v>
      </c>
    </row>
    <row r="1799" spans="1:7" ht="18" customHeight="1">
      <c r="A1799" s="2"/>
      <c r="B1799" s="2"/>
      <c r="C1799" s="2"/>
      <c r="D1799" s="2"/>
      <c r="E1799" s="87" t="s">
        <v>1559</v>
      </c>
      <c r="F1799" s="87"/>
      <c r="G1799" s="21">
        <f>SUM(G1797:G1798)</f>
        <v>1.44</v>
      </c>
    </row>
    <row r="1800" spans="1:7" ht="15" customHeight="1">
      <c r="A1800" s="91" t="s">
        <v>1576</v>
      </c>
      <c r="B1800" s="91"/>
      <c r="C1800" s="11" t="s">
        <v>4</v>
      </c>
      <c r="D1800" s="11" t="s">
        <v>1470</v>
      </c>
      <c r="E1800" s="11" t="s">
        <v>1471</v>
      </c>
      <c r="F1800" s="11" t="s">
        <v>1472</v>
      </c>
      <c r="G1800" s="11" t="s">
        <v>1473</v>
      </c>
    </row>
    <row r="1801" spans="1:7" ht="21" customHeight="1">
      <c r="A1801" s="17" t="s">
        <v>1754</v>
      </c>
      <c r="B1801" s="18" t="s">
        <v>1755</v>
      </c>
      <c r="C1801" s="17" t="s">
        <v>14</v>
      </c>
      <c r="D1801" s="17" t="s">
        <v>88</v>
      </c>
      <c r="E1801" s="19">
        <v>1.31</v>
      </c>
      <c r="F1801" s="20">
        <v>9.5</v>
      </c>
      <c r="G1801" s="20">
        <f>TRUNC(TRUNC(E1801,8)*F1801,2)</f>
        <v>12.44</v>
      </c>
    </row>
    <row r="1802" spans="1:7" ht="15" customHeight="1">
      <c r="A1802" s="17" t="s">
        <v>1782</v>
      </c>
      <c r="B1802" s="18" t="s">
        <v>1783</v>
      </c>
      <c r="C1802" s="17" t="s">
        <v>14</v>
      </c>
      <c r="D1802" s="17" t="s">
        <v>118</v>
      </c>
      <c r="E1802" s="19">
        <v>2.3E-2</v>
      </c>
      <c r="F1802" s="20">
        <v>17.760000000000002</v>
      </c>
      <c r="G1802" s="20">
        <f>TRUNC(TRUNC(E1802,8)*F1802,2)</f>
        <v>0.4</v>
      </c>
    </row>
    <row r="1803" spans="1:7" ht="15" customHeight="1">
      <c r="A1803" s="2"/>
      <c r="B1803" s="2"/>
      <c r="C1803" s="2"/>
      <c r="D1803" s="2"/>
      <c r="E1803" s="87" t="s">
        <v>1588</v>
      </c>
      <c r="F1803" s="87"/>
      <c r="G1803" s="21">
        <f>SUM(G1801:G1802)</f>
        <v>12.84</v>
      </c>
    </row>
    <row r="1804" spans="1:7" ht="15" customHeight="1">
      <c r="A1804" s="91" t="s">
        <v>1560</v>
      </c>
      <c r="B1804" s="91"/>
      <c r="C1804" s="11" t="s">
        <v>4</v>
      </c>
      <c r="D1804" s="11" t="s">
        <v>1470</v>
      </c>
      <c r="E1804" s="11" t="s">
        <v>1471</v>
      </c>
      <c r="F1804" s="11" t="s">
        <v>1472</v>
      </c>
      <c r="G1804" s="11" t="s">
        <v>1473</v>
      </c>
    </row>
    <row r="1805" spans="1:7" ht="21" customHeight="1">
      <c r="A1805" s="17" t="s">
        <v>1762</v>
      </c>
      <c r="B1805" s="18" t="s">
        <v>1763</v>
      </c>
      <c r="C1805" s="17" t="s">
        <v>14</v>
      </c>
      <c r="D1805" s="17" t="s">
        <v>1563</v>
      </c>
      <c r="E1805" s="19">
        <v>2.1000000000000001E-2</v>
      </c>
      <c r="F1805" s="20">
        <v>23.87</v>
      </c>
      <c r="G1805" s="20">
        <f>TRUNC(TRUNC(E1805,8)*F1805,2)</f>
        <v>0.5</v>
      </c>
    </row>
    <row r="1806" spans="1:7" ht="21" customHeight="1">
      <c r="A1806" s="17" t="s">
        <v>1679</v>
      </c>
      <c r="B1806" s="18" t="s">
        <v>1680</v>
      </c>
      <c r="C1806" s="17" t="s">
        <v>14</v>
      </c>
      <c r="D1806" s="17" t="s">
        <v>1563</v>
      </c>
      <c r="E1806" s="19">
        <v>9.0999999999999998E-2</v>
      </c>
      <c r="F1806" s="20">
        <v>31.88</v>
      </c>
      <c r="G1806" s="20">
        <f>TRUNC(TRUNC(E1806,8)*F1806,2)</f>
        <v>2.9</v>
      </c>
    </row>
    <row r="1807" spans="1:7" ht="18" customHeight="1">
      <c r="A1807" s="2"/>
      <c r="B1807" s="2"/>
      <c r="C1807" s="2"/>
      <c r="D1807" s="2"/>
      <c r="E1807" s="87" t="s">
        <v>1564</v>
      </c>
      <c r="F1807" s="87"/>
      <c r="G1807" s="21">
        <f>SUM(G1805:G1806)</f>
        <v>3.4</v>
      </c>
    </row>
    <row r="1808" spans="1:7" ht="15" customHeight="1">
      <c r="A1808" s="2"/>
      <c r="B1808" s="2"/>
      <c r="C1808" s="2"/>
      <c r="D1808" s="2"/>
      <c r="E1808" s="89" t="s">
        <v>1491</v>
      </c>
      <c r="F1808" s="89"/>
      <c r="G1808" s="5">
        <f>SUM(G1799,G1803,G1807)</f>
        <v>17.68</v>
      </c>
    </row>
    <row r="1809" spans="1:7" ht="9.9499999999999993" customHeight="1">
      <c r="A1809" s="2"/>
      <c r="B1809" s="2"/>
      <c r="C1809" s="2"/>
      <c r="D1809" s="2"/>
      <c r="E1809" s="90"/>
      <c r="F1809" s="90"/>
      <c r="G1809" s="90"/>
    </row>
    <row r="1810" spans="1:7" ht="20.100000000000001" customHeight="1">
      <c r="A1810" s="81" t="s">
        <v>3736</v>
      </c>
      <c r="B1810" s="81"/>
      <c r="C1810" s="81"/>
      <c r="D1810" s="81"/>
      <c r="E1810" s="81"/>
      <c r="F1810" s="81"/>
      <c r="G1810" s="81"/>
    </row>
    <row r="1811" spans="1:7" ht="15" customHeight="1">
      <c r="A1811" s="91" t="s">
        <v>1552</v>
      </c>
      <c r="B1811" s="91"/>
      <c r="C1811" s="11" t="s">
        <v>4</v>
      </c>
      <c r="D1811" s="11" t="s">
        <v>1470</v>
      </c>
      <c r="E1811" s="11" t="s">
        <v>1471</v>
      </c>
      <c r="F1811" s="11" t="s">
        <v>1472</v>
      </c>
      <c r="G1811" s="11" t="s">
        <v>1473</v>
      </c>
    </row>
    <row r="1812" spans="1:7" ht="29.1" customHeight="1">
      <c r="A1812" s="17" t="s">
        <v>1750</v>
      </c>
      <c r="B1812" s="18" t="s">
        <v>1751</v>
      </c>
      <c r="C1812" s="17" t="s">
        <v>14</v>
      </c>
      <c r="D1812" s="17" t="s">
        <v>1555</v>
      </c>
      <c r="E1812" s="19">
        <v>2.1999999999999999E-2</v>
      </c>
      <c r="F1812" s="20">
        <v>38.950000000000003</v>
      </c>
      <c r="G1812" s="20">
        <f>TRUNC(TRUNC(E1812,8)*F1812,2)</f>
        <v>0.85</v>
      </c>
    </row>
    <row r="1813" spans="1:7" ht="29.1" customHeight="1">
      <c r="A1813" s="17" t="s">
        <v>1752</v>
      </c>
      <c r="B1813" s="18" t="s">
        <v>1753</v>
      </c>
      <c r="C1813" s="17" t="s">
        <v>14</v>
      </c>
      <c r="D1813" s="17" t="s">
        <v>1558</v>
      </c>
      <c r="E1813" s="19">
        <v>5.0000000000000001E-3</v>
      </c>
      <c r="F1813" s="20">
        <v>40.479999999999997</v>
      </c>
      <c r="G1813" s="20">
        <f>TRUNC(TRUNC(E1813,8)*F1813,2)</f>
        <v>0.2</v>
      </c>
    </row>
    <row r="1814" spans="1:7" ht="18" customHeight="1">
      <c r="A1814" s="2"/>
      <c r="B1814" s="2"/>
      <c r="C1814" s="2"/>
      <c r="D1814" s="2"/>
      <c r="E1814" s="87" t="s">
        <v>1559</v>
      </c>
      <c r="F1814" s="87"/>
      <c r="G1814" s="21">
        <f>SUM(G1812:G1813)</f>
        <v>1.05</v>
      </c>
    </row>
    <row r="1815" spans="1:7" ht="15" customHeight="1">
      <c r="A1815" s="91" t="s">
        <v>1576</v>
      </c>
      <c r="B1815" s="91"/>
      <c r="C1815" s="11" t="s">
        <v>4</v>
      </c>
      <c r="D1815" s="11" t="s">
        <v>1470</v>
      </c>
      <c r="E1815" s="11" t="s">
        <v>1471</v>
      </c>
      <c r="F1815" s="11" t="s">
        <v>1472</v>
      </c>
      <c r="G1815" s="11" t="s">
        <v>1473</v>
      </c>
    </row>
    <row r="1816" spans="1:7" ht="29.1" customHeight="1">
      <c r="A1816" s="17" t="s">
        <v>1851</v>
      </c>
      <c r="B1816" s="18" t="s">
        <v>1852</v>
      </c>
      <c r="C1816" s="17" t="s">
        <v>14</v>
      </c>
      <c r="D1816" s="17" t="s">
        <v>39</v>
      </c>
      <c r="E1816" s="19">
        <v>1.05</v>
      </c>
      <c r="F1816" s="20">
        <v>38.33</v>
      </c>
      <c r="G1816" s="20">
        <f>TRUNC(TRUNC(E1816,8)*F1816,2)</f>
        <v>40.24</v>
      </c>
    </row>
    <row r="1817" spans="1:7" ht="15" customHeight="1">
      <c r="A1817" s="2"/>
      <c r="B1817" s="2"/>
      <c r="C1817" s="2"/>
      <c r="D1817" s="2"/>
      <c r="E1817" s="87" t="s">
        <v>1588</v>
      </c>
      <c r="F1817" s="87"/>
      <c r="G1817" s="21">
        <f>SUM(G1816:G1816)</f>
        <v>40.24</v>
      </c>
    </row>
    <row r="1818" spans="1:7" ht="15" customHeight="1">
      <c r="A1818" s="91" t="s">
        <v>1560</v>
      </c>
      <c r="B1818" s="91"/>
      <c r="C1818" s="11" t="s">
        <v>4</v>
      </c>
      <c r="D1818" s="11" t="s">
        <v>1470</v>
      </c>
      <c r="E1818" s="11" t="s">
        <v>1471</v>
      </c>
      <c r="F1818" s="11" t="s">
        <v>1472</v>
      </c>
      <c r="G1818" s="11" t="s">
        <v>1473</v>
      </c>
    </row>
    <row r="1819" spans="1:7" ht="21" customHeight="1">
      <c r="A1819" s="17" t="s">
        <v>1762</v>
      </c>
      <c r="B1819" s="18" t="s">
        <v>1763</v>
      </c>
      <c r="C1819" s="17" t="s">
        <v>14</v>
      </c>
      <c r="D1819" s="17" t="s">
        <v>1563</v>
      </c>
      <c r="E1819" s="19">
        <v>5.0000000000000001E-3</v>
      </c>
      <c r="F1819" s="20">
        <v>23.87</v>
      </c>
      <c r="G1819" s="20">
        <f>TRUNC(TRUNC(E1819,8)*F1819,2)</f>
        <v>0.11</v>
      </c>
    </row>
    <row r="1820" spans="1:7" ht="21" customHeight="1">
      <c r="A1820" s="17" t="s">
        <v>1679</v>
      </c>
      <c r="B1820" s="18" t="s">
        <v>1680</v>
      </c>
      <c r="C1820" s="17" t="s">
        <v>14</v>
      </c>
      <c r="D1820" s="17" t="s">
        <v>1563</v>
      </c>
      <c r="E1820" s="19">
        <v>5.0000000000000001E-3</v>
      </c>
      <c r="F1820" s="20">
        <v>31.88</v>
      </c>
      <c r="G1820" s="20">
        <f>TRUNC(TRUNC(E1820,8)*F1820,2)</f>
        <v>0.15</v>
      </c>
    </row>
    <row r="1821" spans="1:7" ht="18" customHeight="1">
      <c r="A1821" s="2"/>
      <c r="B1821" s="2"/>
      <c r="C1821" s="2"/>
      <c r="D1821" s="2"/>
      <c r="E1821" s="87" t="s">
        <v>1564</v>
      </c>
      <c r="F1821" s="87"/>
      <c r="G1821" s="21">
        <f>SUM(G1819:G1820)</f>
        <v>0.26</v>
      </c>
    </row>
    <row r="1822" spans="1:7" ht="15" customHeight="1">
      <c r="A1822" s="2"/>
      <c r="B1822" s="2"/>
      <c r="C1822" s="2"/>
      <c r="D1822" s="2"/>
      <c r="E1822" s="89" t="s">
        <v>1491</v>
      </c>
      <c r="F1822" s="89"/>
      <c r="G1822" s="5">
        <f>SUM(G1814,G1817,G1821)</f>
        <v>41.55</v>
      </c>
    </row>
    <row r="1823" spans="1:7" ht="9.9499999999999993" customHeight="1">
      <c r="A1823" s="2"/>
      <c r="B1823" s="2"/>
      <c r="C1823" s="2"/>
      <c r="D1823" s="2"/>
      <c r="E1823" s="90"/>
      <c r="F1823" s="90"/>
      <c r="G1823" s="90"/>
    </row>
    <row r="1824" spans="1:7" ht="20.100000000000001" customHeight="1">
      <c r="A1824" s="81" t="s">
        <v>3737</v>
      </c>
      <c r="B1824" s="81"/>
      <c r="C1824" s="81"/>
      <c r="D1824" s="81"/>
      <c r="E1824" s="81"/>
      <c r="F1824" s="81"/>
      <c r="G1824" s="81"/>
    </row>
    <row r="1825" spans="1:7" ht="15" customHeight="1">
      <c r="A1825" s="91" t="s">
        <v>1552</v>
      </c>
      <c r="B1825" s="91"/>
      <c r="C1825" s="11" t="s">
        <v>4</v>
      </c>
      <c r="D1825" s="11" t="s">
        <v>1470</v>
      </c>
      <c r="E1825" s="11" t="s">
        <v>1471</v>
      </c>
      <c r="F1825" s="11" t="s">
        <v>1472</v>
      </c>
      <c r="G1825" s="11" t="s">
        <v>1473</v>
      </c>
    </row>
    <row r="1826" spans="1:7" ht="29.1" customHeight="1">
      <c r="A1826" s="17" t="s">
        <v>1750</v>
      </c>
      <c r="B1826" s="18" t="s">
        <v>1751</v>
      </c>
      <c r="C1826" s="17" t="s">
        <v>14</v>
      </c>
      <c r="D1826" s="17" t="s">
        <v>1555</v>
      </c>
      <c r="E1826" s="19">
        <v>0.255</v>
      </c>
      <c r="F1826" s="20">
        <v>38.950000000000003</v>
      </c>
      <c r="G1826" s="20">
        <f>TRUNC(TRUNC(E1826,8)*F1826,2)</f>
        <v>9.93</v>
      </c>
    </row>
    <row r="1827" spans="1:7" ht="29.1" customHeight="1">
      <c r="A1827" s="17" t="s">
        <v>1752</v>
      </c>
      <c r="B1827" s="18" t="s">
        <v>1753</v>
      </c>
      <c r="C1827" s="17" t="s">
        <v>14</v>
      </c>
      <c r="D1827" s="17" t="s">
        <v>1558</v>
      </c>
      <c r="E1827" s="19">
        <v>6.3E-2</v>
      </c>
      <c r="F1827" s="20">
        <v>40.479999999999997</v>
      </c>
      <c r="G1827" s="20">
        <f>TRUNC(TRUNC(E1827,8)*F1827,2)</f>
        <v>2.5499999999999998</v>
      </c>
    </row>
    <row r="1828" spans="1:7" ht="18" customHeight="1">
      <c r="A1828" s="2"/>
      <c r="B1828" s="2"/>
      <c r="C1828" s="2"/>
      <c r="D1828" s="2"/>
      <c r="E1828" s="87" t="s">
        <v>1559</v>
      </c>
      <c r="F1828" s="87"/>
      <c r="G1828" s="21">
        <f>SUM(G1826:G1827)</f>
        <v>12.48</v>
      </c>
    </row>
    <row r="1829" spans="1:7" ht="15" customHeight="1">
      <c r="A1829" s="91" t="s">
        <v>1576</v>
      </c>
      <c r="B1829" s="91"/>
      <c r="C1829" s="11" t="s">
        <v>4</v>
      </c>
      <c r="D1829" s="11" t="s">
        <v>1470</v>
      </c>
      <c r="E1829" s="11" t="s">
        <v>1471</v>
      </c>
      <c r="F1829" s="11" t="s">
        <v>1472</v>
      </c>
      <c r="G1829" s="11" t="s">
        <v>1473</v>
      </c>
    </row>
    <row r="1830" spans="1:7" ht="29.1" customHeight="1">
      <c r="A1830" s="17" t="s">
        <v>1851</v>
      </c>
      <c r="B1830" s="18" t="s">
        <v>1852</v>
      </c>
      <c r="C1830" s="17" t="s">
        <v>14</v>
      </c>
      <c r="D1830" s="17" t="s">
        <v>39</v>
      </c>
      <c r="E1830" s="19">
        <v>1.3360000000000001</v>
      </c>
      <c r="F1830" s="20">
        <v>38.33</v>
      </c>
      <c r="G1830" s="20">
        <f>TRUNC(TRUNC(E1830,8)*F1830,2)</f>
        <v>51.2</v>
      </c>
    </row>
    <row r="1831" spans="1:7" ht="21" customHeight="1">
      <c r="A1831" s="17" t="s">
        <v>1754</v>
      </c>
      <c r="B1831" s="18" t="s">
        <v>1755</v>
      </c>
      <c r="C1831" s="17" t="s">
        <v>14</v>
      </c>
      <c r="D1831" s="17" t="s">
        <v>88</v>
      </c>
      <c r="E1831" s="19">
        <v>2.3079999999999998</v>
      </c>
      <c r="F1831" s="20">
        <v>9.5</v>
      </c>
      <c r="G1831" s="20">
        <f>TRUNC(TRUNC(E1831,8)*F1831,2)</f>
        <v>21.92</v>
      </c>
    </row>
    <row r="1832" spans="1:7" ht="15" customHeight="1">
      <c r="A1832" s="17" t="s">
        <v>1782</v>
      </c>
      <c r="B1832" s="18" t="s">
        <v>1783</v>
      </c>
      <c r="C1832" s="17" t="s">
        <v>14</v>
      </c>
      <c r="D1832" s="17" t="s">
        <v>118</v>
      </c>
      <c r="E1832" s="19">
        <v>0.20799999999999999</v>
      </c>
      <c r="F1832" s="20">
        <v>17.760000000000002</v>
      </c>
      <c r="G1832" s="20">
        <f>TRUNC(TRUNC(E1832,8)*F1832,2)</f>
        <v>3.69</v>
      </c>
    </row>
    <row r="1833" spans="1:7" ht="21" customHeight="1">
      <c r="A1833" s="17" t="s">
        <v>1811</v>
      </c>
      <c r="B1833" s="18" t="s">
        <v>1812</v>
      </c>
      <c r="C1833" s="17" t="s">
        <v>14</v>
      </c>
      <c r="D1833" s="17" t="s">
        <v>88</v>
      </c>
      <c r="E1833" s="19">
        <v>9.2370000000000001</v>
      </c>
      <c r="F1833" s="20">
        <v>3.32</v>
      </c>
      <c r="G1833" s="20">
        <f>TRUNC(TRUNC(E1833,8)*F1833,2)</f>
        <v>30.66</v>
      </c>
    </row>
    <row r="1834" spans="1:7" ht="15" customHeight="1">
      <c r="A1834" s="2"/>
      <c r="B1834" s="2"/>
      <c r="C1834" s="2"/>
      <c r="D1834" s="2"/>
      <c r="E1834" s="87" t="s">
        <v>1588</v>
      </c>
      <c r="F1834" s="87"/>
      <c r="G1834" s="21">
        <f>SUM(G1830:G1833)</f>
        <v>107.47</v>
      </c>
    </row>
    <row r="1835" spans="1:7" ht="15" customHeight="1">
      <c r="A1835" s="91" t="s">
        <v>1560</v>
      </c>
      <c r="B1835" s="91"/>
      <c r="C1835" s="11" t="s">
        <v>4</v>
      </c>
      <c r="D1835" s="11" t="s">
        <v>1470</v>
      </c>
      <c r="E1835" s="11" t="s">
        <v>1471</v>
      </c>
      <c r="F1835" s="11" t="s">
        <v>1472</v>
      </c>
      <c r="G1835" s="11" t="s">
        <v>1473</v>
      </c>
    </row>
    <row r="1836" spans="1:7" ht="21" customHeight="1">
      <c r="A1836" s="17" t="s">
        <v>1762</v>
      </c>
      <c r="B1836" s="18" t="s">
        <v>1763</v>
      </c>
      <c r="C1836" s="17" t="s">
        <v>14</v>
      </c>
      <c r="D1836" s="17" t="s">
        <v>1563</v>
      </c>
      <c r="E1836" s="19">
        <v>0.25</v>
      </c>
      <c r="F1836" s="20">
        <v>23.87</v>
      </c>
      <c r="G1836" s="20">
        <f>TRUNC(TRUNC(E1836,8)*F1836,2)</f>
        <v>5.96</v>
      </c>
    </row>
    <row r="1837" spans="1:7" ht="21" customHeight="1">
      <c r="A1837" s="17" t="s">
        <v>1679</v>
      </c>
      <c r="B1837" s="18" t="s">
        <v>1680</v>
      </c>
      <c r="C1837" s="17" t="s">
        <v>14</v>
      </c>
      <c r="D1837" s="17" t="s">
        <v>1563</v>
      </c>
      <c r="E1837" s="19">
        <v>1.18</v>
      </c>
      <c r="F1837" s="20">
        <v>31.88</v>
      </c>
      <c r="G1837" s="20">
        <f>TRUNC(TRUNC(E1837,8)*F1837,2)</f>
        <v>37.61</v>
      </c>
    </row>
    <row r="1838" spans="1:7" ht="18" customHeight="1">
      <c r="A1838" s="2"/>
      <c r="B1838" s="2"/>
      <c r="C1838" s="2"/>
      <c r="D1838" s="2"/>
      <c r="E1838" s="87" t="s">
        <v>1564</v>
      </c>
      <c r="F1838" s="87"/>
      <c r="G1838" s="21">
        <f>SUM(G1836:G1837)</f>
        <v>43.57</v>
      </c>
    </row>
    <row r="1839" spans="1:7" ht="15" customHeight="1">
      <c r="A1839" s="2"/>
      <c r="B1839" s="2"/>
      <c r="C1839" s="2"/>
      <c r="D1839" s="2"/>
      <c r="E1839" s="89" t="s">
        <v>1491</v>
      </c>
      <c r="F1839" s="89"/>
      <c r="G1839" s="5">
        <f>SUM(G1828,G1834,G1838)</f>
        <v>163.52000000000001</v>
      </c>
    </row>
    <row r="1840" spans="1:7" ht="9.9499999999999993" customHeight="1">
      <c r="A1840" s="2"/>
      <c r="B1840" s="2"/>
      <c r="C1840" s="2"/>
      <c r="D1840" s="2"/>
      <c r="E1840" s="90"/>
      <c r="F1840" s="90"/>
      <c r="G1840" s="90"/>
    </row>
    <row r="1841" spans="1:7" ht="20.100000000000001" customHeight="1">
      <c r="A1841" s="81" t="s">
        <v>3738</v>
      </c>
      <c r="B1841" s="81"/>
      <c r="C1841" s="81"/>
      <c r="D1841" s="81"/>
      <c r="E1841" s="81"/>
      <c r="F1841" s="81"/>
      <c r="G1841" s="81"/>
    </row>
    <row r="1842" spans="1:7" ht="15" customHeight="1">
      <c r="A1842" s="91" t="s">
        <v>1552</v>
      </c>
      <c r="B1842" s="91"/>
      <c r="C1842" s="11" t="s">
        <v>4</v>
      </c>
      <c r="D1842" s="11" t="s">
        <v>1470</v>
      </c>
      <c r="E1842" s="11" t="s">
        <v>1471</v>
      </c>
      <c r="F1842" s="11" t="s">
        <v>1472</v>
      </c>
      <c r="G1842" s="11" t="s">
        <v>1473</v>
      </c>
    </row>
    <row r="1843" spans="1:7" ht="29.1" customHeight="1">
      <c r="A1843" s="17" t="s">
        <v>1750</v>
      </c>
      <c r="B1843" s="18" t="s">
        <v>1751</v>
      </c>
      <c r="C1843" s="17" t="s">
        <v>14</v>
      </c>
      <c r="D1843" s="17" t="s">
        <v>1555</v>
      </c>
      <c r="E1843" s="19">
        <v>0.20100000000000001</v>
      </c>
      <c r="F1843" s="20">
        <v>38.950000000000003</v>
      </c>
      <c r="G1843" s="20">
        <f>TRUNC(TRUNC(E1843,8)*F1843,2)</f>
        <v>7.82</v>
      </c>
    </row>
    <row r="1844" spans="1:7" ht="29.1" customHeight="1">
      <c r="A1844" s="17" t="s">
        <v>1752</v>
      </c>
      <c r="B1844" s="18" t="s">
        <v>1753</v>
      </c>
      <c r="C1844" s="17" t="s">
        <v>14</v>
      </c>
      <c r="D1844" s="17" t="s">
        <v>1558</v>
      </c>
      <c r="E1844" s="19">
        <v>0.05</v>
      </c>
      <c r="F1844" s="20">
        <v>40.479999999999997</v>
      </c>
      <c r="G1844" s="20">
        <f>TRUNC(TRUNC(E1844,8)*F1844,2)</f>
        <v>2.02</v>
      </c>
    </row>
    <row r="1845" spans="1:7" ht="18" customHeight="1">
      <c r="A1845" s="2"/>
      <c r="B1845" s="2"/>
      <c r="C1845" s="2"/>
      <c r="D1845" s="2"/>
      <c r="E1845" s="87" t="s">
        <v>1559</v>
      </c>
      <c r="F1845" s="87"/>
      <c r="G1845" s="21">
        <f>SUM(G1843:G1844)</f>
        <v>9.84</v>
      </c>
    </row>
    <row r="1846" spans="1:7" ht="15" customHeight="1">
      <c r="A1846" s="91" t="s">
        <v>1576</v>
      </c>
      <c r="B1846" s="91"/>
      <c r="C1846" s="11" t="s">
        <v>4</v>
      </c>
      <c r="D1846" s="11" t="s">
        <v>1470</v>
      </c>
      <c r="E1846" s="11" t="s">
        <v>1471</v>
      </c>
      <c r="F1846" s="11" t="s">
        <v>1472</v>
      </c>
      <c r="G1846" s="11" t="s">
        <v>1473</v>
      </c>
    </row>
    <row r="1847" spans="1:7" ht="15" customHeight="1">
      <c r="A1847" s="17" t="s">
        <v>1782</v>
      </c>
      <c r="B1847" s="18" t="s">
        <v>1783</v>
      </c>
      <c r="C1847" s="17" t="s">
        <v>14</v>
      </c>
      <c r="D1847" s="17" t="s">
        <v>118</v>
      </c>
      <c r="E1847" s="19">
        <v>8.5999999999999993E-2</v>
      </c>
      <c r="F1847" s="20">
        <v>17.760000000000002</v>
      </c>
      <c r="G1847" s="20">
        <f>TRUNC(TRUNC(E1847,8)*F1847,2)</f>
        <v>1.52</v>
      </c>
    </row>
    <row r="1848" spans="1:7" ht="21" customHeight="1">
      <c r="A1848" s="17" t="s">
        <v>1811</v>
      </c>
      <c r="B1848" s="18" t="s">
        <v>1812</v>
      </c>
      <c r="C1848" s="17" t="s">
        <v>14</v>
      </c>
      <c r="D1848" s="17" t="s">
        <v>88</v>
      </c>
      <c r="E1848" s="19">
        <v>4.4320000000000004</v>
      </c>
      <c r="F1848" s="20">
        <v>3.32</v>
      </c>
      <c r="G1848" s="20">
        <f>TRUNC(TRUNC(E1848,8)*F1848,2)</f>
        <v>14.71</v>
      </c>
    </row>
    <row r="1849" spans="1:7" ht="21" customHeight="1">
      <c r="A1849" s="17" t="s">
        <v>1813</v>
      </c>
      <c r="B1849" s="18" t="s">
        <v>1814</v>
      </c>
      <c r="C1849" s="17" t="s">
        <v>14</v>
      </c>
      <c r="D1849" s="17" t="s">
        <v>88</v>
      </c>
      <c r="E1849" s="19">
        <v>6.53</v>
      </c>
      <c r="F1849" s="20">
        <v>15.75</v>
      </c>
      <c r="G1849" s="20">
        <f>TRUNC(TRUNC(E1849,8)*F1849,2)</f>
        <v>102.84</v>
      </c>
    </row>
    <row r="1850" spans="1:7" ht="15" customHeight="1">
      <c r="A1850" s="2"/>
      <c r="B1850" s="2"/>
      <c r="C1850" s="2"/>
      <c r="D1850" s="2"/>
      <c r="E1850" s="87" t="s">
        <v>1588</v>
      </c>
      <c r="F1850" s="87"/>
      <c r="G1850" s="21">
        <f>SUM(G1847:G1849)</f>
        <v>119.07000000000001</v>
      </c>
    </row>
    <row r="1851" spans="1:7" ht="15" customHeight="1">
      <c r="A1851" s="91" t="s">
        <v>1560</v>
      </c>
      <c r="B1851" s="91"/>
      <c r="C1851" s="11" t="s">
        <v>4</v>
      </c>
      <c r="D1851" s="11" t="s">
        <v>1470</v>
      </c>
      <c r="E1851" s="11" t="s">
        <v>1471</v>
      </c>
      <c r="F1851" s="11" t="s">
        <v>1472</v>
      </c>
      <c r="G1851" s="11" t="s">
        <v>1473</v>
      </c>
    </row>
    <row r="1852" spans="1:7" ht="21" customHeight="1">
      <c r="A1852" s="17" t="s">
        <v>1762</v>
      </c>
      <c r="B1852" s="18" t="s">
        <v>1763</v>
      </c>
      <c r="C1852" s="17" t="s">
        <v>14</v>
      </c>
      <c r="D1852" s="17" t="s">
        <v>1563</v>
      </c>
      <c r="E1852" s="19">
        <v>0.14299999999999999</v>
      </c>
      <c r="F1852" s="20">
        <v>23.87</v>
      </c>
      <c r="G1852" s="20">
        <f>TRUNC(TRUNC(E1852,8)*F1852,2)</f>
        <v>3.41</v>
      </c>
    </row>
    <row r="1853" spans="1:7" ht="21" customHeight="1">
      <c r="A1853" s="17" t="s">
        <v>1679</v>
      </c>
      <c r="B1853" s="18" t="s">
        <v>1680</v>
      </c>
      <c r="C1853" s="17" t="s">
        <v>14</v>
      </c>
      <c r="D1853" s="17" t="s">
        <v>1563</v>
      </c>
      <c r="E1853" s="19">
        <v>0.60699999999999998</v>
      </c>
      <c r="F1853" s="20">
        <v>31.88</v>
      </c>
      <c r="G1853" s="20">
        <f>TRUNC(TRUNC(E1853,8)*F1853,2)</f>
        <v>19.350000000000001</v>
      </c>
    </row>
    <row r="1854" spans="1:7" ht="18" customHeight="1">
      <c r="A1854" s="2"/>
      <c r="B1854" s="2"/>
      <c r="C1854" s="2"/>
      <c r="D1854" s="2"/>
      <c r="E1854" s="87" t="s">
        <v>1564</v>
      </c>
      <c r="F1854" s="87"/>
      <c r="G1854" s="21">
        <f>SUM(G1852:G1853)</f>
        <v>22.76</v>
      </c>
    </row>
    <row r="1855" spans="1:7" ht="15" customHeight="1">
      <c r="A1855" s="2"/>
      <c r="B1855" s="2"/>
      <c r="C1855" s="2"/>
      <c r="D1855" s="2"/>
      <c r="E1855" s="89" t="s">
        <v>1491</v>
      </c>
      <c r="F1855" s="89"/>
      <c r="G1855" s="5">
        <f>SUM(G1845,G1850,G1854)</f>
        <v>151.66999999999999</v>
      </c>
    </row>
    <row r="1856" spans="1:7" ht="9.9499999999999993" customHeight="1">
      <c r="A1856" s="2"/>
      <c r="B1856" s="2"/>
      <c r="C1856" s="2"/>
      <c r="D1856" s="2"/>
      <c r="E1856" s="90"/>
      <c r="F1856" s="90"/>
      <c r="G1856" s="90"/>
    </row>
    <row r="1857" spans="1:7" ht="20.100000000000001" customHeight="1">
      <c r="A1857" s="81" t="s">
        <v>3739</v>
      </c>
      <c r="B1857" s="81"/>
      <c r="C1857" s="81"/>
      <c r="D1857" s="81"/>
      <c r="E1857" s="81"/>
      <c r="F1857" s="81"/>
      <c r="G1857" s="81"/>
    </row>
    <row r="1858" spans="1:7" ht="15" customHeight="1">
      <c r="A1858" s="91" t="s">
        <v>1552</v>
      </c>
      <c r="B1858" s="91"/>
      <c r="C1858" s="11" t="s">
        <v>4</v>
      </c>
      <c r="D1858" s="11" t="s">
        <v>1470</v>
      </c>
      <c r="E1858" s="11" t="s">
        <v>1471</v>
      </c>
      <c r="F1858" s="11" t="s">
        <v>1472</v>
      </c>
      <c r="G1858" s="11" t="s">
        <v>1473</v>
      </c>
    </row>
    <row r="1859" spans="1:7" ht="29.1" customHeight="1">
      <c r="A1859" s="17" t="s">
        <v>1750</v>
      </c>
      <c r="B1859" s="18" t="s">
        <v>1751</v>
      </c>
      <c r="C1859" s="17" t="s">
        <v>14</v>
      </c>
      <c r="D1859" s="17" t="s">
        <v>1555</v>
      </c>
      <c r="E1859" s="19">
        <v>0.224</v>
      </c>
      <c r="F1859" s="20">
        <v>38.950000000000003</v>
      </c>
      <c r="G1859" s="20">
        <f>TRUNC(TRUNC(E1859,8)*F1859,2)</f>
        <v>8.7200000000000006</v>
      </c>
    </row>
    <row r="1860" spans="1:7" ht="29.1" customHeight="1">
      <c r="A1860" s="17" t="s">
        <v>1752</v>
      </c>
      <c r="B1860" s="18" t="s">
        <v>1753</v>
      </c>
      <c r="C1860" s="17" t="s">
        <v>14</v>
      </c>
      <c r="D1860" s="17" t="s">
        <v>1558</v>
      </c>
      <c r="E1860" s="19">
        <v>5.6000000000000001E-2</v>
      </c>
      <c r="F1860" s="20">
        <v>40.479999999999997</v>
      </c>
      <c r="G1860" s="20">
        <f>TRUNC(TRUNC(E1860,8)*F1860,2)</f>
        <v>2.2599999999999998</v>
      </c>
    </row>
    <row r="1861" spans="1:7" ht="18" customHeight="1">
      <c r="A1861" s="2"/>
      <c r="B1861" s="2"/>
      <c r="C1861" s="2"/>
      <c r="D1861" s="2"/>
      <c r="E1861" s="87" t="s">
        <v>1559</v>
      </c>
      <c r="F1861" s="87"/>
      <c r="G1861" s="21">
        <f>SUM(G1859:G1860)</f>
        <v>10.98</v>
      </c>
    </row>
    <row r="1862" spans="1:7" ht="15" customHeight="1">
      <c r="A1862" s="91" t="s">
        <v>1576</v>
      </c>
      <c r="B1862" s="91"/>
      <c r="C1862" s="11" t="s">
        <v>4</v>
      </c>
      <c r="D1862" s="11" t="s">
        <v>1470</v>
      </c>
      <c r="E1862" s="11" t="s">
        <v>1471</v>
      </c>
      <c r="F1862" s="11" t="s">
        <v>1472</v>
      </c>
      <c r="G1862" s="11" t="s">
        <v>1473</v>
      </c>
    </row>
    <row r="1863" spans="1:7" ht="15" customHeight="1">
      <c r="A1863" s="17" t="s">
        <v>1782</v>
      </c>
      <c r="B1863" s="18" t="s">
        <v>1783</v>
      </c>
      <c r="C1863" s="17" t="s">
        <v>14</v>
      </c>
      <c r="D1863" s="17" t="s">
        <v>118</v>
      </c>
      <c r="E1863" s="19">
        <v>0.128</v>
      </c>
      <c r="F1863" s="20">
        <v>17.760000000000002</v>
      </c>
      <c r="G1863" s="20">
        <f>TRUNC(TRUNC(E1863,8)*F1863,2)</f>
        <v>2.27</v>
      </c>
    </row>
    <row r="1864" spans="1:7" ht="21" customHeight="1">
      <c r="A1864" s="17" t="s">
        <v>1811</v>
      </c>
      <c r="B1864" s="18" t="s">
        <v>1812</v>
      </c>
      <c r="C1864" s="17" t="s">
        <v>14</v>
      </c>
      <c r="D1864" s="17" t="s">
        <v>88</v>
      </c>
      <c r="E1864" s="19">
        <v>4.2279999999999998</v>
      </c>
      <c r="F1864" s="20">
        <v>3.32</v>
      </c>
      <c r="G1864" s="20">
        <f>TRUNC(TRUNC(E1864,8)*F1864,2)</f>
        <v>14.03</v>
      </c>
    </row>
    <row r="1865" spans="1:7" ht="29.1" customHeight="1">
      <c r="A1865" s="17" t="s">
        <v>3740</v>
      </c>
      <c r="B1865" s="18" t="s">
        <v>3741</v>
      </c>
      <c r="C1865" s="17" t="s">
        <v>14</v>
      </c>
      <c r="D1865" s="17" t="s">
        <v>88</v>
      </c>
      <c r="E1865" s="19">
        <v>4.4480000000000004</v>
      </c>
      <c r="F1865" s="20">
        <v>27.37</v>
      </c>
      <c r="G1865" s="20">
        <f>TRUNC(TRUNC(E1865,8)*F1865,2)</f>
        <v>121.74</v>
      </c>
    </row>
    <row r="1866" spans="1:7" ht="15" customHeight="1">
      <c r="A1866" s="2"/>
      <c r="B1866" s="2"/>
      <c r="C1866" s="2"/>
      <c r="D1866" s="2"/>
      <c r="E1866" s="87" t="s">
        <v>1588</v>
      </c>
      <c r="F1866" s="87"/>
      <c r="G1866" s="21">
        <f>SUM(G1863:G1865)</f>
        <v>138.04</v>
      </c>
    </row>
    <row r="1867" spans="1:7" ht="15" customHeight="1">
      <c r="A1867" s="91" t="s">
        <v>1560</v>
      </c>
      <c r="B1867" s="91"/>
      <c r="C1867" s="11" t="s">
        <v>4</v>
      </c>
      <c r="D1867" s="11" t="s">
        <v>1470</v>
      </c>
      <c r="E1867" s="11" t="s">
        <v>1471</v>
      </c>
      <c r="F1867" s="11" t="s">
        <v>1472</v>
      </c>
      <c r="G1867" s="11" t="s">
        <v>1473</v>
      </c>
    </row>
    <row r="1868" spans="1:7" ht="21" customHeight="1">
      <c r="A1868" s="17" t="s">
        <v>1762</v>
      </c>
      <c r="B1868" s="18" t="s">
        <v>1763</v>
      </c>
      <c r="C1868" s="17" t="s">
        <v>14</v>
      </c>
      <c r="D1868" s="17" t="s">
        <v>1563</v>
      </c>
      <c r="E1868" s="19">
        <v>0.17899999999999999</v>
      </c>
      <c r="F1868" s="20">
        <v>23.87</v>
      </c>
      <c r="G1868" s="20">
        <f>TRUNC(TRUNC(E1868,8)*F1868,2)</f>
        <v>4.2699999999999996</v>
      </c>
    </row>
    <row r="1869" spans="1:7" ht="21" customHeight="1">
      <c r="A1869" s="17" t="s">
        <v>1679</v>
      </c>
      <c r="B1869" s="18" t="s">
        <v>1680</v>
      </c>
      <c r="C1869" s="17" t="s">
        <v>14</v>
      </c>
      <c r="D1869" s="17" t="s">
        <v>1563</v>
      </c>
      <c r="E1869" s="19">
        <v>0.79200000000000004</v>
      </c>
      <c r="F1869" s="20">
        <v>31.88</v>
      </c>
      <c r="G1869" s="20">
        <f>TRUNC(TRUNC(E1869,8)*F1869,2)</f>
        <v>25.24</v>
      </c>
    </row>
    <row r="1870" spans="1:7" ht="18" customHeight="1">
      <c r="A1870" s="2"/>
      <c r="B1870" s="2"/>
      <c r="C1870" s="2"/>
      <c r="D1870" s="2"/>
      <c r="E1870" s="87" t="s">
        <v>1564</v>
      </c>
      <c r="F1870" s="87"/>
      <c r="G1870" s="21">
        <f>SUM(G1868:G1869)</f>
        <v>29.509999999999998</v>
      </c>
    </row>
    <row r="1871" spans="1:7" ht="15" customHeight="1">
      <c r="A1871" s="2"/>
      <c r="B1871" s="2"/>
      <c r="C1871" s="2"/>
      <c r="D1871" s="2"/>
      <c r="E1871" s="89" t="s">
        <v>1491</v>
      </c>
      <c r="F1871" s="89"/>
      <c r="G1871" s="5">
        <f>SUM(G1861,G1866,G1870)</f>
        <v>178.52999999999997</v>
      </c>
    </row>
    <row r="1872" spans="1:7" ht="9.9499999999999993" customHeight="1">
      <c r="A1872" s="2"/>
      <c r="B1872" s="2"/>
      <c r="C1872" s="2"/>
      <c r="D1872" s="2"/>
      <c r="E1872" s="90"/>
      <c r="F1872" s="90"/>
      <c r="G1872" s="90"/>
    </row>
    <row r="1873" spans="1:7" ht="20.100000000000001" customHeight="1">
      <c r="A1873" s="81" t="s">
        <v>3742</v>
      </c>
      <c r="B1873" s="81"/>
      <c r="C1873" s="81"/>
      <c r="D1873" s="81"/>
      <c r="E1873" s="81"/>
      <c r="F1873" s="81"/>
      <c r="G1873" s="81"/>
    </row>
    <row r="1874" spans="1:7" ht="15" customHeight="1">
      <c r="A1874" s="91" t="s">
        <v>1552</v>
      </c>
      <c r="B1874" s="91"/>
      <c r="C1874" s="11" t="s">
        <v>4</v>
      </c>
      <c r="D1874" s="11" t="s">
        <v>1470</v>
      </c>
      <c r="E1874" s="11" t="s">
        <v>1471</v>
      </c>
      <c r="F1874" s="11" t="s">
        <v>1472</v>
      </c>
      <c r="G1874" s="11" t="s">
        <v>1473</v>
      </c>
    </row>
    <row r="1875" spans="1:7" ht="29.1" customHeight="1">
      <c r="A1875" s="17" t="s">
        <v>1750</v>
      </c>
      <c r="B1875" s="18" t="s">
        <v>1751</v>
      </c>
      <c r="C1875" s="17" t="s">
        <v>14</v>
      </c>
      <c r="D1875" s="17" t="s">
        <v>1555</v>
      </c>
      <c r="E1875" s="19">
        <v>0.23699999999999999</v>
      </c>
      <c r="F1875" s="20">
        <v>38.950000000000003</v>
      </c>
      <c r="G1875" s="20">
        <f>TRUNC(TRUNC(E1875,8)*F1875,2)</f>
        <v>9.23</v>
      </c>
    </row>
    <row r="1876" spans="1:7" ht="29.1" customHeight="1">
      <c r="A1876" s="17" t="s">
        <v>1752</v>
      </c>
      <c r="B1876" s="18" t="s">
        <v>1753</v>
      </c>
      <c r="C1876" s="17" t="s">
        <v>14</v>
      </c>
      <c r="D1876" s="17" t="s">
        <v>1558</v>
      </c>
      <c r="E1876" s="19">
        <v>0.05</v>
      </c>
      <c r="F1876" s="20">
        <v>40.479999999999997</v>
      </c>
      <c r="G1876" s="20">
        <f>TRUNC(TRUNC(E1876,8)*F1876,2)</f>
        <v>2.02</v>
      </c>
    </row>
    <row r="1877" spans="1:7" ht="18" customHeight="1">
      <c r="A1877" s="2"/>
      <c r="B1877" s="2"/>
      <c r="C1877" s="2"/>
      <c r="D1877" s="2"/>
      <c r="E1877" s="87" t="s">
        <v>1559</v>
      </c>
      <c r="F1877" s="87"/>
      <c r="G1877" s="21">
        <f>SUM(G1875:G1876)</f>
        <v>11.25</v>
      </c>
    </row>
    <row r="1878" spans="1:7" ht="15" customHeight="1">
      <c r="A1878" s="91" t="s">
        <v>1576</v>
      </c>
      <c r="B1878" s="91"/>
      <c r="C1878" s="11" t="s">
        <v>4</v>
      </c>
      <c r="D1878" s="11" t="s">
        <v>1470</v>
      </c>
      <c r="E1878" s="11" t="s">
        <v>1471</v>
      </c>
      <c r="F1878" s="11" t="s">
        <v>1472</v>
      </c>
      <c r="G1878" s="11" t="s">
        <v>1473</v>
      </c>
    </row>
    <row r="1879" spans="1:7" ht="29.1" customHeight="1">
      <c r="A1879" s="17" t="s">
        <v>1851</v>
      </c>
      <c r="B1879" s="18" t="s">
        <v>1852</v>
      </c>
      <c r="C1879" s="17" t="s">
        <v>14</v>
      </c>
      <c r="D1879" s="17" t="s">
        <v>39</v>
      </c>
      <c r="E1879" s="19">
        <v>1.1459999999999999</v>
      </c>
      <c r="F1879" s="20">
        <v>38.33</v>
      </c>
      <c r="G1879" s="20">
        <f>TRUNC(TRUNC(E1879,8)*F1879,2)</f>
        <v>43.92</v>
      </c>
    </row>
    <row r="1880" spans="1:7" ht="21" customHeight="1">
      <c r="A1880" s="17" t="s">
        <v>1754</v>
      </c>
      <c r="B1880" s="18" t="s">
        <v>1755</v>
      </c>
      <c r="C1880" s="17" t="s">
        <v>14</v>
      </c>
      <c r="D1880" s="17" t="s">
        <v>88</v>
      </c>
      <c r="E1880" s="19">
        <v>0.16600000000000001</v>
      </c>
      <c r="F1880" s="20">
        <v>9.5</v>
      </c>
      <c r="G1880" s="20">
        <f>TRUNC(TRUNC(E1880,8)*F1880,2)</f>
        <v>1.57</v>
      </c>
    </row>
    <row r="1881" spans="1:7" ht="15" customHeight="1">
      <c r="A1881" s="17" t="s">
        <v>1782</v>
      </c>
      <c r="B1881" s="18" t="s">
        <v>1783</v>
      </c>
      <c r="C1881" s="17" t="s">
        <v>14</v>
      </c>
      <c r="D1881" s="17" t="s">
        <v>118</v>
      </c>
      <c r="E1881" s="19">
        <v>0.159</v>
      </c>
      <c r="F1881" s="20">
        <v>17.760000000000002</v>
      </c>
      <c r="G1881" s="20">
        <f>TRUNC(TRUNC(E1881,8)*F1881,2)</f>
        <v>2.82</v>
      </c>
    </row>
    <row r="1882" spans="1:7" ht="21" customHeight="1">
      <c r="A1882" s="17" t="s">
        <v>1811</v>
      </c>
      <c r="B1882" s="18" t="s">
        <v>1812</v>
      </c>
      <c r="C1882" s="17" t="s">
        <v>14</v>
      </c>
      <c r="D1882" s="17" t="s">
        <v>88</v>
      </c>
      <c r="E1882" s="19">
        <v>6.952</v>
      </c>
      <c r="F1882" s="20">
        <v>3.32</v>
      </c>
      <c r="G1882" s="20">
        <f>TRUNC(TRUNC(E1882,8)*F1882,2)</f>
        <v>23.08</v>
      </c>
    </row>
    <row r="1883" spans="1:7" ht="15" customHeight="1">
      <c r="A1883" s="2"/>
      <c r="B1883" s="2"/>
      <c r="C1883" s="2"/>
      <c r="D1883" s="2"/>
      <c r="E1883" s="87" t="s">
        <v>1588</v>
      </c>
      <c r="F1883" s="87"/>
      <c r="G1883" s="21">
        <f>SUM(G1879:G1882)</f>
        <v>71.39</v>
      </c>
    </row>
    <row r="1884" spans="1:7" ht="15" customHeight="1">
      <c r="A1884" s="91" t="s">
        <v>1560</v>
      </c>
      <c r="B1884" s="91"/>
      <c r="C1884" s="11" t="s">
        <v>4</v>
      </c>
      <c r="D1884" s="11" t="s">
        <v>1470</v>
      </c>
      <c r="E1884" s="11" t="s">
        <v>1471</v>
      </c>
      <c r="F1884" s="11" t="s">
        <v>1472</v>
      </c>
      <c r="G1884" s="11" t="s">
        <v>1473</v>
      </c>
    </row>
    <row r="1885" spans="1:7" ht="21" customHeight="1">
      <c r="A1885" s="17" t="s">
        <v>1762</v>
      </c>
      <c r="B1885" s="18" t="s">
        <v>1763</v>
      </c>
      <c r="C1885" s="17" t="s">
        <v>14</v>
      </c>
      <c r="D1885" s="17" t="s">
        <v>1563</v>
      </c>
      <c r="E1885" s="19">
        <v>0.20200000000000001</v>
      </c>
      <c r="F1885" s="20">
        <v>23.87</v>
      </c>
      <c r="G1885" s="20">
        <f>TRUNC(TRUNC(E1885,8)*F1885,2)</f>
        <v>4.82</v>
      </c>
    </row>
    <row r="1886" spans="1:7" ht="21" customHeight="1">
      <c r="A1886" s="17" t="s">
        <v>1679</v>
      </c>
      <c r="B1886" s="18" t="s">
        <v>1680</v>
      </c>
      <c r="C1886" s="17" t="s">
        <v>14</v>
      </c>
      <c r="D1886" s="17" t="s">
        <v>1563</v>
      </c>
      <c r="E1886" s="19">
        <v>0.91100000000000003</v>
      </c>
      <c r="F1886" s="20">
        <v>31.88</v>
      </c>
      <c r="G1886" s="20">
        <f>TRUNC(TRUNC(E1886,8)*F1886,2)</f>
        <v>29.04</v>
      </c>
    </row>
    <row r="1887" spans="1:7" ht="18" customHeight="1">
      <c r="A1887" s="2"/>
      <c r="B1887" s="2"/>
      <c r="C1887" s="2"/>
      <c r="D1887" s="2"/>
      <c r="E1887" s="87" t="s">
        <v>1564</v>
      </c>
      <c r="F1887" s="87"/>
      <c r="G1887" s="21">
        <f>SUM(G1885:G1886)</f>
        <v>33.86</v>
      </c>
    </row>
    <row r="1888" spans="1:7" ht="15" customHeight="1">
      <c r="A1888" s="2"/>
      <c r="B1888" s="2"/>
      <c r="C1888" s="2"/>
      <c r="D1888" s="2"/>
      <c r="E1888" s="89" t="s">
        <v>1491</v>
      </c>
      <c r="F1888" s="89"/>
      <c r="G1888" s="5">
        <f>SUM(G1877,G1883,G1887)</f>
        <v>116.5</v>
      </c>
    </row>
    <row r="1889" spans="1:7" ht="9.9499999999999993" customHeight="1">
      <c r="A1889" s="2"/>
      <c r="B1889" s="2"/>
      <c r="C1889" s="2"/>
      <c r="D1889" s="2"/>
      <c r="E1889" s="90"/>
      <c r="F1889" s="90"/>
      <c r="G1889" s="90"/>
    </row>
    <row r="1890" spans="1:7" ht="20.100000000000001" customHeight="1">
      <c r="A1890" s="81" t="s">
        <v>1992</v>
      </c>
      <c r="B1890" s="81"/>
      <c r="C1890" s="81"/>
      <c r="D1890" s="81"/>
      <c r="E1890" s="81"/>
      <c r="F1890" s="81"/>
      <c r="G1890" s="81"/>
    </row>
    <row r="1891" spans="1:7" ht="15" customHeight="1">
      <c r="A1891" s="91" t="s">
        <v>1576</v>
      </c>
      <c r="B1891" s="91"/>
      <c r="C1891" s="11" t="s">
        <v>4</v>
      </c>
      <c r="D1891" s="11" t="s">
        <v>1470</v>
      </c>
      <c r="E1891" s="11" t="s">
        <v>1471</v>
      </c>
      <c r="F1891" s="11" t="s">
        <v>1472</v>
      </c>
      <c r="G1891" s="11" t="s">
        <v>1473</v>
      </c>
    </row>
    <row r="1892" spans="1:7" ht="21" customHeight="1">
      <c r="A1892" s="17" t="s">
        <v>1803</v>
      </c>
      <c r="B1892" s="18" t="s">
        <v>1804</v>
      </c>
      <c r="C1892" s="17" t="s">
        <v>14</v>
      </c>
      <c r="D1892" s="17" t="s">
        <v>1790</v>
      </c>
      <c r="E1892" s="19">
        <v>1.7000000000000001E-2</v>
      </c>
      <c r="F1892" s="20">
        <v>6.39</v>
      </c>
      <c r="G1892" s="20">
        <f>TRUNC(TRUNC(E1892,8)*F1892,2)</f>
        <v>0.1</v>
      </c>
    </row>
    <row r="1893" spans="1:7" ht="21" customHeight="1">
      <c r="A1893" s="17" t="s">
        <v>1754</v>
      </c>
      <c r="B1893" s="18" t="s">
        <v>1755</v>
      </c>
      <c r="C1893" s="17" t="s">
        <v>14</v>
      </c>
      <c r="D1893" s="17" t="s">
        <v>88</v>
      </c>
      <c r="E1893" s="19">
        <v>0.37</v>
      </c>
      <c r="F1893" s="20">
        <v>9.5</v>
      </c>
      <c r="G1893" s="20">
        <f>TRUNC(TRUNC(E1893,8)*F1893,2)</f>
        <v>3.51</v>
      </c>
    </row>
    <row r="1894" spans="1:7" ht="15" customHeight="1">
      <c r="A1894" s="17" t="s">
        <v>1782</v>
      </c>
      <c r="B1894" s="18" t="s">
        <v>1783</v>
      </c>
      <c r="C1894" s="17" t="s">
        <v>14</v>
      </c>
      <c r="D1894" s="17" t="s">
        <v>118</v>
      </c>
      <c r="E1894" s="19">
        <v>9.5000000000000001E-2</v>
      </c>
      <c r="F1894" s="20">
        <v>17.760000000000002</v>
      </c>
      <c r="G1894" s="20">
        <f>TRUNC(TRUNC(E1894,8)*F1894,2)</f>
        <v>1.68</v>
      </c>
    </row>
    <row r="1895" spans="1:7" ht="21" customHeight="1">
      <c r="A1895" s="17" t="s">
        <v>1811</v>
      </c>
      <c r="B1895" s="18" t="s">
        <v>1812</v>
      </c>
      <c r="C1895" s="17" t="s">
        <v>14</v>
      </c>
      <c r="D1895" s="17" t="s">
        <v>88</v>
      </c>
      <c r="E1895" s="19">
        <v>0.44</v>
      </c>
      <c r="F1895" s="20">
        <v>3.32</v>
      </c>
      <c r="G1895" s="20">
        <f>TRUNC(TRUNC(E1895,8)*F1895,2)</f>
        <v>1.46</v>
      </c>
    </row>
    <row r="1896" spans="1:7" ht="29.1" customHeight="1">
      <c r="A1896" s="17" t="s">
        <v>1677</v>
      </c>
      <c r="B1896" s="18" t="s">
        <v>1678</v>
      </c>
      <c r="C1896" s="17" t="s">
        <v>14</v>
      </c>
      <c r="D1896" s="17" t="s">
        <v>88</v>
      </c>
      <c r="E1896" s="19">
        <v>1.38</v>
      </c>
      <c r="F1896" s="20">
        <v>18.75</v>
      </c>
      <c r="G1896" s="20">
        <f>TRUNC(TRUNC(E1896,8)*F1896,2)</f>
        <v>25.87</v>
      </c>
    </row>
    <row r="1897" spans="1:7" ht="15" customHeight="1">
      <c r="A1897" s="2"/>
      <c r="B1897" s="2"/>
      <c r="C1897" s="2"/>
      <c r="D1897" s="2"/>
      <c r="E1897" s="87" t="s">
        <v>1588</v>
      </c>
      <c r="F1897" s="87"/>
      <c r="G1897" s="21">
        <f>SUM(G1892:G1896)</f>
        <v>32.620000000000005</v>
      </c>
    </row>
    <row r="1898" spans="1:7" ht="15" customHeight="1">
      <c r="A1898" s="91" t="s">
        <v>1560</v>
      </c>
      <c r="B1898" s="91"/>
      <c r="C1898" s="11" t="s">
        <v>4</v>
      </c>
      <c r="D1898" s="11" t="s">
        <v>1470</v>
      </c>
      <c r="E1898" s="11" t="s">
        <v>1471</v>
      </c>
      <c r="F1898" s="11" t="s">
        <v>1472</v>
      </c>
      <c r="G1898" s="11" t="s">
        <v>1473</v>
      </c>
    </row>
    <row r="1899" spans="1:7" ht="21" customHeight="1">
      <c r="A1899" s="17" t="s">
        <v>1762</v>
      </c>
      <c r="B1899" s="18" t="s">
        <v>1763</v>
      </c>
      <c r="C1899" s="17" t="s">
        <v>14</v>
      </c>
      <c r="D1899" s="17" t="s">
        <v>1563</v>
      </c>
      <c r="E1899" s="19">
        <v>1.444</v>
      </c>
      <c r="F1899" s="20">
        <v>23.87</v>
      </c>
      <c r="G1899" s="20">
        <f>TRUNC(TRUNC(E1899,8)*F1899,2)</f>
        <v>34.46</v>
      </c>
    </row>
    <row r="1900" spans="1:7" ht="21" customHeight="1">
      <c r="A1900" s="17" t="s">
        <v>1679</v>
      </c>
      <c r="B1900" s="18" t="s">
        <v>1680</v>
      </c>
      <c r="C1900" s="17" t="s">
        <v>14</v>
      </c>
      <c r="D1900" s="17" t="s">
        <v>1563</v>
      </c>
      <c r="E1900" s="19">
        <v>2.3570000000000002</v>
      </c>
      <c r="F1900" s="20">
        <v>31.88</v>
      </c>
      <c r="G1900" s="20">
        <f>TRUNC(TRUNC(E1900,8)*F1900,2)</f>
        <v>75.14</v>
      </c>
    </row>
    <row r="1901" spans="1:7" ht="18" customHeight="1">
      <c r="A1901" s="2"/>
      <c r="B1901" s="2"/>
      <c r="C1901" s="2"/>
      <c r="D1901" s="2"/>
      <c r="E1901" s="87" t="s">
        <v>1564</v>
      </c>
      <c r="F1901" s="87"/>
      <c r="G1901" s="21">
        <f>SUM(G1899:G1900)</f>
        <v>109.6</v>
      </c>
    </row>
    <row r="1902" spans="1:7" ht="15" customHeight="1">
      <c r="A1902" s="2"/>
      <c r="B1902" s="2"/>
      <c r="C1902" s="2"/>
      <c r="D1902" s="2"/>
      <c r="E1902" s="89" t="s">
        <v>1491</v>
      </c>
      <c r="F1902" s="89"/>
      <c r="G1902" s="5">
        <f>SUM(G1897,G1901)</f>
        <v>142.22</v>
      </c>
    </row>
    <row r="1903" spans="1:7" ht="9.9499999999999993" customHeight="1">
      <c r="A1903" s="2"/>
      <c r="B1903" s="2"/>
      <c r="C1903" s="2"/>
      <c r="D1903" s="2"/>
      <c r="E1903" s="90"/>
      <c r="F1903" s="90"/>
      <c r="G1903" s="90"/>
    </row>
    <row r="1904" spans="1:7" ht="20.100000000000001" customHeight="1">
      <c r="A1904" s="81" t="s">
        <v>3743</v>
      </c>
      <c r="B1904" s="81"/>
      <c r="C1904" s="81"/>
      <c r="D1904" s="81"/>
      <c r="E1904" s="81"/>
      <c r="F1904" s="81"/>
      <c r="G1904" s="81"/>
    </row>
    <row r="1905" spans="1:7" ht="15" customHeight="1">
      <c r="A1905" s="91" t="s">
        <v>1576</v>
      </c>
      <c r="B1905" s="91"/>
      <c r="C1905" s="11" t="s">
        <v>4</v>
      </c>
      <c r="D1905" s="11" t="s">
        <v>1470</v>
      </c>
      <c r="E1905" s="11" t="s">
        <v>1471</v>
      </c>
      <c r="F1905" s="11" t="s">
        <v>1472</v>
      </c>
      <c r="G1905" s="11" t="s">
        <v>1473</v>
      </c>
    </row>
    <row r="1906" spans="1:7" ht="45.95" customHeight="1">
      <c r="A1906" s="17" t="s">
        <v>1584</v>
      </c>
      <c r="B1906" s="18" t="s">
        <v>1585</v>
      </c>
      <c r="C1906" s="17" t="s">
        <v>14</v>
      </c>
      <c r="D1906" s="17" t="s">
        <v>1583</v>
      </c>
      <c r="E1906" s="19">
        <v>1</v>
      </c>
      <c r="F1906" s="20">
        <v>84.62</v>
      </c>
      <c r="G1906" s="20">
        <f>TRUNC(TRUNC(E1906,8)*F1906,2)</f>
        <v>84.62</v>
      </c>
    </row>
    <row r="1907" spans="1:7" ht="15" customHeight="1">
      <c r="A1907" s="2"/>
      <c r="B1907" s="2"/>
      <c r="C1907" s="2"/>
      <c r="D1907" s="2"/>
      <c r="E1907" s="87" t="s">
        <v>1588</v>
      </c>
      <c r="F1907" s="87"/>
      <c r="G1907" s="21">
        <f>SUM(G1906:G1906)</f>
        <v>84.62</v>
      </c>
    </row>
    <row r="1908" spans="1:7" ht="15" customHeight="1">
      <c r="A1908" s="91" t="s">
        <v>1560</v>
      </c>
      <c r="B1908" s="91"/>
      <c r="C1908" s="11" t="s">
        <v>4</v>
      </c>
      <c r="D1908" s="11" t="s">
        <v>1470</v>
      </c>
      <c r="E1908" s="11" t="s">
        <v>1471</v>
      </c>
      <c r="F1908" s="11" t="s">
        <v>1472</v>
      </c>
      <c r="G1908" s="11" t="s">
        <v>1473</v>
      </c>
    </row>
    <row r="1909" spans="1:7" ht="21" customHeight="1">
      <c r="A1909" s="17" t="s">
        <v>2060</v>
      </c>
      <c r="B1909" s="18" t="s">
        <v>2061</v>
      </c>
      <c r="C1909" s="17" t="s">
        <v>14</v>
      </c>
      <c r="D1909" s="17" t="s">
        <v>1563</v>
      </c>
      <c r="E1909" s="19">
        <v>0.76700000000000002</v>
      </c>
      <c r="F1909" s="20">
        <v>30.84</v>
      </c>
      <c r="G1909" s="20">
        <f>TRUNC(TRUNC(E1909,8)*F1909,2)</f>
        <v>23.65</v>
      </c>
    </row>
    <row r="1910" spans="1:7" ht="15" customHeight="1">
      <c r="A1910" s="17" t="s">
        <v>1775</v>
      </c>
      <c r="B1910" s="18" t="s">
        <v>1776</v>
      </c>
      <c r="C1910" s="17" t="s">
        <v>14</v>
      </c>
      <c r="D1910" s="17" t="s">
        <v>1563</v>
      </c>
      <c r="E1910" s="19">
        <v>0.38400000000000001</v>
      </c>
      <c r="F1910" s="20">
        <v>23.23</v>
      </c>
      <c r="G1910" s="20">
        <f>TRUNC(TRUNC(E1910,8)*F1910,2)</f>
        <v>8.92</v>
      </c>
    </row>
    <row r="1911" spans="1:7" ht="18" customHeight="1">
      <c r="A1911" s="2"/>
      <c r="B1911" s="2"/>
      <c r="C1911" s="2"/>
      <c r="D1911" s="2"/>
      <c r="E1911" s="87" t="s">
        <v>1564</v>
      </c>
      <c r="F1911" s="87"/>
      <c r="G1911" s="21">
        <f>SUM(G1909:G1910)</f>
        <v>32.57</v>
      </c>
    </row>
    <row r="1912" spans="1:7" ht="15" customHeight="1">
      <c r="A1912" s="2"/>
      <c r="B1912" s="2"/>
      <c r="C1912" s="2"/>
      <c r="D1912" s="2"/>
      <c r="E1912" s="89" t="s">
        <v>1491</v>
      </c>
      <c r="F1912" s="89"/>
      <c r="G1912" s="5">
        <f>SUM(G1907,G1911)</f>
        <v>117.19</v>
      </c>
    </row>
    <row r="1913" spans="1:7" ht="9.9499999999999993" customHeight="1">
      <c r="A1913" s="2"/>
      <c r="B1913" s="2"/>
      <c r="C1913" s="2"/>
      <c r="D1913" s="2"/>
      <c r="E1913" s="90"/>
      <c r="F1913" s="90"/>
      <c r="G1913" s="90"/>
    </row>
    <row r="1914" spans="1:7" ht="27" customHeight="1">
      <c r="A1914" s="81" t="s">
        <v>3744</v>
      </c>
      <c r="B1914" s="81"/>
      <c r="C1914" s="81"/>
      <c r="D1914" s="81"/>
      <c r="E1914" s="81"/>
      <c r="F1914" s="81"/>
      <c r="G1914" s="81"/>
    </row>
    <row r="1915" spans="1:7" ht="15" customHeight="1">
      <c r="A1915" s="91" t="s">
        <v>1576</v>
      </c>
      <c r="B1915" s="91"/>
      <c r="C1915" s="11" t="s">
        <v>4</v>
      </c>
      <c r="D1915" s="11" t="s">
        <v>1470</v>
      </c>
      <c r="E1915" s="11" t="s">
        <v>1471</v>
      </c>
      <c r="F1915" s="11" t="s">
        <v>1472</v>
      </c>
      <c r="G1915" s="11" t="s">
        <v>1473</v>
      </c>
    </row>
    <row r="1916" spans="1:7" ht="21" customHeight="1">
      <c r="A1916" s="17" t="s">
        <v>3745</v>
      </c>
      <c r="B1916" s="18" t="s">
        <v>3746</v>
      </c>
      <c r="C1916" s="17" t="s">
        <v>14</v>
      </c>
      <c r="D1916" s="17" t="s">
        <v>33</v>
      </c>
      <c r="E1916" s="19">
        <v>1.7857000000000001</v>
      </c>
      <c r="F1916" s="20">
        <v>1.92</v>
      </c>
      <c r="G1916" s="20">
        <f>TRUNC(TRUNC(E1916,8)*F1916,2)</f>
        <v>3.42</v>
      </c>
    </row>
    <row r="1917" spans="1:7" ht="15" customHeight="1">
      <c r="A1917" s="2"/>
      <c r="B1917" s="2"/>
      <c r="C1917" s="2"/>
      <c r="D1917" s="2"/>
      <c r="E1917" s="87" t="s">
        <v>1588</v>
      </c>
      <c r="F1917" s="87"/>
      <c r="G1917" s="21">
        <f>SUM(G1916:G1916)</f>
        <v>3.42</v>
      </c>
    </row>
    <row r="1918" spans="1:7" ht="15" customHeight="1">
      <c r="A1918" s="91" t="s">
        <v>1560</v>
      </c>
      <c r="B1918" s="91"/>
      <c r="C1918" s="11" t="s">
        <v>4</v>
      </c>
      <c r="D1918" s="11" t="s">
        <v>1470</v>
      </c>
      <c r="E1918" s="11" t="s">
        <v>1471</v>
      </c>
      <c r="F1918" s="11" t="s">
        <v>1472</v>
      </c>
      <c r="G1918" s="11" t="s">
        <v>1473</v>
      </c>
    </row>
    <row r="1919" spans="1:7" ht="21" customHeight="1">
      <c r="A1919" s="17" t="s">
        <v>2509</v>
      </c>
      <c r="B1919" s="18" t="s">
        <v>2510</v>
      </c>
      <c r="C1919" s="17" t="s">
        <v>14</v>
      </c>
      <c r="D1919" s="17" t="s">
        <v>1563</v>
      </c>
      <c r="E1919" s="19">
        <v>4.8000000000000001E-2</v>
      </c>
      <c r="F1919" s="20">
        <v>23.37</v>
      </c>
      <c r="G1919" s="20">
        <f>TRUNC(TRUNC(E1919,8)*F1919,2)</f>
        <v>1.1200000000000001</v>
      </c>
    </row>
    <row r="1920" spans="1:7" ht="21" customHeight="1">
      <c r="A1920" s="17" t="s">
        <v>2511</v>
      </c>
      <c r="B1920" s="18" t="s">
        <v>2512</v>
      </c>
      <c r="C1920" s="17" t="s">
        <v>14</v>
      </c>
      <c r="D1920" s="17" t="s">
        <v>1563</v>
      </c>
      <c r="E1920" s="19">
        <v>0.2114</v>
      </c>
      <c r="F1920" s="20">
        <v>31.5</v>
      </c>
      <c r="G1920" s="20">
        <f>TRUNC(TRUNC(E1920,8)*F1920,2)</f>
        <v>6.65</v>
      </c>
    </row>
    <row r="1921" spans="1:7" ht="18" customHeight="1">
      <c r="A1921" s="2"/>
      <c r="B1921" s="2"/>
      <c r="C1921" s="2"/>
      <c r="D1921" s="2"/>
      <c r="E1921" s="87" t="s">
        <v>1564</v>
      </c>
      <c r="F1921" s="87"/>
      <c r="G1921" s="21">
        <f>SUM(G1919:G1920)</f>
        <v>7.7700000000000005</v>
      </c>
    </row>
    <row r="1922" spans="1:7" ht="15" customHeight="1">
      <c r="A1922" s="2"/>
      <c r="B1922" s="2"/>
      <c r="C1922" s="2"/>
      <c r="D1922" s="2"/>
      <c r="E1922" s="89" t="s">
        <v>1491</v>
      </c>
      <c r="F1922" s="89"/>
      <c r="G1922" s="5">
        <f>SUM(G1917,G1921)</f>
        <v>11.190000000000001</v>
      </c>
    </row>
    <row r="1923" spans="1:7" ht="9.9499999999999993" customHeight="1">
      <c r="A1923" s="2"/>
      <c r="B1923" s="2"/>
      <c r="C1923" s="2"/>
      <c r="D1923" s="2"/>
      <c r="E1923" s="90"/>
      <c r="F1923" s="90"/>
      <c r="G1923" s="90"/>
    </row>
    <row r="1924" spans="1:7" ht="27" customHeight="1">
      <c r="A1924" s="81" t="s">
        <v>3747</v>
      </c>
      <c r="B1924" s="81"/>
      <c r="C1924" s="81"/>
      <c r="D1924" s="81"/>
      <c r="E1924" s="81"/>
      <c r="F1924" s="81"/>
      <c r="G1924" s="81"/>
    </row>
    <row r="1925" spans="1:7" ht="15" customHeight="1">
      <c r="A1925" s="91" t="s">
        <v>1576</v>
      </c>
      <c r="B1925" s="91"/>
      <c r="C1925" s="11" t="s">
        <v>4</v>
      </c>
      <c r="D1925" s="11" t="s">
        <v>1470</v>
      </c>
      <c r="E1925" s="11" t="s">
        <v>1471</v>
      </c>
      <c r="F1925" s="11" t="s">
        <v>1472</v>
      </c>
      <c r="G1925" s="11" t="s">
        <v>1473</v>
      </c>
    </row>
    <row r="1926" spans="1:7" ht="21" customHeight="1">
      <c r="A1926" s="17" t="s">
        <v>3745</v>
      </c>
      <c r="B1926" s="18" t="s">
        <v>3746</v>
      </c>
      <c r="C1926" s="17" t="s">
        <v>14</v>
      </c>
      <c r="D1926" s="17" t="s">
        <v>33</v>
      </c>
      <c r="E1926" s="19">
        <v>0.66669999999999996</v>
      </c>
      <c r="F1926" s="20">
        <v>1.92</v>
      </c>
      <c r="G1926" s="20">
        <f>TRUNC(TRUNC(E1926,8)*F1926,2)</f>
        <v>1.28</v>
      </c>
    </row>
    <row r="1927" spans="1:7" ht="15" customHeight="1">
      <c r="A1927" s="2"/>
      <c r="B1927" s="2"/>
      <c r="C1927" s="2"/>
      <c r="D1927" s="2"/>
      <c r="E1927" s="87" t="s">
        <v>1588</v>
      </c>
      <c r="F1927" s="87"/>
      <c r="G1927" s="21">
        <f>SUM(G1926:G1926)</f>
        <v>1.28</v>
      </c>
    </row>
    <row r="1928" spans="1:7" ht="15" customHeight="1">
      <c r="A1928" s="91" t="s">
        <v>1560</v>
      </c>
      <c r="B1928" s="91"/>
      <c r="C1928" s="11" t="s">
        <v>4</v>
      </c>
      <c r="D1928" s="11" t="s">
        <v>1470</v>
      </c>
      <c r="E1928" s="11" t="s">
        <v>1471</v>
      </c>
      <c r="F1928" s="11" t="s">
        <v>1472</v>
      </c>
      <c r="G1928" s="11" t="s">
        <v>1473</v>
      </c>
    </row>
    <row r="1929" spans="1:7" ht="21" customHeight="1">
      <c r="A1929" s="17" t="s">
        <v>2509</v>
      </c>
      <c r="B1929" s="18" t="s">
        <v>2510</v>
      </c>
      <c r="C1929" s="17" t="s">
        <v>14</v>
      </c>
      <c r="D1929" s="17" t="s">
        <v>1563</v>
      </c>
      <c r="E1929" s="19">
        <v>1.7899999999999999E-2</v>
      </c>
      <c r="F1929" s="20">
        <v>23.37</v>
      </c>
      <c r="G1929" s="20">
        <f>TRUNC(TRUNC(E1929,8)*F1929,2)</f>
        <v>0.41</v>
      </c>
    </row>
    <row r="1930" spans="1:7" ht="21" customHeight="1">
      <c r="A1930" s="17" t="s">
        <v>2511</v>
      </c>
      <c r="B1930" s="18" t="s">
        <v>2512</v>
      </c>
      <c r="C1930" s="17" t="s">
        <v>14</v>
      </c>
      <c r="D1930" s="17" t="s">
        <v>1563</v>
      </c>
      <c r="E1930" s="19">
        <v>7.8899999999999998E-2</v>
      </c>
      <c r="F1930" s="20">
        <v>31.5</v>
      </c>
      <c r="G1930" s="20">
        <f>TRUNC(TRUNC(E1930,8)*F1930,2)</f>
        <v>2.48</v>
      </c>
    </row>
    <row r="1931" spans="1:7" ht="18" customHeight="1">
      <c r="A1931" s="2"/>
      <c r="B1931" s="2"/>
      <c r="C1931" s="2"/>
      <c r="D1931" s="2"/>
      <c r="E1931" s="87" t="s">
        <v>1564</v>
      </c>
      <c r="F1931" s="87"/>
      <c r="G1931" s="21">
        <f>SUM(G1929:G1930)</f>
        <v>2.89</v>
      </c>
    </row>
    <row r="1932" spans="1:7" ht="15" customHeight="1">
      <c r="A1932" s="2"/>
      <c r="B1932" s="2"/>
      <c r="C1932" s="2"/>
      <c r="D1932" s="2"/>
      <c r="E1932" s="89" t="s">
        <v>1491</v>
      </c>
      <c r="F1932" s="89"/>
      <c r="G1932" s="5">
        <f>SUM(G1927,G1931)</f>
        <v>4.17</v>
      </c>
    </row>
    <row r="1933" spans="1:7" ht="9.9499999999999993" customHeight="1">
      <c r="A1933" s="2"/>
      <c r="B1933" s="2"/>
      <c r="C1933" s="2"/>
      <c r="D1933" s="2"/>
      <c r="E1933" s="90"/>
      <c r="F1933" s="90"/>
      <c r="G1933" s="90"/>
    </row>
    <row r="1934" spans="1:7" ht="20.100000000000001" customHeight="1">
      <c r="A1934" s="81" t="s">
        <v>3748</v>
      </c>
      <c r="B1934" s="81"/>
      <c r="C1934" s="81"/>
      <c r="D1934" s="81"/>
      <c r="E1934" s="81"/>
      <c r="F1934" s="81"/>
      <c r="G1934" s="81"/>
    </row>
    <row r="1935" spans="1:7" ht="15" customHeight="1">
      <c r="A1935" s="91" t="s">
        <v>1552</v>
      </c>
      <c r="B1935" s="91"/>
      <c r="C1935" s="11" t="s">
        <v>4</v>
      </c>
      <c r="D1935" s="11" t="s">
        <v>1470</v>
      </c>
      <c r="E1935" s="11" t="s">
        <v>1471</v>
      </c>
      <c r="F1935" s="11" t="s">
        <v>1472</v>
      </c>
      <c r="G1935" s="11" t="s">
        <v>1473</v>
      </c>
    </row>
    <row r="1936" spans="1:7" ht="29.1" customHeight="1">
      <c r="A1936" s="17" t="s">
        <v>3749</v>
      </c>
      <c r="B1936" s="18" t="s">
        <v>3750</v>
      </c>
      <c r="C1936" s="17" t="s">
        <v>14</v>
      </c>
      <c r="D1936" s="17" t="s">
        <v>1555</v>
      </c>
      <c r="E1936" s="19">
        <v>4.0800000000000003E-2</v>
      </c>
      <c r="F1936" s="20">
        <v>2.62</v>
      </c>
      <c r="G1936" s="20">
        <f>TRUNC(TRUNC(E1936,8)*F1936,2)</f>
        <v>0.1</v>
      </c>
    </row>
    <row r="1937" spans="1:7" ht="29.1" customHeight="1">
      <c r="A1937" s="17" t="s">
        <v>3751</v>
      </c>
      <c r="B1937" s="18" t="s">
        <v>3752</v>
      </c>
      <c r="C1937" s="17" t="s">
        <v>14</v>
      </c>
      <c r="D1937" s="17" t="s">
        <v>1558</v>
      </c>
      <c r="E1937" s="19">
        <v>1.67E-2</v>
      </c>
      <c r="F1937" s="20">
        <v>8.67</v>
      </c>
      <c r="G1937" s="20">
        <f>TRUNC(TRUNC(E1937,8)*F1937,2)</f>
        <v>0.14000000000000001</v>
      </c>
    </row>
    <row r="1938" spans="1:7" ht="18" customHeight="1">
      <c r="A1938" s="2"/>
      <c r="B1938" s="2"/>
      <c r="C1938" s="2"/>
      <c r="D1938" s="2"/>
      <c r="E1938" s="87" t="s">
        <v>1559</v>
      </c>
      <c r="F1938" s="87"/>
      <c r="G1938" s="21">
        <f>SUM(G1936:G1937)</f>
        <v>0.24000000000000002</v>
      </c>
    </row>
    <row r="1939" spans="1:7" ht="15" customHeight="1">
      <c r="A1939" s="91" t="s">
        <v>1560</v>
      </c>
      <c r="B1939" s="91"/>
      <c r="C1939" s="11" t="s">
        <v>4</v>
      </c>
      <c r="D1939" s="11" t="s">
        <v>1470</v>
      </c>
      <c r="E1939" s="11" t="s">
        <v>1471</v>
      </c>
      <c r="F1939" s="11" t="s">
        <v>1472</v>
      </c>
      <c r="G1939" s="11" t="s">
        <v>1473</v>
      </c>
    </row>
    <row r="1940" spans="1:7" ht="21" customHeight="1">
      <c r="A1940" s="17" t="s">
        <v>2509</v>
      </c>
      <c r="B1940" s="18" t="s">
        <v>2510</v>
      </c>
      <c r="C1940" s="17" t="s">
        <v>14</v>
      </c>
      <c r="D1940" s="17" t="s">
        <v>1563</v>
      </c>
      <c r="E1940" s="19">
        <v>1.6199999999999999E-2</v>
      </c>
      <c r="F1940" s="20">
        <v>23.37</v>
      </c>
      <c r="G1940" s="20">
        <f>TRUNC(TRUNC(E1940,8)*F1940,2)</f>
        <v>0.37</v>
      </c>
    </row>
    <row r="1941" spans="1:7" ht="21" customHeight="1">
      <c r="A1941" s="17" t="s">
        <v>2511</v>
      </c>
      <c r="B1941" s="18" t="s">
        <v>2512</v>
      </c>
      <c r="C1941" s="17" t="s">
        <v>14</v>
      </c>
      <c r="D1941" s="17" t="s">
        <v>1563</v>
      </c>
      <c r="E1941" s="19">
        <v>5.7500000000000002E-2</v>
      </c>
      <c r="F1941" s="20">
        <v>31.5</v>
      </c>
      <c r="G1941" s="20">
        <f>TRUNC(TRUNC(E1941,8)*F1941,2)</f>
        <v>1.81</v>
      </c>
    </row>
    <row r="1942" spans="1:7" ht="18" customHeight="1">
      <c r="A1942" s="2"/>
      <c r="B1942" s="2"/>
      <c r="C1942" s="2"/>
      <c r="D1942" s="2"/>
      <c r="E1942" s="87" t="s">
        <v>1564</v>
      </c>
      <c r="F1942" s="87"/>
      <c r="G1942" s="21">
        <f>SUM(G1940:G1941)</f>
        <v>2.1800000000000002</v>
      </c>
    </row>
    <row r="1943" spans="1:7" ht="15" customHeight="1">
      <c r="A1943" s="2"/>
      <c r="B1943" s="2"/>
      <c r="C1943" s="2"/>
      <c r="D1943" s="2"/>
      <c r="E1943" s="89" t="s">
        <v>1491</v>
      </c>
      <c r="F1943" s="89"/>
      <c r="G1943" s="5">
        <f>SUM(G1938,G1942)</f>
        <v>2.4200000000000004</v>
      </c>
    </row>
    <row r="1944" spans="1:7" ht="9.9499999999999993" customHeight="1">
      <c r="A1944" s="2"/>
      <c r="B1944" s="2"/>
      <c r="C1944" s="2"/>
      <c r="D1944" s="2"/>
      <c r="E1944" s="90"/>
      <c r="F1944" s="90"/>
      <c r="G1944" s="90"/>
    </row>
    <row r="1945" spans="1:7" ht="20.100000000000001" customHeight="1">
      <c r="A1945" s="81" t="s">
        <v>3753</v>
      </c>
      <c r="B1945" s="81"/>
      <c r="C1945" s="81"/>
      <c r="D1945" s="81"/>
      <c r="E1945" s="81"/>
      <c r="F1945" s="81"/>
      <c r="G1945" s="81"/>
    </row>
    <row r="1946" spans="1:7" ht="15" customHeight="1">
      <c r="A1946" s="91" t="s">
        <v>1552</v>
      </c>
      <c r="B1946" s="91"/>
      <c r="C1946" s="11" t="s">
        <v>4</v>
      </c>
      <c r="D1946" s="11" t="s">
        <v>1470</v>
      </c>
      <c r="E1946" s="11" t="s">
        <v>1471</v>
      </c>
      <c r="F1946" s="11" t="s">
        <v>1472</v>
      </c>
      <c r="G1946" s="11" t="s">
        <v>1473</v>
      </c>
    </row>
    <row r="1947" spans="1:7" ht="38.1" customHeight="1">
      <c r="A1947" s="17" t="s">
        <v>3258</v>
      </c>
      <c r="B1947" s="18" t="s">
        <v>3259</v>
      </c>
      <c r="C1947" s="17" t="s">
        <v>14</v>
      </c>
      <c r="D1947" s="17" t="s">
        <v>1555</v>
      </c>
      <c r="E1947" s="19">
        <v>0.49309999999999998</v>
      </c>
      <c r="F1947" s="20">
        <v>0.4</v>
      </c>
      <c r="G1947" s="20">
        <f>TRUNC(TRUNC(E1947,8)*F1947,2)</f>
        <v>0.19</v>
      </c>
    </row>
    <row r="1948" spans="1:7" ht="38.1" customHeight="1">
      <c r="A1948" s="17" t="s">
        <v>3260</v>
      </c>
      <c r="B1948" s="18" t="s">
        <v>3261</v>
      </c>
      <c r="C1948" s="17" t="s">
        <v>14</v>
      </c>
      <c r="D1948" s="17" t="s">
        <v>1558</v>
      </c>
      <c r="E1948" s="19">
        <v>1.1137999999999999</v>
      </c>
      <c r="F1948" s="20">
        <v>2.12</v>
      </c>
      <c r="G1948" s="20">
        <f>TRUNC(TRUNC(E1948,8)*F1948,2)</f>
        <v>2.36</v>
      </c>
    </row>
    <row r="1949" spans="1:7" ht="18" customHeight="1">
      <c r="A1949" s="2"/>
      <c r="B1949" s="2"/>
      <c r="C1949" s="2"/>
      <c r="D1949" s="2"/>
      <c r="E1949" s="87" t="s">
        <v>1559</v>
      </c>
      <c r="F1949" s="87"/>
      <c r="G1949" s="21">
        <f>SUM(G1947:G1948)</f>
        <v>2.5499999999999998</v>
      </c>
    </row>
    <row r="1950" spans="1:7" ht="15" customHeight="1">
      <c r="A1950" s="91" t="s">
        <v>1576</v>
      </c>
      <c r="B1950" s="91"/>
      <c r="C1950" s="11" t="s">
        <v>4</v>
      </c>
      <c r="D1950" s="11" t="s">
        <v>1470</v>
      </c>
      <c r="E1950" s="11" t="s">
        <v>1471</v>
      </c>
      <c r="F1950" s="11" t="s">
        <v>1472</v>
      </c>
      <c r="G1950" s="11" t="s">
        <v>1473</v>
      </c>
    </row>
    <row r="1951" spans="1:7" ht="21" customHeight="1">
      <c r="A1951" s="17" t="s">
        <v>3263</v>
      </c>
      <c r="B1951" s="18" t="s">
        <v>3264</v>
      </c>
      <c r="C1951" s="17" t="s">
        <v>14</v>
      </c>
      <c r="D1951" s="17" t="s">
        <v>43</v>
      </c>
      <c r="E1951" s="19">
        <v>0.63019999999999998</v>
      </c>
      <c r="F1951" s="20">
        <v>118.98</v>
      </c>
      <c r="G1951" s="20">
        <f>TRUNC(TRUNC(E1951,8)*F1951,2)</f>
        <v>74.98</v>
      </c>
    </row>
    <row r="1952" spans="1:7" ht="15" customHeight="1">
      <c r="A1952" s="17" t="s">
        <v>3253</v>
      </c>
      <c r="B1952" s="18" t="s">
        <v>3254</v>
      </c>
      <c r="C1952" s="17" t="s">
        <v>14</v>
      </c>
      <c r="D1952" s="17" t="s">
        <v>118</v>
      </c>
      <c r="E1952" s="19">
        <v>15.125500000000001</v>
      </c>
      <c r="F1952" s="20">
        <v>1.53</v>
      </c>
      <c r="G1952" s="20">
        <f>TRUNC(TRUNC(E1952,8)*F1952,2)</f>
        <v>23.14</v>
      </c>
    </row>
    <row r="1953" spans="1:7" ht="15" customHeight="1">
      <c r="A1953" s="17" t="s">
        <v>2044</v>
      </c>
      <c r="B1953" s="18" t="s">
        <v>2045</v>
      </c>
      <c r="C1953" s="17" t="s">
        <v>14</v>
      </c>
      <c r="D1953" s="17" t="s">
        <v>118</v>
      </c>
      <c r="E1953" s="19">
        <v>420.15269999999998</v>
      </c>
      <c r="F1953" s="20">
        <v>0.8</v>
      </c>
      <c r="G1953" s="20">
        <f>TRUNC(TRUNC(E1953,8)*F1953,2)</f>
        <v>336.12</v>
      </c>
    </row>
    <row r="1954" spans="1:7" ht="21" customHeight="1">
      <c r="A1954" s="17" t="s">
        <v>3754</v>
      </c>
      <c r="B1954" s="18" t="s">
        <v>3755</v>
      </c>
      <c r="C1954" s="17" t="s">
        <v>14</v>
      </c>
      <c r="D1954" s="17" t="s">
        <v>43</v>
      </c>
      <c r="E1954" s="19">
        <v>0.58819999999999995</v>
      </c>
      <c r="F1954" s="20">
        <v>128.66</v>
      </c>
      <c r="G1954" s="20">
        <f>TRUNC(TRUNC(E1954,8)*F1954,2)</f>
        <v>75.67</v>
      </c>
    </row>
    <row r="1955" spans="1:7" ht="15" customHeight="1">
      <c r="A1955" s="2"/>
      <c r="B1955" s="2"/>
      <c r="C1955" s="2"/>
      <c r="D1955" s="2"/>
      <c r="E1955" s="87" t="s">
        <v>1588</v>
      </c>
      <c r="F1955" s="87"/>
      <c r="G1955" s="21">
        <f>SUM(G1951:G1954)</f>
        <v>509.91</v>
      </c>
    </row>
    <row r="1956" spans="1:7" ht="15" customHeight="1">
      <c r="A1956" s="91" t="s">
        <v>1560</v>
      </c>
      <c r="B1956" s="91"/>
      <c r="C1956" s="11" t="s">
        <v>4</v>
      </c>
      <c r="D1956" s="11" t="s">
        <v>1470</v>
      </c>
      <c r="E1956" s="11" t="s">
        <v>1471</v>
      </c>
      <c r="F1956" s="11" t="s">
        <v>1472</v>
      </c>
      <c r="G1956" s="11" t="s">
        <v>1473</v>
      </c>
    </row>
    <row r="1957" spans="1:7" ht="21" customHeight="1">
      <c r="A1957" s="17" t="s">
        <v>3250</v>
      </c>
      <c r="B1957" s="18" t="s">
        <v>3251</v>
      </c>
      <c r="C1957" s="17" t="s">
        <v>14</v>
      </c>
      <c r="D1957" s="17" t="s">
        <v>1563</v>
      </c>
      <c r="E1957" s="19">
        <v>1.6069</v>
      </c>
      <c r="F1957" s="20">
        <v>38.979999999999997</v>
      </c>
      <c r="G1957" s="20">
        <f>TRUNC(TRUNC(E1957,8)*F1957,2)</f>
        <v>62.63</v>
      </c>
    </row>
    <row r="1958" spans="1:7" ht="15" customHeight="1">
      <c r="A1958" s="17" t="s">
        <v>1775</v>
      </c>
      <c r="B1958" s="18" t="s">
        <v>1776</v>
      </c>
      <c r="C1958" s="17" t="s">
        <v>14</v>
      </c>
      <c r="D1958" s="17" t="s">
        <v>1563</v>
      </c>
      <c r="E1958" s="19">
        <v>2.5491999999999999</v>
      </c>
      <c r="F1958" s="20">
        <v>23.23</v>
      </c>
      <c r="G1958" s="20">
        <f>TRUNC(TRUNC(E1958,8)*F1958,2)</f>
        <v>59.21</v>
      </c>
    </row>
    <row r="1959" spans="1:7" ht="18" customHeight="1">
      <c r="A1959" s="2"/>
      <c r="B1959" s="2"/>
      <c r="C1959" s="2"/>
      <c r="D1959" s="2"/>
      <c r="E1959" s="87" t="s">
        <v>1564</v>
      </c>
      <c r="F1959" s="87"/>
      <c r="G1959" s="21">
        <f>SUM(G1957:G1958)</f>
        <v>121.84</v>
      </c>
    </row>
    <row r="1960" spans="1:7" ht="15" customHeight="1">
      <c r="A1960" s="2"/>
      <c r="B1960" s="2"/>
      <c r="C1960" s="2"/>
      <c r="D1960" s="2"/>
      <c r="E1960" s="89" t="s">
        <v>1491</v>
      </c>
      <c r="F1960" s="89"/>
      <c r="G1960" s="5">
        <f>SUM(G1949,G1955,G1959)</f>
        <v>634.30000000000007</v>
      </c>
    </row>
    <row r="1961" spans="1:7" ht="9.9499999999999993" customHeight="1">
      <c r="A1961" s="2"/>
      <c r="B1961" s="2"/>
      <c r="C1961" s="2"/>
      <c r="D1961" s="2"/>
      <c r="E1961" s="90"/>
      <c r="F1961" s="90"/>
      <c r="G1961" s="90"/>
    </row>
    <row r="1962" spans="1:7" ht="20.100000000000001" customHeight="1">
      <c r="A1962" s="81" t="s">
        <v>3756</v>
      </c>
      <c r="B1962" s="81"/>
      <c r="C1962" s="81"/>
      <c r="D1962" s="81"/>
      <c r="E1962" s="81"/>
      <c r="F1962" s="81"/>
      <c r="G1962" s="81"/>
    </row>
    <row r="1963" spans="1:7" ht="15" customHeight="1">
      <c r="A1963" s="91" t="s">
        <v>1560</v>
      </c>
      <c r="B1963" s="91"/>
      <c r="C1963" s="11" t="s">
        <v>4</v>
      </c>
      <c r="D1963" s="11" t="s">
        <v>1470</v>
      </c>
      <c r="E1963" s="11" t="s">
        <v>1471</v>
      </c>
      <c r="F1963" s="11" t="s">
        <v>1472</v>
      </c>
      <c r="G1963" s="11" t="s">
        <v>1473</v>
      </c>
    </row>
    <row r="1964" spans="1:7" ht="15" customHeight="1">
      <c r="A1964" s="17" t="s">
        <v>1792</v>
      </c>
      <c r="B1964" s="18" t="s">
        <v>1793</v>
      </c>
      <c r="C1964" s="17" t="s">
        <v>14</v>
      </c>
      <c r="D1964" s="17" t="s">
        <v>1563</v>
      </c>
      <c r="E1964" s="19">
        <v>7.4147999999999996</v>
      </c>
      <c r="F1964" s="20">
        <v>32.270000000000003</v>
      </c>
      <c r="G1964" s="20">
        <f>TRUNC(TRUNC(E1964,8)*F1964,2)</f>
        <v>239.27</v>
      </c>
    </row>
    <row r="1965" spans="1:7" ht="15" customHeight="1">
      <c r="A1965" s="17" t="s">
        <v>1775</v>
      </c>
      <c r="B1965" s="18" t="s">
        <v>1776</v>
      </c>
      <c r="C1965" s="17" t="s">
        <v>14</v>
      </c>
      <c r="D1965" s="17" t="s">
        <v>1563</v>
      </c>
      <c r="E1965" s="19">
        <v>4.9432</v>
      </c>
      <c r="F1965" s="20">
        <v>23.23</v>
      </c>
      <c r="G1965" s="20">
        <f>TRUNC(TRUNC(E1965,8)*F1965,2)</f>
        <v>114.83</v>
      </c>
    </row>
    <row r="1966" spans="1:7" ht="18" customHeight="1">
      <c r="A1966" s="2"/>
      <c r="B1966" s="2"/>
      <c r="C1966" s="2"/>
      <c r="D1966" s="2"/>
      <c r="E1966" s="87" t="s">
        <v>1564</v>
      </c>
      <c r="F1966" s="87"/>
      <c r="G1966" s="21">
        <f>SUM(G1964:G1965)</f>
        <v>354.1</v>
      </c>
    </row>
    <row r="1967" spans="1:7" ht="15" customHeight="1">
      <c r="A1967" s="91" t="s">
        <v>1487</v>
      </c>
      <c r="B1967" s="91"/>
      <c r="C1967" s="11" t="s">
        <v>4</v>
      </c>
      <c r="D1967" s="11" t="s">
        <v>1470</v>
      </c>
      <c r="E1967" s="11" t="s">
        <v>1471</v>
      </c>
      <c r="F1967" s="11" t="s">
        <v>1472</v>
      </c>
      <c r="G1967" s="11" t="s">
        <v>1473</v>
      </c>
    </row>
    <row r="1968" spans="1:7" ht="29.1" customHeight="1">
      <c r="A1968" s="17" t="s">
        <v>3757</v>
      </c>
      <c r="B1968" s="18" t="s">
        <v>3758</v>
      </c>
      <c r="C1968" s="17" t="s">
        <v>14</v>
      </c>
      <c r="D1968" s="17" t="s">
        <v>43</v>
      </c>
      <c r="E1968" s="19">
        <v>1.2030000000000001</v>
      </c>
      <c r="F1968" s="20">
        <v>634.29999999999995</v>
      </c>
      <c r="G1968" s="20">
        <f>TRUNC(TRUNC(E1968,8)*F1968,2)</f>
        <v>763.06</v>
      </c>
    </row>
    <row r="1969" spans="1:7" ht="15" customHeight="1">
      <c r="A1969" s="2"/>
      <c r="B1969" s="2"/>
      <c r="C1969" s="2"/>
      <c r="D1969" s="2"/>
      <c r="E1969" s="87" t="s">
        <v>1490</v>
      </c>
      <c r="F1969" s="87"/>
      <c r="G1969" s="21">
        <f>SUM(G1968:G1968)</f>
        <v>763.06</v>
      </c>
    </row>
    <row r="1970" spans="1:7" ht="15" customHeight="1">
      <c r="A1970" s="2"/>
      <c r="B1970" s="2"/>
      <c r="C1970" s="2"/>
      <c r="D1970" s="2"/>
      <c r="E1970" s="89" t="s">
        <v>1491</v>
      </c>
      <c r="F1970" s="89"/>
      <c r="G1970" s="5">
        <f>SUM(G1966,G1969)</f>
        <v>1117.1599999999999</v>
      </c>
    </row>
    <row r="1971" spans="1:7" ht="9.9499999999999993" customHeight="1">
      <c r="A1971" s="2"/>
      <c r="B1971" s="2"/>
      <c r="C1971" s="2"/>
      <c r="D1971" s="2"/>
      <c r="E1971" s="90"/>
      <c r="F1971" s="90"/>
      <c r="G1971" s="90"/>
    </row>
    <row r="1972" spans="1:7" ht="20.100000000000001" customHeight="1">
      <c r="A1972" s="81" t="s">
        <v>3759</v>
      </c>
      <c r="B1972" s="81"/>
      <c r="C1972" s="81"/>
      <c r="D1972" s="81"/>
      <c r="E1972" s="81"/>
      <c r="F1972" s="81"/>
      <c r="G1972" s="81"/>
    </row>
    <row r="1973" spans="1:7" ht="15" customHeight="1">
      <c r="A1973" s="91" t="s">
        <v>1560</v>
      </c>
      <c r="B1973" s="91"/>
      <c r="C1973" s="11" t="s">
        <v>4</v>
      </c>
      <c r="D1973" s="11" t="s">
        <v>1470</v>
      </c>
      <c r="E1973" s="11" t="s">
        <v>1471</v>
      </c>
      <c r="F1973" s="11" t="s">
        <v>1472</v>
      </c>
      <c r="G1973" s="11" t="s">
        <v>1473</v>
      </c>
    </row>
    <row r="1974" spans="1:7" ht="21" customHeight="1">
      <c r="A1974" s="17" t="s">
        <v>3760</v>
      </c>
      <c r="B1974" s="18" t="s">
        <v>3761</v>
      </c>
      <c r="C1974" s="17" t="s">
        <v>14</v>
      </c>
      <c r="D1974" s="17" t="s">
        <v>1563</v>
      </c>
      <c r="E1974" s="19">
        <v>1</v>
      </c>
      <c r="F1974" s="20">
        <v>35.69</v>
      </c>
      <c r="G1974" s="20">
        <f>TRUNC(TRUNC(E1974,8)*F1974,2)</f>
        <v>35.69</v>
      </c>
    </row>
    <row r="1975" spans="1:7" ht="18" customHeight="1">
      <c r="A1975" s="2"/>
      <c r="B1975" s="2"/>
      <c r="C1975" s="2"/>
      <c r="D1975" s="2"/>
      <c r="E1975" s="87" t="s">
        <v>1564</v>
      </c>
      <c r="F1975" s="87"/>
      <c r="G1975" s="21">
        <f>SUM(G1974:G1974)</f>
        <v>35.69</v>
      </c>
    </row>
    <row r="1976" spans="1:7" ht="15" customHeight="1">
      <c r="A1976" s="91" t="s">
        <v>1487</v>
      </c>
      <c r="B1976" s="91"/>
      <c r="C1976" s="11" t="s">
        <v>4</v>
      </c>
      <c r="D1976" s="11" t="s">
        <v>1470</v>
      </c>
      <c r="E1976" s="11" t="s">
        <v>1471</v>
      </c>
      <c r="F1976" s="11" t="s">
        <v>1472</v>
      </c>
      <c r="G1976" s="11" t="s">
        <v>1473</v>
      </c>
    </row>
    <row r="1977" spans="1:7" ht="29.1" customHeight="1">
      <c r="A1977" s="17" t="s">
        <v>3762</v>
      </c>
      <c r="B1977" s="18" t="s">
        <v>3763</v>
      </c>
      <c r="C1977" s="17" t="s">
        <v>14</v>
      </c>
      <c r="D1977" s="17" t="s">
        <v>1563</v>
      </c>
      <c r="E1977" s="19">
        <v>1</v>
      </c>
      <c r="F1977" s="20">
        <v>0.39</v>
      </c>
      <c r="G1977" s="20">
        <f>TRUNC(TRUNC(E1977,8)*F1977,2)</f>
        <v>0.39</v>
      </c>
    </row>
    <row r="1978" spans="1:7" ht="29.1" customHeight="1">
      <c r="A1978" s="17" t="s">
        <v>3764</v>
      </c>
      <c r="B1978" s="18" t="s">
        <v>3765</v>
      </c>
      <c r="C1978" s="17" t="s">
        <v>14</v>
      </c>
      <c r="D1978" s="17" t="s">
        <v>1563</v>
      </c>
      <c r="E1978" s="19">
        <v>1</v>
      </c>
      <c r="F1978" s="20">
        <v>0.09</v>
      </c>
      <c r="G1978" s="20">
        <f>TRUNC(TRUNC(E1978,8)*F1978,2)</f>
        <v>0.09</v>
      </c>
    </row>
    <row r="1979" spans="1:7" ht="15" customHeight="1">
      <c r="A1979" s="2"/>
      <c r="B1979" s="2"/>
      <c r="C1979" s="2"/>
      <c r="D1979" s="2"/>
      <c r="E1979" s="87" t="s">
        <v>1490</v>
      </c>
      <c r="F1979" s="87"/>
      <c r="G1979" s="21">
        <f>SUM(G1977:G1978)</f>
        <v>0.48</v>
      </c>
    </row>
    <row r="1980" spans="1:7" ht="15" customHeight="1">
      <c r="A1980" s="2"/>
      <c r="B1980" s="2"/>
      <c r="C1980" s="2"/>
      <c r="D1980" s="2"/>
      <c r="E1980" s="89" t="s">
        <v>1491</v>
      </c>
      <c r="F1980" s="89"/>
      <c r="G1980" s="5">
        <f>SUM(G1975,G1979)</f>
        <v>36.169999999999995</v>
      </c>
    </row>
    <row r="1981" spans="1:7" ht="9.9499999999999993" customHeight="1">
      <c r="A1981" s="2"/>
      <c r="B1981" s="2"/>
      <c r="C1981" s="2"/>
      <c r="D1981" s="2"/>
      <c r="E1981" s="90"/>
      <c r="F1981" s="90"/>
      <c r="G1981" s="90"/>
    </row>
    <row r="1982" spans="1:7" ht="20.100000000000001" customHeight="1">
      <c r="A1982" s="81" t="s">
        <v>3766</v>
      </c>
      <c r="B1982" s="81"/>
      <c r="C1982" s="81"/>
      <c r="D1982" s="81"/>
      <c r="E1982" s="81"/>
      <c r="F1982" s="81"/>
      <c r="G1982" s="81"/>
    </row>
    <row r="1983" spans="1:7" ht="15" customHeight="1">
      <c r="A1983" s="91" t="s">
        <v>1560</v>
      </c>
      <c r="B1983" s="91"/>
      <c r="C1983" s="11" t="s">
        <v>4</v>
      </c>
      <c r="D1983" s="11" t="s">
        <v>1470</v>
      </c>
      <c r="E1983" s="11" t="s">
        <v>1471</v>
      </c>
      <c r="F1983" s="11" t="s">
        <v>1472</v>
      </c>
      <c r="G1983" s="11" t="s">
        <v>1473</v>
      </c>
    </row>
    <row r="1984" spans="1:7" ht="21" customHeight="1">
      <c r="A1984" s="17" t="s">
        <v>3760</v>
      </c>
      <c r="B1984" s="18" t="s">
        <v>3761</v>
      </c>
      <c r="C1984" s="17" t="s">
        <v>14</v>
      </c>
      <c r="D1984" s="17" t="s">
        <v>1563</v>
      </c>
      <c r="E1984" s="19">
        <v>1</v>
      </c>
      <c r="F1984" s="20">
        <v>35.69</v>
      </c>
      <c r="G1984" s="20">
        <f>TRUNC(TRUNC(E1984,8)*F1984,2)</f>
        <v>35.69</v>
      </c>
    </row>
    <row r="1985" spans="1:7" ht="18" customHeight="1">
      <c r="A1985" s="2"/>
      <c r="B1985" s="2"/>
      <c r="C1985" s="2"/>
      <c r="D1985" s="2"/>
      <c r="E1985" s="87" t="s">
        <v>1564</v>
      </c>
      <c r="F1985" s="87"/>
      <c r="G1985" s="21">
        <f>SUM(G1984:G1984)</f>
        <v>35.69</v>
      </c>
    </row>
    <row r="1986" spans="1:7" ht="15" customHeight="1">
      <c r="A1986" s="91" t="s">
        <v>1487</v>
      </c>
      <c r="B1986" s="91"/>
      <c r="C1986" s="11" t="s">
        <v>4</v>
      </c>
      <c r="D1986" s="11" t="s">
        <v>1470</v>
      </c>
      <c r="E1986" s="11" t="s">
        <v>1471</v>
      </c>
      <c r="F1986" s="11" t="s">
        <v>1472</v>
      </c>
      <c r="G1986" s="11" t="s">
        <v>1473</v>
      </c>
    </row>
    <row r="1987" spans="1:7" ht="29.1" customHeight="1">
      <c r="A1987" s="17" t="s">
        <v>3762</v>
      </c>
      <c r="B1987" s="18" t="s">
        <v>3763</v>
      </c>
      <c r="C1987" s="17" t="s">
        <v>14</v>
      </c>
      <c r="D1987" s="17" t="s">
        <v>1563</v>
      </c>
      <c r="E1987" s="19">
        <v>1</v>
      </c>
      <c r="F1987" s="20">
        <v>0.39</v>
      </c>
      <c r="G1987" s="20">
        <f>TRUNC(TRUNC(E1987,8)*F1987,2)</f>
        <v>0.39</v>
      </c>
    </row>
    <row r="1988" spans="1:7" ht="29.1" customHeight="1">
      <c r="A1988" s="17" t="s">
        <v>3764</v>
      </c>
      <c r="B1988" s="18" t="s">
        <v>3765</v>
      </c>
      <c r="C1988" s="17" t="s">
        <v>14</v>
      </c>
      <c r="D1988" s="17" t="s">
        <v>1563</v>
      </c>
      <c r="E1988" s="19">
        <v>1</v>
      </c>
      <c r="F1988" s="20">
        <v>0.09</v>
      </c>
      <c r="G1988" s="20">
        <f>TRUNC(TRUNC(E1988,8)*F1988,2)</f>
        <v>0.09</v>
      </c>
    </row>
    <row r="1989" spans="1:7" ht="29.1" customHeight="1">
      <c r="A1989" s="17" t="s">
        <v>3767</v>
      </c>
      <c r="B1989" s="18" t="s">
        <v>3768</v>
      </c>
      <c r="C1989" s="17" t="s">
        <v>14</v>
      </c>
      <c r="D1989" s="17" t="s">
        <v>1563</v>
      </c>
      <c r="E1989" s="19">
        <v>1</v>
      </c>
      <c r="F1989" s="20">
        <v>0.36</v>
      </c>
      <c r="G1989" s="20">
        <f>TRUNC(TRUNC(E1989,8)*F1989,2)</f>
        <v>0.36</v>
      </c>
    </row>
    <row r="1990" spans="1:7" ht="29.1" customHeight="1">
      <c r="A1990" s="17" t="s">
        <v>3769</v>
      </c>
      <c r="B1990" s="18" t="s">
        <v>3770</v>
      </c>
      <c r="C1990" s="17" t="s">
        <v>14</v>
      </c>
      <c r="D1990" s="17" t="s">
        <v>1563</v>
      </c>
      <c r="E1990" s="19">
        <v>1</v>
      </c>
      <c r="F1990" s="20">
        <v>0.84</v>
      </c>
      <c r="G1990" s="20">
        <f>TRUNC(TRUNC(E1990,8)*F1990,2)</f>
        <v>0.84</v>
      </c>
    </row>
    <row r="1991" spans="1:7" ht="15" customHeight="1">
      <c r="A1991" s="2"/>
      <c r="B1991" s="2"/>
      <c r="C1991" s="2"/>
      <c r="D1991" s="2"/>
      <c r="E1991" s="87" t="s">
        <v>1490</v>
      </c>
      <c r="F1991" s="87"/>
      <c r="G1991" s="21">
        <f>SUM(G1987:G1990)</f>
        <v>1.68</v>
      </c>
    </row>
    <row r="1992" spans="1:7" ht="15" customHeight="1">
      <c r="A1992" s="2"/>
      <c r="B1992" s="2"/>
      <c r="C1992" s="2"/>
      <c r="D1992" s="2"/>
      <c r="E1992" s="89" t="s">
        <v>1491</v>
      </c>
      <c r="F1992" s="89"/>
      <c r="G1992" s="5">
        <f>SUM(G1985,G1991)</f>
        <v>37.369999999999997</v>
      </c>
    </row>
    <row r="1993" spans="1:7" ht="9.9499999999999993" customHeight="1">
      <c r="A1993" s="2"/>
      <c r="B1993" s="2"/>
      <c r="C1993" s="2"/>
      <c r="D1993" s="2"/>
      <c r="E1993" s="90"/>
      <c r="F1993" s="90"/>
      <c r="G1993" s="90"/>
    </row>
    <row r="1994" spans="1:7" ht="20.100000000000001" customHeight="1">
      <c r="A1994" s="81" t="s">
        <v>3771</v>
      </c>
      <c r="B1994" s="81"/>
      <c r="C1994" s="81"/>
      <c r="D1994" s="81"/>
      <c r="E1994" s="81"/>
      <c r="F1994" s="81"/>
      <c r="G1994" s="81"/>
    </row>
    <row r="1995" spans="1:7" ht="15" customHeight="1">
      <c r="A1995" s="91" t="s">
        <v>1860</v>
      </c>
      <c r="B1995" s="91"/>
      <c r="C1995" s="11" t="s">
        <v>4</v>
      </c>
      <c r="D1995" s="11" t="s">
        <v>1470</v>
      </c>
      <c r="E1995" s="11" t="s">
        <v>1471</v>
      </c>
      <c r="F1995" s="11" t="s">
        <v>1472</v>
      </c>
      <c r="G1995" s="11" t="s">
        <v>1473</v>
      </c>
    </row>
    <row r="1996" spans="1:7" ht="21" customHeight="1">
      <c r="A1996" s="17" t="s">
        <v>3772</v>
      </c>
      <c r="B1996" s="18" t="s">
        <v>3773</v>
      </c>
      <c r="C1996" s="17" t="s">
        <v>14</v>
      </c>
      <c r="D1996" s="17" t="s">
        <v>33</v>
      </c>
      <c r="E1996" s="19">
        <v>6.3999999999999997E-5</v>
      </c>
      <c r="F1996" s="20">
        <v>6162.23</v>
      </c>
      <c r="G1996" s="20">
        <f>TRUNC(TRUNC(E1996,8)*F1996,2)</f>
        <v>0.39</v>
      </c>
    </row>
    <row r="1997" spans="1:7" ht="15" customHeight="1">
      <c r="A1997" s="2"/>
      <c r="B1997" s="2"/>
      <c r="C1997" s="2"/>
      <c r="D1997" s="2"/>
      <c r="E1997" s="87" t="s">
        <v>1868</v>
      </c>
      <c r="F1997" s="87"/>
      <c r="G1997" s="21">
        <f>SUM(G1996:G1996)</f>
        <v>0.39</v>
      </c>
    </row>
    <row r="1998" spans="1:7" ht="15" customHeight="1">
      <c r="A1998" s="2"/>
      <c r="B1998" s="2"/>
      <c r="C1998" s="2"/>
      <c r="D1998" s="2"/>
      <c r="E1998" s="89" t="s">
        <v>1491</v>
      </c>
      <c r="F1998" s="89"/>
      <c r="G1998" s="5">
        <f>SUM(G1997)</f>
        <v>0.39</v>
      </c>
    </row>
    <row r="1999" spans="1:7" ht="9.9499999999999993" customHeight="1">
      <c r="A1999" s="2"/>
      <c r="B1999" s="2"/>
      <c r="C1999" s="2"/>
      <c r="D1999" s="2"/>
      <c r="E1999" s="90"/>
      <c r="F1999" s="90"/>
      <c r="G1999" s="90"/>
    </row>
    <row r="2000" spans="1:7" ht="20.100000000000001" customHeight="1">
      <c r="A2000" s="81" t="s">
        <v>3774</v>
      </c>
      <c r="B2000" s="81"/>
      <c r="C2000" s="81"/>
      <c r="D2000" s="81"/>
      <c r="E2000" s="81"/>
      <c r="F2000" s="81"/>
      <c r="G2000" s="81"/>
    </row>
    <row r="2001" spans="1:7" ht="15" customHeight="1">
      <c r="A2001" s="91" t="s">
        <v>1860</v>
      </c>
      <c r="B2001" s="91"/>
      <c r="C2001" s="11" t="s">
        <v>4</v>
      </c>
      <c r="D2001" s="11" t="s">
        <v>1470</v>
      </c>
      <c r="E2001" s="11" t="s">
        <v>1471</v>
      </c>
      <c r="F2001" s="11" t="s">
        <v>1472</v>
      </c>
      <c r="G2001" s="11" t="s">
        <v>1473</v>
      </c>
    </row>
    <row r="2002" spans="1:7" ht="21" customHeight="1">
      <c r="A2002" s="17" t="s">
        <v>3772</v>
      </c>
      <c r="B2002" s="18" t="s">
        <v>3773</v>
      </c>
      <c r="C2002" s="17" t="s">
        <v>14</v>
      </c>
      <c r="D2002" s="17" t="s">
        <v>33</v>
      </c>
      <c r="E2002" s="19">
        <v>1.4800000000000001E-5</v>
      </c>
      <c r="F2002" s="20">
        <v>6162.23</v>
      </c>
      <c r="G2002" s="20">
        <f>TRUNC(TRUNC(E2002,8)*F2002,2)</f>
        <v>0.09</v>
      </c>
    </row>
    <row r="2003" spans="1:7" ht="15" customHeight="1">
      <c r="A2003" s="2"/>
      <c r="B2003" s="2"/>
      <c r="C2003" s="2"/>
      <c r="D2003" s="2"/>
      <c r="E2003" s="87" t="s">
        <v>1868</v>
      </c>
      <c r="F2003" s="87"/>
      <c r="G2003" s="21">
        <f>SUM(G2002:G2002)</f>
        <v>0.09</v>
      </c>
    </row>
    <row r="2004" spans="1:7" ht="15" customHeight="1">
      <c r="A2004" s="2"/>
      <c r="B2004" s="2"/>
      <c r="C2004" s="2"/>
      <c r="D2004" s="2"/>
      <c r="E2004" s="89" t="s">
        <v>1491</v>
      </c>
      <c r="F2004" s="89"/>
      <c r="G2004" s="5">
        <f>SUM(G2003)</f>
        <v>0.09</v>
      </c>
    </row>
    <row r="2005" spans="1:7" ht="9.9499999999999993" customHeight="1">
      <c r="A2005" s="2"/>
      <c r="B2005" s="2"/>
      <c r="C2005" s="2"/>
      <c r="D2005" s="2"/>
      <c r="E2005" s="90"/>
      <c r="F2005" s="90"/>
      <c r="G2005" s="90"/>
    </row>
    <row r="2006" spans="1:7" ht="20.100000000000001" customHeight="1">
      <c r="A2006" s="81" t="s">
        <v>3775</v>
      </c>
      <c r="B2006" s="81"/>
      <c r="C2006" s="81"/>
      <c r="D2006" s="81"/>
      <c r="E2006" s="81"/>
      <c r="F2006" s="81"/>
      <c r="G2006" s="81"/>
    </row>
    <row r="2007" spans="1:7" ht="15" customHeight="1">
      <c r="A2007" s="91" t="s">
        <v>1860</v>
      </c>
      <c r="B2007" s="91"/>
      <c r="C2007" s="11" t="s">
        <v>4</v>
      </c>
      <c r="D2007" s="11" t="s">
        <v>1470</v>
      </c>
      <c r="E2007" s="11" t="s">
        <v>1471</v>
      </c>
      <c r="F2007" s="11" t="s">
        <v>1472</v>
      </c>
      <c r="G2007" s="11" t="s">
        <v>1473</v>
      </c>
    </row>
    <row r="2008" spans="1:7" ht="21" customHeight="1">
      <c r="A2008" s="17" t="s">
        <v>3772</v>
      </c>
      <c r="B2008" s="18" t="s">
        <v>3773</v>
      </c>
      <c r="C2008" s="17" t="s">
        <v>14</v>
      </c>
      <c r="D2008" s="17" t="s">
        <v>33</v>
      </c>
      <c r="E2008" s="19">
        <v>6.0000000000000002E-5</v>
      </c>
      <c r="F2008" s="20">
        <v>6162.23</v>
      </c>
      <c r="G2008" s="20">
        <f>TRUNC(TRUNC(E2008,8)*F2008,2)</f>
        <v>0.36</v>
      </c>
    </row>
    <row r="2009" spans="1:7" ht="15" customHeight="1">
      <c r="A2009" s="2"/>
      <c r="B2009" s="2"/>
      <c r="C2009" s="2"/>
      <c r="D2009" s="2"/>
      <c r="E2009" s="87" t="s">
        <v>1868</v>
      </c>
      <c r="F2009" s="87"/>
      <c r="G2009" s="21">
        <f>SUM(G2008:G2008)</f>
        <v>0.36</v>
      </c>
    </row>
    <row r="2010" spans="1:7" ht="15" customHeight="1">
      <c r="A2010" s="2"/>
      <c r="B2010" s="2"/>
      <c r="C2010" s="2"/>
      <c r="D2010" s="2"/>
      <c r="E2010" s="89" t="s">
        <v>1491</v>
      </c>
      <c r="F2010" s="89"/>
      <c r="G2010" s="5">
        <f>SUM(G2009)</f>
        <v>0.36</v>
      </c>
    </row>
    <row r="2011" spans="1:7" ht="9.9499999999999993" customHeight="1">
      <c r="A2011" s="2"/>
      <c r="B2011" s="2"/>
      <c r="C2011" s="2"/>
      <c r="D2011" s="2"/>
      <c r="E2011" s="90"/>
      <c r="F2011" s="90"/>
      <c r="G2011" s="90"/>
    </row>
    <row r="2012" spans="1:7" ht="20.100000000000001" customHeight="1">
      <c r="A2012" s="81" t="s">
        <v>3776</v>
      </c>
      <c r="B2012" s="81"/>
      <c r="C2012" s="81"/>
      <c r="D2012" s="81"/>
      <c r="E2012" s="81"/>
      <c r="F2012" s="81"/>
      <c r="G2012" s="81"/>
    </row>
    <row r="2013" spans="1:7" ht="15" customHeight="1">
      <c r="A2013" s="91" t="s">
        <v>3360</v>
      </c>
      <c r="B2013" s="91"/>
      <c r="C2013" s="11" t="s">
        <v>4</v>
      </c>
      <c r="D2013" s="11" t="s">
        <v>1470</v>
      </c>
      <c r="E2013" s="11" t="s">
        <v>1471</v>
      </c>
      <c r="F2013" s="11" t="s">
        <v>1472</v>
      </c>
      <c r="G2013" s="11" t="s">
        <v>1473</v>
      </c>
    </row>
    <row r="2014" spans="1:7" ht="21" customHeight="1">
      <c r="A2014" s="17" t="s">
        <v>3361</v>
      </c>
      <c r="B2014" s="18" t="s">
        <v>3362</v>
      </c>
      <c r="C2014" s="17" t="s">
        <v>14</v>
      </c>
      <c r="D2014" s="17" t="s">
        <v>3363</v>
      </c>
      <c r="E2014" s="19">
        <v>0.78</v>
      </c>
      <c r="F2014" s="20">
        <v>1.08</v>
      </c>
      <c r="G2014" s="20">
        <f>TRUNC(TRUNC(E2014,8)*F2014,2)</f>
        <v>0.84</v>
      </c>
    </row>
    <row r="2015" spans="1:7" ht="15" customHeight="1">
      <c r="A2015" s="2"/>
      <c r="B2015" s="2"/>
      <c r="C2015" s="2"/>
      <c r="D2015" s="2"/>
      <c r="E2015" s="87" t="s">
        <v>3364</v>
      </c>
      <c r="F2015" s="87"/>
      <c r="G2015" s="21">
        <f>SUM(G2014:G2014)</f>
        <v>0.84</v>
      </c>
    </row>
    <row r="2016" spans="1:7" ht="15" customHeight="1">
      <c r="A2016" s="2"/>
      <c r="B2016" s="2"/>
      <c r="C2016" s="2"/>
      <c r="D2016" s="2"/>
      <c r="E2016" s="89" t="s">
        <v>1491</v>
      </c>
      <c r="F2016" s="89"/>
      <c r="G2016" s="5">
        <f>SUM(G2015)</f>
        <v>0.84</v>
      </c>
    </row>
    <row r="2017" spans="1:7" ht="9.9499999999999993" customHeight="1">
      <c r="A2017" s="2"/>
      <c r="B2017" s="2"/>
      <c r="C2017" s="2"/>
      <c r="D2017" s="2"/>
      <c r="E2017" s="90"/>
      <c r="F2017" s="90"/>
      <c r="G2017" s="90"/>
    </row>
    <row r="2018" spans="1:7" ht="20.100000000000001" customHeight="1">
      <c r="A2018" s="81" t="s">
        <v>3777</v>
      </c>
      <c r="B2018" s="81"/>
      <c r="C2018" s="81"/>
      <c r="D2018" s="81"/>
      <c r="E2018" s="81"/>
      <c r="F2018" s="81"/>
      <c r="G2018" s="81"/>
    </row>
    <row r="2019" spans="1:7" ht="15" customHeight="1">
      <c r="A2019" s="91" t="s">
        <v>1560</v>
      </c>
      <c r="B2019" s="91"/>
      <c r="C2019" s="11" t="s">
        <v>4</v>
      </c>
      <c r="D2019" s="11" t="s">
        <v>1470</v>
      </c>
      <c r="E2019" s="11" t="s">
        <v>1471</v>
      </c>
      <c r="F2019" s="11" t="s">
        <v>1472</v>
      </c>
      <c r="G2019" s="11" t="s">
        <v>1473</v>
      </c>
    </row>
    <row r="2020" spans="1:7" ht="21" customHeight="1">
      <c r="A2020" s="17" t="s">
        <v>3778</v>
      </c>
      <c r="B2020" s="18" t="s">
        <v>3779</v>
      </c>
      <c r="C2020" s="17" t="s">
        <v>14</v>
      </c>
      <c r="D2020" s="17" t="s">
        <v>1563</v>
      </c>
      <c r="E2020" s="19">
        <v>1</v>
      </c>
      <c r="F2020" s="20">
        <v>48.63</v>
      </c>
      <c r="G2020" s="20">
        <f>TRUNC(TRUNC(E2020,8)*F2020,2)</f>
        <v>48.63</v>
      </c>
    </row>
    <row r="2021" spans="1:7" ht="18" customHeight="1">
      <c r="A2021" s="2"/>
      <c r="B2021" s="2"/>
      <c r="C2021" s="2"/>
      <c r="D2021" s="2"/>
      <c r="E2021" s="87" t="s">
        <v>1564</v>
      </c>
      <c r="F2021" s="87"/>
      <c r="G2021" s="21">
        <f>SUM(G2020:G2020)</f>
        <v>48.63</v>
      </c>
    </row>
    <row r="2022" spans="1:7" ht="15" customHeight="1">
      <c r="A2022" s="91" t="s">
        <v>1487</v>
      </c>
      <c r="B2022" s="91"/>
      <c r="C2022" s="11" t="s">
        <v>4</v>
      </c>
      <c r="D2022" s="11" t="s">
        <v>1470</v>
      </c>
      <c r="E2022" s="11" t="s">
        <v>1471</v>
      </c>
      <c r="F2022" s="11" t="s">
        <v>1472</v>
      </c>
      <c r="G2022" s="11" t="s">
        <v>1473</v>
      </c>
    </row>
    <row r="2023" spans="1:7" ht="29.1" customHeight="1">
      <c r="A2023" s="17" t="s">
        <v>3780</v>
      </c>
      <c r="B2023" s="18" t="s">
        <v>3781</v>
      </c>
      <c r="C2023" s="17" t="s">
        <v>14</v>
      </c>
      <c r="D2023" s="17" t="s">
        <v>1563</v>
      </c>
      <c r="E2023" s="19">
        <v>1</v>
      </c>
      <c r="F2023" s="20">
        <v>100.42</v>
      </c>
      <c r="G2023" s="20">
        <f>TRUNC(TRUNC(E2023,8)*F2023,2)</f>
        <v>100.42</v>
      </c>
    </row>
    <row r="2024" spans="1:7" ht="29.1" customHeight="1">
      <c r="A2024" s="17" t="s">
        <v>3782</v>
      </c>
      <c r="B2024" s="18" t="s">
        <v>3783</v>
      </c>
      <c r="C2024" s="17" t="s">
        <v>14</v>
      </c>
      <c r="D2024" s="17" t="s">
        <v>1563</v>
      </c>
      <c r="E2024" s="19">
        <v>1</v>
      </c>
      <c r="F2024" s="20">
        <v>14.3</v>
      </c>
      <c r="G2024" s="20">
        <f>TRUNC(TRUNC(E2024,8)*F2024,2)</f>
        <v>14.3</v>
      </c>
    </row>
    <row r="2025" spans="1:7" ht="29.1" customHeight="1">
      <c r="A2025" s="17" t="s">
        <v>3784</v>
      </c>
      <c r="B2025" s="18" t="s">
        <v>3785</v>
      </c>
      <c r="C2025" s="17" t="s">
        <v>14</v>
      </c>
      <c r="D2025" s="17" t="s">
        <v>1563</v>
      </c>
      <c r="E2025" s="19">
        <v>1</v>
      </c>
      <c r="F2025" s="20">
        <v>35.39</v>
      </c>
      <c r="G2025" s="20">
        <f>TRUNC(TRUNC(E2025,8)*F2025,2)</f>
        <v>35.39</v>
      </c>
    </row>
    <row r="2026" spans="1:7" ht="15" customHeight="1">
      <c r="A2026" s="2"/>
      <c r="B2026" s="2"/>
      <c r="C2026" s="2"/>
      <c r="D2026" s="2"/>
      <c r="E2026" s="87" t="s">
        <v>1490</v>
      </c>
      <c r="F2026" s="87"/>
      <c r="G2026" s="21">
        <f>SUM(G2023:G2025)</f>
        <v>150.11000000000001</v>
      </c>
    </row>
    <row r="2027" spans="1:7" ht="15" customHeight="1">
      <c r="A2027" s="2"/>
      <c r="B2027" s="2"/>
      <c r="C2027" s="2"/>
      <c r="D2027" s="2"/>
      <c r="E2027" s="89" t="s">
        <v>1491</v>
      </c>
      <c r="F2027" s="89"/>
      <c r="G2027" s="5">
        <f>SUM(G2021,G2026)</f>
        <v>198.74</v>
      </c>
    </row>
    <row r="2028" spans="1:7" ht="9.9499999999999993" customHeight="1">
      <c r="A2028" s="2"/>
      <c r="B2028" s="2"/>
      <c r="C2028" s="2"/>
      <c r="D2028" s="2"/>
      <c r="E2028" s="90"/>
      <c r="F2028" s="90"/>
      <c r="G2028" s="90"/>
    </row>
    <row r="2029" spans="1:7" ht="20.100000000000001" customHeight="1">
      <c r="A2029" s="81" t="s">
        <v>3786</v>
      </c>
      <c r="B2029" s="81"/>
      <c r="C2029" s="81"/>
      <c r="D2029" s="81"/>
      <c r="E2029" s="81"/>
      <c r="F2029" s="81"/>
      <c r="G2029" s="81"/>
    </row>
    <row r="2030" spans="1:7" ht="15" customHeight="1">
      <c r="A2030" s="91" t="s">
        <v>1560</v>
      </c>
      <c r="B2030" s="91"/>
      <c r="C2030" s="11" t="s">
        <v>4</v>
      </c>
      <c r="D2030" s="11" t="s">
        <v>1470</v>
      </c>
      <c r="E2030" s="11" t="s">
        <v>1471</v>
      </c>
      <c r="F2030" s="11" t="s">
        <v>1472</v>
      </c>
      <c r="G2030" s="11" t="s">
        <v>1473</v>
      </c>
    </row>
    <row r="2031" spans="1:7" ht="21" customHeight="1">
      <c r="A2031" s="17" t="s">
        <v>3778</v>
      </c>
      <c r="B2031" s="18" t="s">
        <v>3779</v>
      </c>
      <c r="C2031" s="17" t="s">
        <v>14</v>
      </c>
      <c r="D2031" s="17" t="s">
        <v>1563</v>
      </c>
      <c r="E2031" s="19">
        <v>1</v>
      </c>
      <c r="F2031" s="20">
        <v>48.63</v>
      </c>
      <c r="G2031" s="20">
        <f>TRUNC(TRUNC(E2031,8)*F2031,2)</f>
        <v>48.63</v>
      </c>
    </row>
    <row r="2032" spans="1:7" ht="18" customHeight="1">
      <c r="A2032" s="2"/>
      <c r="B2032" s="2"/>
      <c r="C2032" s="2"/>
      <c r="D2032" s="2"/>
      <c r="E2032" s="87" t="s">
        <v>1564</v>
      </c>
      <c r="F2032" s="87"/>
      <c r="G2032" s="21">
        <f>SUM(G2031:G2031)</f>
        <v>48.63</v>
      </c>
    </row>
    <row r="2033" spans="1:7" ht="15" customHeight="1">
      <c r="A2033" s="91" t="s">
        <v>1487</v>
      </c>
      <c r="B2033" s="91"/>
      <c r="C2033" s="11" t="s">
        <v>4</v>
      </c>
      <c r="D2033" s="11" t="s">
        <v>1470</v>
      </c>
      <c r="E2033" s="11" t="s">
        <v>1471</v>
      </c>
      <c r="F2033" s="11" t="s">
        <v>1472</v>
      </c>
      <c r="G2033" s="11" t="s">
        <v>1473</v>
      </c>
    </row>
    <row r="2034" spans="1:7" ht="29.1" customHeight="1">
      <c r="A2034" s="17" t="s">
        <v>3780</v>
      </c>
      <c r="B2034" s="18" t="s">
        <v>3781</v>
      </c>
      <c r="C2034" s="17" t="s">
        <v>14</v>
      </c>
      <c r="D2034" s="17" t="s">
        <v>1563</v>
      </c>
      <c r="E2034" s="19">
        <v>1</v>
      </c>
      <c r="F2034" s="20">
        <v>100.42</v>
      </c>
      <c r="G2034" s="20">
        <f>TRUNC(TRUNC(E2034,8)*F2034,2)</f>
        <v>100.42</v>
      </c>
    </row>
    <row r="2035" spans="1:7" ht="29.1" customHeight="1">
      <c r="A2035" s="17" t="s">
        <v>3782</v>
      </c>
      <c r="B2035" s="18" t="s">
        <v>3783</v>
      </c>
      <c r="C2035" s="17" t="s">
        <v>14</v>
      </c>
      <c r="D2035" s="17" t="s">
        <v>1563</v>
      </c>
      <c r="E2035" s="19">
        <v>1</v>
      </c>
      <c r="F2035" s="20">
        <v>14.3</v>
      </c>
      <c r="G2035" s="20">
        <f>TRUNC(TRUNC(E2035,8)*F2035,2)</f>
        <v>14.3</v>
      </c>
    </row>
    <row r="2036" spans="1:7" ht="29.1" customHeight="1">
      <c r="A2036" s="17" t="s">
        <v>3784</v>
      </c>
      <c r="B2036" s="18" t="s">
        <v>3785</v>
      </c>
      <c r="C2036" s="17" t="s">
        <v>14</v>
      </c>
      <c r="D2036" s="17" t="s">
        <v>1563</v>
      </c>
      <c r="E2036" s="19">
        <v>1</v>
      </c>
      <c r="F2036" s="20">
        <v>35.39</v>
      </c>
      <c r="G2036" s="20">
        <f>TRUNC(TRUNC(E2036,8)*F2036,2)</f>
        <v>35.39</v>
      </c>
    </row>
    <row r="2037" spans="1:7" ht="29.1" customHeight="1">
      <c r="A2037" s="17" t="s">
        <v>3787</v>
      </c>
      <c r="B2037" s="18" t="s">
        <v>3788</v>
      </c>
      <c r="C2037" s="17" t="s">
        <v>14</v>
      </c>
      <c r="D2037" s="17" t="s">
        <v>1563</v>
      </c>
      <c r="E2037" s="19">
        <v>1</v>
      </c>
      <c r="F2037" s="20">
        <v>161.41999999999999</v>
      </c>
      <c r="G2037" s="20">
        <f>TRUNC(TRUNC(E2037,8)*F2037,2)</f>
        <v>161.41999999999999</v>
      </c>
    </row>
    <row r="2038" spans="1:7" ht="29.1" customHeight="1">
      <c r="A2038" s="17" t="s">
        <v>3789</v>
      </c>
      <c r="B2038" s="18" t="s">
        <v>3790</v>
      </c>
      <c r="C2038" s="17" t="s">
        <v>14</v>
      </c>
      <c r="D2038" s="17" t="s">
        <v>1563</v>
      </c>
      <c r="E2038" s="19">
        <v>1</v>
      </c>
      <c r="F2038" s="20">
        <v>14.04</v>
      </c>
      <c r="G2038" s="20">
        <f>TRUNC(TRUNC(E2038,8)*F2038,2)</f>
        <v>14.04</v>
      </c>
    </row>
    <row r="2039" spans="1:7" ht="15" customHeight="1">
      <c r="A2039" s="2"/>
      <c r="B2039" s="2"/>
      <c r="C2039" s="2"/>
      <c r="D2039" s="2"/>
      <c r="E2039" s="87" t="s">
        <v>1490</v>
      </c>
      <c r="F2039" s="87"/>
      <c r="G2039" s="21">
        <f>SUM(G2034:G2038)</f>
        <v>325.57</v>
      </c>
    </row>
    <row r="2040" spans="1:7" ht="15" customHeight="1">
      <c r="A2040" s="2"/>
      <c r="B2040" s="2"/>
      <c r="C2040" s="2"/>
      <c r="D2040" s="2"/>
      <c r="E2040" s="89" t="s">
        <v>1491</v>
      </c>
      <c r="F2040" s="89"/>
      <c r="G2040" s="5">
        <f>SUM(G2032,G2039)</f>
        <v>374.2</v>
      </c>
    </row>
    <row r="2041" spans="1:7" ht="9.9499999999999993" customHeight="1">
      <c r="A2041" s="2"/>
      <c r="B2041" s="2"/>
      <c r="C2041" s="2"/>
      <c r="D2041" s="2"/>
      <c r="E2041" s="90"/>
      <c r="F2041" s="90"/>
      <c r="G2041" s="90"/>
    </row>
    <row r="2042" spans="1:7" ht="20.100000000000001" customHeight="1">
      <c r="A2042" s="81" t="s">
        <v>3791</v>
      </c>
      <c r="B2042" s="81"/>
      <c r="C2042" s="81"/>
      <c r="D2042" s="81"/>
      <c r="E2042" s="81"/>
      <c r="F2042" s="81"/>
      <c r="G2042" s="81"/>
    </row>
    <row r="2043" spans="1:7" ht="15" customHeight="1">
      <c r="A2043" s="91" t="s">
        <v>1860</v>
      </c>
      <c r="B2043" s="91"/>
      <c r="C2043" s="11" t="s">
        <v>4</v>
      </c>
      <c r="D2043" s="11" t="s">
        <v>1470</v>
      </c>
      <c r="E2043" s="11" t="s">
        <v>1471</v>
      </c>
      <c r="F2043" s="11" t="s">
        <v>1472</v>
      </c>
      <c r="G2043" s="11" t="s">
        <v>1473</v>
      </c>
    </row>
    <row r="2044" spans="1:7" ht="29.1" customHeight="1">
      <c r="A2044" s="17" t="s">
        <v>3792</v>
      </c>
      <c r="B2044" s="18" t="s">
        <v>3793</v>
      </c>
      <c r="C2044" s="17" t="s">
        <v>14</v>
      </c>
      <c r="D2044" s="17" t="s">
        <v>33</v>
      </c>
      <c r="E2044" s="19">
        <v>4.0000000000000003E-5</v>
      </c>
      <c r="F2044" s="20">
        <v>2510525.2999999998</v>
      </c>
      <c r="G2044" s="20">
        <f>TRUNC(TRUNC(E2044,8)*F2044,2)</f>
        <v>100.42</v>
      </c>
    </row>
    <row r="2045" spans="1:7" ht="15" customHeight="1">
      <c r="A2045" s="2"/>
      <c r="B2045" s="2"/>
      <c r="C2045" s="2"/>
      <c r="D2045" s="2"/>
      <c r="E2045" s="87" t="s">
        <v>1868</v>
      </c>
      <c r="F2045" s="87"/>
      <c r="G2045" s="21">
        <f>SUM(G2044:G2044)</f>
        <v>100.42</v>
      </c>
    </row>
    <row r="2046" spans="1:7" ht="15" customHeight="1">
      <c r="A2046" s="2"/>
      <c r="B2046" s="2"/>
      <c r="C2046" s="2"/>
      <c r="D2046" s="2"/>
      <c r="E2046" s="89" t="s">
        <v>1491</v>
      </c>
      <c r="F2046" s="89"/>
      <c r="G2046" s="5">
        <f>SUM(G2045)</f>
        <v>100.42</v>
      </c>
    </row>
    <row r="2047" spans="1:7" ht="9.9499999999999993" customHeight="1">
      <c r="A2047" s="2"/>
      <c r="B2047" s="2"/>
      <c r="C2047" s="2"/>
      <c r="D2047" s="2"/>
      <c r="E2047" s="90"/>
      <c r="F2047" s="90"/>
      <c r="G2047" s="90"/>
    </row>
    <row r="2048" spans="1:7" ht="20.100000000000001" customHeight="1">
      <c r="A2048" s="81" t="s">
        <v>3794</v>
      </c>
      <c r="B2048" s="81"/>
      <c r="C2048" s="81"/>
      <c r="D2048" s="81"/>
      <c r="E2048" s="81"/>
      <c r="F2048" s="81"/>
      <c r="G2048" s="81"/>
    </row>
    <row r="2049" spans="1:7" ht="15" customHeight="1">
      <c r="A2049" s="91" t="s">
        <v>1860</v>
      </c>
      <c r="B2049" s="91"/>
      <c r="C2049" s="11" t="s">
        <v>4</v>
      </c>
      <c r="D2049" s="11" t="s">
        <v>1470</v>
      </c>
      <c r="E2049" s="11" t="s">
        <v>1471</v>
      </c>
      <c r="F2049" s="11" t="s">
        <v>1472</v>
      </c>
      <c r="G2049" s="11" t="s">
        <v>1473</v>
      </c>
    </row>
    <row r="2050" spans="1:7" ht="29.1" customHeight="1">
      <c r="A2050" s="17" t="s">
        <v>3792</v>
      </c>
      <c r="B2050" s="18" t="s">
        <v>3793</v>
      </c>
      <c r="C2050" s="17" t="s">
        <v>14</v>
      </c>
      <c r="D2050" s="17" t="s">
        <v>33</v>
      </c>
      <c r="E2050" s="19">
        <v>5.6999999999999996E-6</v>
      </c>
      <c r="F2050" s="20">
        <v>2510525.2999999998</v>
      </c>
      <c r="G2050" s="20">
        <f>TRUNC(TRUNC(E2050,8)*F2050,2)</f>
        <v>14.3</v>
      </c>
    </row>
    <row r="2051" spans="1:7" ht="15" customHeight="1">
      <c r="A2051" s="2"/>
      <c r="B2051" s="2"/>
      <c r="C2051" s="2"/>
      <c r="D2051" s="2"/>
      <c r="E2051" s="87" t="s">
        <v>1868</v>
      </c>
      <c r="F2051" s="87"/>
      <c r="G2051" s="21">
        <f>SUM(G2050:G2050)</f>
        <v>14.3</v>
      </c>
    </row>
    <row r="2052" spans="1:7" ht="15" customHeight="1">
      <c r="A2052" s="2"/>
      <c r="B2052" s="2"/>
      <c r="C2052" s="2"/>
      <c r="D2052" s="2"/>
      <c r="E2052" s="89" t="s">
        <v>1491</v>
      </c>
      <c r="F2052" s="89"/>
      <c r="G2052" s="5">
        <f>SUM(G2051)</f>
        <v>14.3</v>
      </c>
    </row>
    <row r="2053" spans="1:7" ht="9.9499999999999993" customHeight="1">
      <c r="A2053" s="2"/>
      <c r="B2053" s="2"/>
      <c r="C2053" s="2"/>
      <c r="D2053" s="2"/>
      <c r="E2053" s="90"/>
      <c r="F2053" s="90"/>
      <c r="G2053" s="90"/>
    </row>
    <row r="2054" spans="1:7" ht="20.100000000000001" customHeight="1">
      <c r="A2054" s="81" t="s">
        <v>3795</v>
      </c>
      <c r="B2054" s="81"/>
      <c r="C2054" s="81"/>
      <c r="D2054" s="81"/>
      <c r="E2054" s="81"/>
      <c r="F2054" s="81"/>
      <c r="G2054" s="81"/>
    </row>
    <row r="2055" spans="1:7" ht="15" customHeight="1">
      <c r="A2055" s="91" t="s">
        <v>1860</v>
      </c>
      <c r="B2055" s="91"/>
      <c r="C2055" s="11" t="s">
        <v>4</v>
      </c>
      <c r="D2055" s="11" t="s">
        <v>1470</v>
      </c>
      <c r="E2055" s="11" t="s">
        <v>1471</v>
      </c>
      <c r="F2055" s="11" t="s">
        <v>1472</v>
      </c>
      <c r="G2055" s="11" t="s">
        <v>1473</v>
      </c>
    </row>
    <row r="2056" spans="1:7" ht="29.1" customHeight="1">
      <c r="A2056" s="17" t="s">
        <v>3792</v>
      </c>
      <c r="B2056" s="18" t="s">
        <v>3793</v>
      </c>
      <c r="C2056" s="17" t="s">
        <v>14</v>
      </c>
      <c r="D2056" s="17" t="s">
        <v>33</v>
      </c>
      <c r="E2056" s="19">
        <v>1.4100000000000001E-5</v>
      </c>
      <c r="F2056" s="20">
        <v>2510525.2999999998</v>
      </c>
      <c r="G2056" s="20">
        <f>TRUNC(TRUNC(E2056,8)*F2056,2)</f>
        <v>35.39</v>
      </c>
    </row>
    <row r="2057" spans="1:7" ht="15" customHeight="1">
      <c r="A2057" s="2"/>
      <c r="B2057" s="2"/>
      <c r="C2057" s="2"/>
      <c r="D2057" s="2"/>
      <c r="E2057" s="87" t="s">
        <v>1868</v>
      </c>
      <c r="F2057" s="87"/>
      <c r="G2057" s="21">
        <f>SUM(G2056:G2056)</f>
        <v>35.39</v>
      </c>
    </row>
    <row r="2058" spans="1:7" ht="15" customHeight="1">
      <c r="A2058" s="2"/>
      <c r="B2058" s="2"/>
      <c r="C2058" s="2"/>
      <c r="D2058" s="2"/>
      <c r="E2058" s="89" t="s">
        <v>1491</v>
      </c>
      <c r="F2058" s="89"/>
      <c r="G2058" s="5">
        <f>SUM(G2057)</f>
        <v>35.39</v>
      </c>
    </row>
    <row r="2059" spans="1:7" ht="9.9499999999999993" customHeight="1">
      <c r="A2059" s="2"/>
      <c r="B2059" s="2"/>
      <c r="C2059" s="2"/>
      <c r="D2059" s="2"/>
      <c r="E2059" s="90"/>
      <c r="F2059" s="90"/>
      <c r="G2059" s="90"/>
    </row>
    <row r="2060" spans="1:7" ht="20.100000000000001" customHeight="1">
      <c r="A2060" s="81" t="s">
        <v>3796</v>
      </c>
      <c r="B2060" s="81"/>
      <c r="C2060" s="81"/>
      <c r="D2060" s="81"/>
      <c r="E2060" s="81"/>
      <c r="F2060" s="81"/>
      <c r="G2060" s="81"/>
    </row>
    <row r="2061" spans="1:7" ht="15" customHeight="1">
      <c r="A2061" s="91" t="s">
        <v>1860</v>
      </c>
      <c r="B2061" s="91"/>
      <c r="C2061" s="11" t="s">
        <v>4</v>
      </c>
      <c r="D2061" s="11" t="s">
        <v>1470</v>
      </c>
      <c r="E2061" s="11" t="s">
        <v>1471</v>
      </c>
      <c r="F2061" s="11" t="s">
        <v>1472</v>
      </c>
      <c r="G2061" s="11" t="s">
        <v>1473</v>
      </c>
    </row>
    <row r="2062" spans="1:7" ht="29.1" customHeight="1">
      <c r="A2062" s="17" t="s">
        <v>3792</v>
      </c>
      <c r="B2062" s="18" t="s">
        <v>3793</v>
      </c>
      <c r="C2062" s="17" t="s">
        <v>14</v>
      </c>
      <c r="D2062" s="17" t="s">
        <v>33</v>
      </c>
      <c r="E2062" s="19">
        <v>6.4300000000000004E-5</v>
      </c>
      <c r="F2062" s="20">
        <v>2510525.2999999998</v>
      </c>
      <c r="G2062" s="20">
        <f>TRUNC(TRUNC(E2062,8)*F2062,2)</f>
        <v>161.41999999999999</v>
      </c>
    </row>
    <row r="2063" spans="1:7" ht="15" customHeight="1">
      <c r="A2063" s="2"/>
      <c r="B2063" s="2"/>
      <c r="C2063" s="2"/>
      <c r="D2063" s="2"/>
      <c r="E2063" s="87" t="s">
        <v>1868</v>
      </c>
      <c r="F2063" s="87"/>
      <c r="G2063" s="21">
        <f>SUM(G2062:G2062)</f>
        <v>161.41999999999999</v>
      </c>
    </row>
    <row r="2064" spans="1:7" ht="15" customHeight="1">
      <c r="A2064" s="2"/>
      <c r="B2064" s="2"/>
      <c r="C2064" s="2"/>
      <c r="D2064" s="2"/>
      <c r="E2064" s="89" t="s">
        <v>1491</v>
      </c>
      <c r="F2064" s="89"/>
      <c r="G2064" s="5">
        <f>SUM(G2063)</f>
        <v>161.41999999999999</v>
      </c>
    </row>
    <row r="2065" spans="1:7" ht="9.9499999999999993" customHeight="1">
      <c r="A2065" s="2"/>
      <c r="B2065" s="2"/>
      <c r="C2065" s="2"/>
      <c r="D2065" s="2"/>
      <c r="E2065" s="90"/>
      <c r="F2065" s="90"/>
      <c r="G2065" s="90"/>
    </row>
    <row r="2066" spans="1:7" ht="20.100000000000001" customHeight="1">
      <c r="A2066" s="81" t="s">
        <v>3797</v>
      </c>
      <c r="B2066" s="81"/>
      <c r="C2066" s="81"/>
      <c r="D2066" s="81"/>
      <c r="E2066" s="81"/>
      <c r="F2066" s="81"/>
      <c r="G2066" s="81"/>
    </row>
    <row r="2067" spans="1:7" ht="15" customHeight="1">
      <c r="A2067" s="91" t="s">
        <v>3360</v>
      </c>
      <c r="B2067" s="91"/>
      <c r="C2067" s="11" t="s">
        <v>4</v>
      </c>
      <c r="D2067" s="11" t="s">
        <v>1470</v>
      </c>
      <c r="E2067" s="11" t="s">
        <v>1471</v>
      </c>
      <c r="F2067" s="11" t="s">
        <v>1472</v>
      </c>
      <c r="G2067" s="11" t="s">
        <v>1473</v>
      </c>
    </row>
    <row r="2068" spans="1:7" ht="21" customHeight="1">
      <c r="A2068" s="17" t="s">
        <v>3361</v>
      </c>
      <c r="B2068" s="18" t="s">
        <v>3362</v>
      </c>
      <c r="C2068" s="17" t="s">
        <v>14</v>
      </c>
      <c r="D2068" s="17" t="s">
        <v>3363</v>
      </c>
      <c r="E2068" s="19">
        <v>13</v>
      </c>
      <c r="F2068" s="20">
        <v>1.08</v>
      </c>
      <c r="G2068" s="20">
        <f>TRUNC(TRUNC(E2068,8)*F2068,2)</f>
        <v>14.04</v>
      </c>
    </row>
    <row r="2069" spans="1:7" ht="15" customHeight="1">
      <c r="A2069" s="2"/>
      <c r="B2069" s="2"/>
      <c r="C2069" s="2"/>
      <c r="D2069" s="2"/>
      <c r="E2069" s="87" t="s">
        <v>3364</v>
      </c>
      <c r="F2069" s="87"/>
      <c r="G2069" s="21">
        <f>SUM(G2068:G2068)</f>
        <v>14.04</v>
      </c>
    </row>
    <row r="2070" spans="1:7" ht="15" customHeight="1">
      <c r="A2070" s="2"/>
      <c r="B2070" s="2"/>
      <c r="C2070" s="2"/>
      <c r="D2070" s="2"/>
      <c r="E2070" s="89" t="s">
        <v>1491</v>
      </c>
      <c r="F2070" s="89"/>
      <c r="G2070" s="5">
        <f>SUM(G2069)</f>
        <v>14.04</v>
      </c>
    </row>
    <row r="2071" spans="1:7" ht="9.9499999999999993" customHeight="1">
      <c r="A2071" s="2"/>
      <c r="B2071" s="2"/>
      <c r="C2071" s="2"/>
      <c r="D2071" s="2"/>
      <c r="E2071" s="90"/>
      <c r="F2071" s="90"/>
      <c r="G2071" s="90"/>
    </row>
    <row r="2072" spans="1:7" ht="20.100000000000001" customHeight="1">
      <c r="A2072" s="81" t="s">
        <v>3124</v>
      </c>
      <c r="B2072" s="81"/>
      <c r="C2072" s="81"/>
      <c r="D2072" s="81"/>
      <c r="E2072" s="81"/>
      <c r="F2072" s="81"/>
      <c r="G2072" s="81"/>
    </row>
    <row r="2073" spans="1:7" ht="15" customHeight="1">
      <c r="A2073" s="91" t="s">
        <v>1576</v>
      </c>
      <c r="B2073" s="91"/>
      <c r="C2073" s="11" t="s">
        <v>4</v>
      </c>
      <c r="D2073" s="11" t="s">
        <v>1470</v>
      </c>
      <c r="E2073" s="11" t="s">
        <v>1471</v>
      </c>
      <c r="F2073" s="11" t="s">
        <v>1472</v>
      </c>
      <c r="G2073" s="11" t="s">
        <v>1473</v>
      </c>
    </row>
    <row r="2074" spans="1:7" ht="29.1" customHeight="1">
      <c r="A2074" s="17" t="s">
        <v>3125</v>
      </c>
      <c r="B2074" s="18" t="s">
        <v>3126</v>
      </c>
      <c r="C2074" s="17" t="s">
        <v>14</v>
      </c>
      <c r="D2074" s="17" t="s">
        <v>33</v>
      </c>
      <c r="E2074" s="19">
        <v>1</v>
      </c>
      <c r="F2074" s="20">
        <v>81.66</v>
      </c>
      <c r="G2074" s="20">
        <f>TRUNC(TRUNC(E2074,8)*F2074,2)</f>
        <v>81.66</v>
      </c>
    </row>
    <row r="2075" spans="1:7" ht="15" customHeight="1">
      <c r="A2075" s="2"/>
      <c r="B2075" s="2"/>
      <c r="C2075" s="2"/>
      <c r="D2075" s="2"/>
      <c r="E2075" s="87" t="s">
        <v>1588</v>
      </c>
      <c r="F2075" s="87"/>
      <c r="G2075" s="21">
        <f>SUM(G2074:G2074)</f>
        <v>81.66</v>
      </c>
    </row>
    <row r="2076" spans="1:7" ht="15" customHeight="1">
      <c r="A2076" s="91" t="s">
        <v>1560</v>
      </c>
      <c r="B2076" s="91"/>
      <c r="C2076" s="11" t="s">
        <v>4</v>
      </c>
      <c r="D2076" s="11" t="s">
        <v>1470</v>
      </c>
      <c r="E2076" s="11" t="s">
        <v>1471</v>
      </c>
      <c r="F2076" s="11" t="s">
        <v>1472</v>
      </c>
      <c r="G2076" s="11" t="s">
        <v>1473</v>
      </c>
    </row>
    <row r="2077" spans="1:7" ht="21" customHeight="1">
      <c r="A2077" s="17" t="s">
        <v>2158</v>
      </c>
      <c r="B2077" s="18" t="s">
        <v>2159</v>
      </c>
      <c r="C2077" s="17" t="s">
        <v>14</v>
      </c>
      <c r="D2077" s="17" t="s">
        <v>1563</v>
      </c>
      <c r="E2077" s="19">
        <v>0.24840000000000001</v>
      </c>
      <c r="F2077" s="20">
        <v>24.39</v>
      </c>
      <c r="G2077" s="20">
        <f>TRUNC(TRUNC(E2077,8)*F2077,2)</f>
        <v>6.05</v>
      </c>
    </row>
    <row r="2078" spans="1:7" ht="15" customHeight="1">
      <c r="A2078" s="17" t="s">
        <v>2160</v>
      </c>
      <c r="B2078" s="18" t="s">
        <v>2161</v>
      </c>
      <c r="C2078" s="17" t="s">
        <v>14</v>
      </c>
      <c r="D2078" s="17" t="s">
        <v>1563</v>
      </c>
      <c r="E2078" s="19">
        <v>0.24840000000000001</v>
      </c>
      <c r="F2078" s="20">
        <v>32.69</v>
      </c>
      <c r="G2078" s="20">
        <f>TRUNC(TRUNC(E2078,8)*F2078,2)</f>
        <v>8.1199999999999992</v>
      </c>
    </row>
    <row r="2079" spans="1:7" ht="18" customHeight="1">
      <c r="A2079" s="2"/>
      <c r="B2079" s="2"/>
      <c r="C2079" s="2"/>
      <c r="D2079" s="2"/>
      <c r="E2079" s="87" t="s">
        <v>1564</v>
      </c>
      <c r="F2079" s="87"/>
      <c r="G2079" s="21">
        <f>SUM(G2077:G2078)</f>
        <v>14.169999999999998</v>
      </c>
    </row>
    <row r="2080" spans="1:7" ht="15" customHeight="1">
      <c r="A2080" s="2"/>
      <c r="B2080" s="2"/>
      <c r="C2080" s="2"/>
      <c r="D2080" s="2"/>
      <c r="E2080" s="89" t="s">
        <v>1491</v>
      </c>
      <c r="F2080" s="89"/>
      <c r="G2080" s="5">
        <f>SUM(G2075,G2079)</f>
        <v>95.83</v>
      </c>
    </row>
    <row r="2081" spans="1:7" ht="9.9499999999999993" customHeight="1">
      <c r="A2081" s="2"/>
      <c r="B2081" s="2"/>
      <c r="C2081" s="2"/>
      <c r="D2081" s="2"/>
      <c r="E2081" s="90"/>
      <c r="F2081" s="90"/>
      <c r="G2081" s="90"/>
    </row>
    <row r="2082" spans="1:7" ht="20.100000000000001" customHeight="1">
      <c r="A2082" s="81" t="s">
        <v>3798</v>
      </c>
      <c r="B2082" s="81"/>
      <c r="C2082" s="81"/>
      <c r="D2082" s="81"/>
      <c r="E2082" s="81"/>
      <c r="F2082" s="81"/>
      <c r="G2082" s="81"/>
    </row>
    <row r="2083" spans="1:7" ht="15" customHeight="1">
      <c r="A2083" s="91" t="s">
        <v>1469</v>
      </c>
      <c r="B2083" s="91"/>
      <c r="C2083" s="11" t="s">
        <v>4</v>
      </c>
      <c r="D2083" s="11" t="s">
        <v>1470</v>
      </c>
      <c r="E2083" s="11" t="s">
        <v>1471</v>
      </c>
      <c r="F2083" s="11" t="s">
        <v>1472</v>
      </c>
      <c r="G2083" s="11" t="s">
        <v>1473</v>
      </c>
    </row>
    <row r="2084" spans="1:7" ht="21" customHeight="1">
      <c r="A2084" s="17" t="s">
        <v>3191</v>
      </c>
      <c r="B2084" s="18" t="s">
        <v>3192</v>
      </c>
      <c r="C2084" s="17" t="s">
        <v>14</v>
      </c>
      <c r="D2084" s="17" t="s">
        <v>1563</v>
      </c>
      <c r="E2084" s="19">
        <v>1</v>
      </c>
      <c r="F2084" s="20">
        <v>4.5599999999999996</v>
      </c>
      <c r="G2084" s="20">
        <f t="shared" ref="G2084:G2089" si="18">TRUNC(TRUNC(E2084,8)*F2084,2)</f>
        <v>4.5599999999999996</v>
      </c>
    </row>
    <row r="2085" spans="1:7" ht="21" customHeight="1">
      <c r="A2085" s="17" t="s">
        <v>3193</v>
      </c>
      <c r="B2085" s="18" t="s">
        <v>3194</v>
      </c>
      <c r="C2085" s="17" t="s">
        <v>14</v>
      </c>
      <c r="D2085" s="17" t="s">
        <v>1563</v>
      </c>
      <c r="E2085" s="19">
        <v>1</v>
      </c>
      <c r="F2085" s="20">
        <v>1.24</v>
      </c>
      <c r="G2085" s="20">
        <f t="shared" si="18"/>
        <v>1.24</v>
      </c>
    </row>
    <row r="2086" spans="1:7" ht="21" customHeight="1">
      <c r="A2086" s="17" t="s">
        <v>3195</v>
      </c>
      <c r="B2086" s="18" t="s">
        <v>3196</v>
      </c>
      <c r="C2086" s="17" t="s">
        <v>14</v>
      </c>
      <c r="D2086" s="17" t="s">
        <v>1563</v>
      </c>
      <c r="E2086" s="19">
        <v>1</v>
      </c>
      <c r="F2086" s="20">
        <v>1.34</v>
      </c>
      <c r="G2086" s="20">
        <f t="shared" si="18"/>
        <v>1.34</v>
      </c>
    </row>
    <row r="2087" spans="1:7" ht="21" customHeight="1">
      <c r="A2087" s="17" t="s">
        <v>3197</v>
      </c>
      <c r="B2087" s="18" t="s">
        <v>3198</v>
      </c>
      <c r="C2087" s="17" t="s">
        <v>14</v>
      </c>
      <c r="D2087" s="17" t="s">
        <v>1563</v>
      </c>
      <c r="E2087" s="19">
        <v>1</v>
      </c>
      <c r="F2087" s="20">
        <v>0.82</v>
      </c>
      <c r="G2087" s="20">
        <f t="shared" si="18"/>
        <v>0.82</v>
      </c>
    </row>
    <row r="2088" spans="1:7" ht="21" customHeight="1">
      <c r="A2088" s="17" t="s">
        <v>3199</v>
      </c>
      <c r="B2088" s="18" t="s">
        <v>3200</v>
      </c>
      <c r="C2088" s="17" t="s">
        <v>14</v>
      </c>
      <c r="D2088" s="17" t="s">
        <v>1563</v>
      </c>
      <c r="E2088" s="19">
        <v>1</v>
      </c>
      <c r="F2088" s="20">
        <v>0.04</v>
      </c>
      <c r="G2088" s="20">
        <f t="shared" si="18"/>
        <v>0.04</v>
      </c>
    </row>
    <row r="2089" spans="1:7" ht="21" customHeight="1">
      <c r="A2089" s="17" t="s">
        <v>3201</v>
      </c>
      <c r="B2089" s="18" t="s">
        <v>3202</v>
      </c>
      <c r="C2089" s="17" t="s">
        <v>14</v>
      </c>
      <c r="D2089" s="17" t="s">
        <v>1563</v>
      </c>
      <c r="E2089" s="19">
        <v>1</v>
      </c>
      <c r="F2089" s="20">
        <v>0.8</v>
      </c>
      <c r="G2089" s="20">
        <f t="shared" si="18"/>
        <v>0.8</v>
      </c>
    </row>
    <row r="2090" spans="1:7" ht="15" customHeight="1">
      <c r="A2090" s="2"/>
      <c r="B2090" s="2"/>
      <c r="C2090" s="2"/>
      <c r="D2090" s="2"/>
      <c r="E2090" s="87" t="s">
        <v>1482</v>
      </c>
      <c r="F2090" s="87"/>
      <c r="G2090" s="21">
        <f>SUM(G2084:G2089)</f>
        <v>8.8000000000000007</v>
      </c>
    </row>
    <row r="2091" spans="1:7" ht="15" customHeight="1">
      <c r="A2091" s="91" t="s">
        <v>1483</v>
      </c>
      <c r="B2091" s="91"/>
      <c r="C2091" s="11" t="s">
        <v>4</v>
      </c>
      <c r="D2091" s="11" t="s">
        <v>1470</v>
      </c>
      <c r="E2091" s="11" t="s">
        <v>1471</v>
      </c>
      <c r="F2091" s="11" t="s">
        <v>1472</v>
      </c>
      <c r="G2091" s="11" t="s">
        <v>1473</v>
      </c>
    </row>
    <row r="2092" spans="1:7" ht="15" customHeight="1">
      <c r="A2092" s="17" t="s">
        <v>3581</v>
      </c>
      <c r="B2092" s="18" t="s">
        <v>3582</v>
      </c>
      <c r="C2092" s="17" t="s">
        <v>14</v>
      </c>
      <c r="D2092" s="17" t="s">
        <v>1563</v>
      </c>
      <c r="E2092" s="19">
        <v>1</v>
      </c>
      <c r="F2092" s="20">
        <v>24.32</v>
      </c>
      <c r="G2092" s="20">
        <f>TRUNC(TRUNC(E2092,8)*F2092,2)</f>
        <v>24.32</v>
      </c>
    </row>
    <row r="2093" spans="1:7" ht="15" customHeight="1">
      <c r="A2093" s="2"/>
      <c r="B2093" s="2"/>
      <c r="C2093" s="2"/>
      <c r="D2093" s="2"/>
      <c r="E2093" s="87" t="s">
        <v>1486</v>
      </c>
      <c r="F2093" s="87"/>
      <c r="G2093" s="21">
        <f>SUM(G2092:G2092)</f>
        <v>24.32</v>
      </c>
    </row>
    <row r="2094" spans="1:7" ht="15" customHeight="1">
      <c r="A2094" s="91" t="s">
        <v>1487</v>
      </c>
      <c r="B2094" s="91"/>
      <c r="C2094" s="11" t="s">
        <v>4</v>
      </c>
      <c r="D2094" s="11" t="s">
        <v>1470</v>
      </c>
      <c r="E2094" s="11" t="s">
        <v>1471</v>
      </c>
      <c r="F2094" s="11" t="s">
        <v>1472</v>
      </c>
      <c r="G2094" s="11" t="s">
        <v>1473</v>
      </c>
    </row>
    <row r="2095" spans="1:7" ht="21" customHeight="1">
      <c r="A2095" s="17" t="s">
        <v>3799</v>
      </c>
      <c r="B2095" s="18" t="s">
        <v>3800</v>
      </c>
      <c r="C2095" s="17" t="s">
        <v>14</v>
      </c>
      <c r="D2095" s="17" t="s">
        <v>1563</v>
      </c>
      <c r="E2095" s="19">
        <v>1</v>
      </c>
      <c r="F2095" s="20">
        <v>0.59</v>
      </c>
      <c r="G2095" s="20">
        <f>TRUNC(TRUNC(E2095,8)*F2095,2)</f>
        <v>0.59</v>
      </c>
    </row>
    <row r="2096" spans="1:7" ht="15" customHeight="1">
      <c r="A2096" s="2"/>
      <c r="B2096" s="2"/>
      <c r="C2096" s="2"/>
      <c r="D2096" s="2"/>
      <c r="E2096" s="87" t="s">
        <v>1490</v>
      </c>
      <c r="F2096" s="87"/>
      <c r="G2096" s="21">
        <f>SUM(G2095:G2095)</f>
        <v>0.59</v>
      </c>
    </row>
    <row r="2097" spans="1:7" ht="15" customHeight="1">
      <c r="A2097" s="2"/>
      <c r="B2097" s="2"/>
      <c r="C2097" s="2"/>
      <c r="D2097" s="2"/>
      <c r="E2097" s="89" t="s">
        <v>1491</v>
      </c>
      <c r="F2097" s="89"/>
      <c r="G2097" s="5">
        <f>SUM(G2090,G2093,G2096)</f>
        <v>33.710000000000008</v>
      </c>
    </row>
    <row r="2098" spans="1:7" ht="9.9499999999999993" customHeight="1">
      <c r="A2098" s="2"/>
      <c r="B2098" s="2"/>
      <c r="C2098" s="2"/>
      <c r="D2098" s="2"/>
      <c r="E2098" s="90"/>
      <c r="F2098" s="90"/>
      <c r="G2098" s="90"/>
    </row>
    <row r="2099" spans="1:7" ht="20.100000000000001" customHeight="1">
      <c r="A2099" s="81" t="s">
        <v>3801</v>
      </c>
      <c r="B2099" s="81"/>
      <c r="C2099" s="81"/>
      <c r="D2099" s="81"/>
      <c r="E2099" s="81"/>
      <c r="F2099" s="81"/>
      <c r="G2099" s="81"/>
    </row>
    <row r="2100" spans="1:7" ht="15" customHeight="1">
      <c r="A2100" s="91" t="s">
        <v>1576</v>
      </c>
      <c r="B2100" s="91"/>
      <c r="C2100" s="11" t="s">
        <v>4</v>
      </c>
      <c r="D2100" s="11" t="s">
        <v>1470</v>
      </c>
      <c r="E2100" s="11" t="s">
        <v>1471</v>
      </c>
      <c r="F2100" s="11" t="s">
        <v>1472</v>
      </c>
      <c r="G2100" s="11" t="s">
        <v>1473</v>
      </c>
    </row>
    <row r="2101" spans="1:7" ht="29.1" customHeight="1">
      <c r="A2101" s="17" t="s">
        <v>2223</v>
      </c>
      <c r="B2101" s="18" t="s">
        <v>2224</v>
      </c>
      <c r="C2101" s="17" t="s">
        <v>14</v>
      </c>
      <c r="D2101" s="17" t="s">
        <v>33</v>
      </c>
      <c r="E2101" s="19">
        <v>2.1960000000000002</v>
      </c>
      <c r="F2101" s="20">
        <v>0.2</v>
      </c>
      <c r="G2101" s="20">
        <f>TRUNC(TRUNC(E2101,8)*F2101,2)</f>
        <v>0.43</v>
      </c>
    </row>
    <row r="2102" spans="1:7" ht="21" customHeight="1">
      <c r="A2102" s="17" t="s">
        <v>2023</v>
      </c>
      <c r="B2102" s="18" t="s">
        <v>2024</v>
      </c>
      <c r="C2102" s="17" t="s">
        <v>14</v>
      </c>
      <c r="D2102" s="17" t="s">
        <v>88</v>
      </c>
      <c r="E2102" s="19">
        <v>2.992</v>
      </c>
      <c r="F2102" s="20">
        <v>2.66</v>
      </c>
      <c r="G2102" s="20">
        <f>TRUNC(TRUNC(E2102,8)*F2102,2)</f>
        <v>7.95</v>
      </c>
    </row>
    <row r="2103" spans="1:7" ht="15" customHeight="1">
      <c r="A2103" s="17" t="s">
        <v>3802</v>
      </c>
      <c r="B2103" s="18" t="s">
        <v>3803</v>
      </c>
      <c r="C2103" s="17" t="s">
        <v>14</v>
      </c>
      <c r="D2103" s="17" t="s">
        <v>118</v>
      </c>
      <c r="E2103" s="19">
        <v>0.96399999999999997</v>
      </c>
      <c r="F2103" s="20">
        <v>61.9</v>
      </c>
      <c r="G2103" s="20">
        <f>TRUNC(TRUNC(E2103,8)*F2103,2)</f>
        <v>59.67</v>
      </c>
    </row>
    <row r="2104" spans="1:7" ht="15" customHeight="1">
      <c r="A2104" s="17" t="s">
        <v>3804</v>
      </c>
      <c r="B2104" s="18" t="s">
        <v>3805</v>
      </c>
      <c r="C2104" s="17" t="s">
        <v>14</v>
      </c>
      <c r="D2104" s="17" t="s">
        <v>33</v>
      </c>
      <c r="E2104" s="19">
        <v>0.39700000000000002</v>
      </c>
      <c r="F2104" s="20">
        <v>21.07</v>
      </c>
      <c r="G2104" s="20">
        <f>TRUNC(TRUNC(E2104,8)*F2104,2)</f>
        <v>8.36</v>
      </c>
    </row>
    <row r="2105" spans="1:7" ht="15" customHeight="1">
      <c r="A2105" s="17" t="s">
        <v>3806</v>
      </c>
      <c r="B2105" s="18" t="s">
        <v>3807</v>
      </c>
      <c r="C2105" s="17" t="s">
        <v>14</v>
      </c>
      <c r="D2105" s="17" t="s">
        <v>39</v>
      </c>
      <c r="E2105" s="19">
        <v>1</v>
      </c>
      <c r="F2105" s="20">
        <v>233.22</v>
      </c>
      <c r="G2105" s="20">
        <f>TRUNC(TRUNC(E2105,8)*F2105,2)</f>
        <v>233.22</v>
      </c>
    </row>
    <row r="2106" spans="1:7" ht="15" customHeight="1">
      <c r="A2106" s="2"/>
      <c r="B2106" s="2"/>
      <c r="C2106" s="2"/>
      <c r="D2106" s="2"/>
      <c r="E2106" s="87" t="s">
        <v>1588</v>
      </c>
      <c r="F2106" s="87"/>
      <c r="G2106" s="21">
        <f>SUM(G2101:G2105)</f>
        <v>309.63</v>
      </c>
    </row>
    <row r="2107" spans="1:7" ht="15" customHeight="1">
      <c r="A2107" s="91" t="s">
        <v>1560</v>
      </c>
      <c r="B2107" s="91"/>
      <c r="C2107" s="11" t="s">
        <v>4</v>
      </c>
      <c r="D2107" s="11" t="s">
        <v>1470</v>
      </c>
      <c r="E2107" s="11" t="s">
        <v>1471</v>
      </c>
      <c r="F2107" s="11" t="s">
        <v>1472</v>
      </c>
      <c r="G2107" s="11" t="s">
        <v>1473</v>
      </c>
    </row>
    <row r="2108" spans="1:7" ht="15" customHeight="1">
      <c r="A2108" s="17" t="s">
        <v>1775</v>
      </c>
      <c r="B2108" s="18" t="s">
        <v>1776</v>
      </c>
      <c r="C2108" s="17" t="s">
        <v>14</v>
      </c>
      <c r="D2108" s="17" t="s">
        <v>1563</v>
      </c>
      <c r="E2108" s="19">
        <v>1.542</v>
      </c>
      <c r="F2108" s="20">
        <v>23.23</v>
      </c>
      <c r="G2108" s="20">
        <f>TRUNC(TRUNC(E2108,8)*F2108,2)</f>
        <v>35.82</v>
      </c>
    </row>
    <row r="2109" spans="1:7" ht="15" customHeight="1">
      <c r="A2109" s="17" t="s">
        <v>2897</v>
      </c>
      <c r="B2109" s="18" t="s">
        <v>2898</v>
      </c>
      <c r="C2109" s="17" t="s">
        <v>14</v>
      </c>
      <c r="D2109" s="17" t="s">
        <v>1563</v>
      </c>
      <c r="E2109" s="19">
        <v>1.5860000000000001</v>
      </c>
      <c r="F2109" s="20">
        <v>24.27</v>
      </c>
      <c r="G2109" s="20">
        <f>TRUNC(TRUNC(E2109,8)*F2109,2)</f>
        <v>38.49</v>
      </c>
    </row>
    <row r="2110" spans="1:7" ht="18" customHeight="1">
      <c r="A2110" s="2"/>
      <c r="B2110" s="2"/>
      <c r="C2110" s="2"/>
      <c r="D2110" s="2"/>
      <c r="E2110" s="87" t="s">
        <v>1564</v>
      </c>
      <c r="F2110" s="87"/>
      <c r="G2110" s="21">
        <f>SUM(G2108:G2109)</f>
        <v>74.31</v>
      </c>
    </row>
    <row r="2111" spans="1:7" ht="15" customHeight="1">
      <c r="A2111" s="2"/>
      <c r="B2111" s="2"/>
      <c r="C2111" s="2"/>
      <c r="D2111" s="2"/>
      <c r="E2111" s="89" t="s">
        <v>1491</v>
      </c>
      <c r="F2111" s="89"/>
      <c r="G2111" s="5">
        <f>SUM(G2106,G2110)</f>
        <v>383.94</v>
      </c>
    </row>
    <row r="2112" spans="1:7" ht="9.9499999999999993" customHeight="1">
      <c r="A2112" s="2"/>
      <c r="B2112" s="2"/>
      <c r="C2112" s="2"/>
      <c r="D2112" s="2"/>
      <c r="E2112" s="90"/>
      <c r="F2112" s="90"/>
      <c r="G2112" s="90"/>
    </row>
    <row r="2113" spans="1:7" ht="20.100000000000001" customHeight="1">
      <c r="A2113" s="81" t="s">
        <v>3808</v>
      </c>
      <c r="B2113" s="81"/>
      <c r="C2113" s="81"/>
      <c r="D2113" s="81"/>
      <c r="E2113" s="81"/>
      <c r="F2113" s="81"/>
      <c r="G2113" s="81"/>
    </row>
    <row r="2114" spans="1:7" ht="15" customHeight="1">
      <c r="A2114" s="91" t="s">
        <v>1576</v>
      </c>
      <c r="B2114" s="91"/>
      <c r="C2114" s="11" t="s">
        <v>4</v>
      </c>
      <c r="D2114" s="11" t="s">
        <v>1470</v>
      </c>
      <c r="E2114" s="11" t="s">
        <v>1471</v>
      </c>
      <c r="F2114" s="11" t="s">
        <v>1472</v>
      </c>
      <c r="G2114" s="11" t="s">
        <v>1473</v>
      </c>
    </row>
    <row r="2115" spans="1:7" ht="15" customHeight="1">
      <c r="A2115" s="17" t="s">
        <v>3809</v>
      </c>
      <c r="B2115" s="18" t="s">
        <v>3810</v>
      </c>
      <c r="C2115" s="17" t="s">
        <v>14</v>
      </c>
      <c r="D2115" s="17" t="s">
        <v>33</v>
      </c>
      <c r="E2115" s="19">
        <v>2</v>
      </c>
      <c r="F2115" s="20">
        <v>6.28</v>
      </c>
      <c r="G2115" s="20">
        <f>TRUNC(TRUNC(E2115,8)*F2115,2)</f>
        <v>12.56</v>
      </c>
    </row>
    <row r="2116" spans="1:7" ht="15" customHeight="1">
      <c r="A2116" s="2"/>
      <c r="B2116" s="2"/>
      <c r="C2116" s="2"/>
      <c r="D2116" s="2"/>
      <c r="E2116" s="87" t="s">
        <v>1588</v>
      </c>
      <c r="F2116" s="87"/>
      <c r="G2116" s="21">
        <f>SUM(G2115:G2115)</f>
        <v>12.56</v>
      </c>
    </row>
    <row r="2117" spans="1:7" ht="15" customHeight="1">
      <c r="A2117" s="91" t="s">
        <v>1560</v>
      </c>
      <c r="B2117" s="91"/>
      <c r="C2117" s="11" t="s">
        <v>4</v>
      </c>
      <c r="D2117" s="11" t="s">
        <v>1470</v>
      </c>
      <c r="E2117" s="11" t="s">
        <v>1471</v>
      </c>
      <c r="F2117" s="11" t="s">
        <v>1472</v>
      </c>
      <c r="G2117" s="11" t="s">
        <v>1473</v>
      </c>
    </row>
    <row r="2118" spans="1:7" ht="21" customHeight="1">
      <c r="A2118" s="17" t="s">
        <v>2158</v>
      </c>
      <c r="B2118" s="18" t="s">
        <v>2159</v>
      </c>
      <c r="C2118" s="17" t="s">
        <v>14</v>
      </c>
      <c r="D2118" s="17" t="s">
        <v>1563</v>
      </c>
      <c r="E2118" s="19">
        <v>0.57199999999999995</v>
      </c>
      <c r="F2118" s="20">
        <v>24.39</v>
      </c>
      <c r="G2118" s="20">
        <f>TRUNC(TRUNC(E2118,8)*F2118,2)</f>
        <v>13.95</v>
      </c>
    </row>
    <row r="2119" spans="1:7" ht="15" customHeight="1">
      <c r="A2119" s="17" t="s">
        <v>2160</v>
      </c>
      <c r="B2119" s="18" t="s">
        <v>2161</v>
      </c>
      <c r="C2119" s="17" t="s">
        <v>14</v>
      </c>
      <c r="D2119" s="17" t="s">
        <v>1563</v>
      </c>
      <c r="E2119" s="19">
        <v>0.57199999999999995</v>
      </c>
      <c r="F2119" s="20">
        <v>32.69</v>
      </c>
      <c r="G2119" s="20">
        <f>TRUNC(TRUNC(E2119,8)*F2119,2)</f>
        <v>18.690000000000001</v>
      </c>
    </row>
    <row r="2120" spans="1:7" ht="18" customHeight="1">
      <c r="A2120" s="2"/>
      <c r="B2120" s="2"/>
      <c r="C2120" s="2"/>
      <c r="D2120" s="2"/>
      <c r="E2120" s="87" t="s">
        <v>1564</v>
      </c>
      <c r="F2120" s="87"/>
      <c r="G2120" s="21">
        <f>SUM(G2118:G2119)</f>
        <v>32.64</v>
      </c>
    </row>
    <row r="2121" spans="1:7" ht="15" customHeight="1">
      <c r="A2121" s="2"/>
      <c r="B2121" s="2"/>
      <c r="C2121" s="2"/>
      <c r="D2121" s="2"/>
      <c r="E2121" s="89" t="s">
        <v>1491</v>
      </c>
      <c r="F2121" s="89"/>
      <c r="G2121" s="5">
        <f>SUM(G2116,G2120)</f>
        <v>45.2</v>
      </c>
    </row>
    <row r="2122" spans="1:7" ht="9.9499999999999993" customHeight="1">
      <c r="A2122" s="2"/>
      <c r="B2122" s="2"/>
      <c r="C2122" s="2"/>
      <c r="D2122" s="2"/>
      <c r="E2122" s="90"/>
      <c r="F2122" s="90"/>
      <c r="G2122" s="90"/>
    </row>
    <row r="2123" spans="1:7" ht="20.100000000000001" customHeight="1">
      <c r="A2123" s="81" t="s">
        <v>2306</v>
      </c>
      <c r="B2123" s="81"/>
      <c r="C2123" s="81"/>
      <c r="D2123" s="81"/>
      <c r="E2123" s="81"/>
      <c r="F2123" s="81"/>
      <c r="G2123" s="81"/>
    </row>
    <row r="2124" spans="1:7" ht="15" customHeight="1">
      <c r="A2124" s="91" t="s">
        <v>1487</v>
      </c>
      <c r="B2124" s="91"/>
      <c r="C2124" s="11" t="s">
        <v>4</v>
      </c>
      <c r="D2124" s="11" t="s">
        <v>1470</v>
      </c>
      <c r="E2124" s="11" t="s">
        <v>1471</v>
      </c>
      <c r="F2124" s="11" t="s">
        <v>1472</v>
      </c>
      <c r="G2124" s="11" t="s">
        <v>1473</v>
      </c>
    </row>
    <row r="2125" spans="1:7" ht="29.1" customHeight="1">
      <c r="A2125" s="17" t="s">
        <v>2307</v>
      </c>
      <c r="B2125" s="18" t="s">
        <v>2308</v>
      </c>
      <c r="C2125" s="17" t="s">
        <v>14</v>
      </c>
      <c r="D2125" s="17" t="s">
        <v>33</v>
      </c>
      <c r="E2125" s="19">
        <v>1</v>
      </c>
      <c r="F2125" s="20">
        <v>38.04</v>
      </c>
      <c r="G2125" s="20">
        <f>TRUNC(TRUNC(E2125,8)*F2125,2)</f>
        <v>38.04</v>
      </c>
    </row>
    <row r="2126" spans="1:7" ht="29.1" customHeight="1">
      <c r="A2126" s="17" t="s">
        <v>2280</v>
      </c>
      <c r="B2126" s="18" t="s">
        <v>2281</v>
      </c>
      <c r="C2126" s="17" t="s">
        <v>14</v>
      </c>
      <c r="D2126" s="17" t="s">
        <v>33</v>
      </c>
      <c r="E2126" s="19">
        <v>1</v>
      </c>
      <c r="F2126" s="20">
        <v>10.4</v>
      </c>
      <c r="G2126" s="20">
        <f>TRUNC(TRUNC(E2126,8)*F2126,2)</f>
        <v>10.4</v>
      </c>
    </row>
    <row r="2127" spans="1:7" ht="15" customHeight="1">
      <c r="A2127" s="2"/>
      <c r="B2127" s="2"/>
      <c r="C2127" s="2"/>
      <c r="D2127" s="2"/>
      <c r="E2127" s="87" t="s">
        <v>1490</v>
      </c>
      <c r="F2127" s="87"/>
      <c r="G2127" s="21">
        <f>SUM(G2125:G2126)</f>
        <v>48.44</v>
      </c>
    </row>
    <row r="2128" spans="1:7" ht="15" customHeight="1">
      <c r="A2128" s="2"/>
      <c r="B2128" s="2"/>
      <c r="C2128" s="2"/>
      <c r="D2128" s="2"/>
      <c r="E2128" s="89" t="s">
        <v>1491</v>
      </c>
      <c r="F2128" s="89"/>
      <c r="G2128" s="5">
        <f>SUM(G2127)</f>
        <v>48.44</v>
      </c>
    </row>
    <row r="2129" spans="1:7" ht="9.9499999999999993" customHeight="1">
      <c r="A2129" s="2"/>
      <c r="B2129" s="2"/>
      <c r="C2129" s="2"/>
      <c r="D2129" s="2"/>
      <c r="E2129" s="90"/>
      <c r="F2129" s="90"/>
      <c r="G2129" s="90"/>
    </row>
    <row r="2130" spans="1:7" ht="20.100000000000001" customHeight="1">
      <c r="A2130" s="81" t="s">
        <v>3811</v>
      </c>
      <c r="B2130" s="81"/>
      <c r="C2130" s="81"/>
      <c r="D2130" s="81"/>
      <c r="E2130" s="81"/>
      <c r="F2130" s="81"/>
      <c r="G2130" s="81"/>
    </row>
    <row r="2131" spans="1:7" ht="15" customHeight="1">
      <c r="A2131" s="91" t="s">
        <v>1576</v>
      </c>
      <c r="B2131" s="91"/>
      <c r="C2131" s="11" t="s">
        <v>4</v>
      </c>
      <c r="D2131" s="11" t="s">
        <v>1470</v>
      </c>
      <c r="E2131" s="11" t="s">
        <v>1471</v>
      </c>
      <c r="F2131" s="11" t="s">
        <v>1472</v>
      </c>
      <c r="G2131" s="11" t="s">
        <v>1473</v>
      </c>
    </row>
    <row r="2132" spans="1:7" ht="15" customHeight="1">
      <c r="A2132" s="17" t="s">
        <v>3812</v>
      </c>
      <c r="B2132" s="18" t="s">
        <v>3813</v>
      </c>
      <c r="C2132" s="17" t="s">
        <v>14</v>
      </c>
      <c r="D2132" s="17" t="s">
        <v>33</v>
      </c>
      <c r="E2132" s="19">
        <v>1</v>
      </c>
      <c r="F2132" s="20">
        <v>4.82</v>
      </c>
      <c r="G2132" s="20">
        <f>TRUNC(TRUNC(E2132,8)*F2132,2)</f>
        <v>4.82</v>
      </c>
    </row>
    <row r="2133" spans="1:7" ht="15" customHeight="1">
      <c r="A2133" s="17" t="s">
        <v>3814</v>
      </c>
      <c r="B2133" s="18" t="s">
        <v>3815</v>
      </c>
      <c r="C2133" s="17" t="s">
        <v>14</v>
      </c>
      <c r="D2133" s="17" t="s">
        <v>33</v>
      </c>
      <c r="E2133" s="19">
        <v>1</v>
      </c>
      <c r="F2133" s="20">
        <v>5.49</v>
      </c>
      <c r="G2133" s="20">
        <f>TRUNC(TRUNC(E2133,8)*F2133,2)</f>
        <v>5.49</v>
      </c>
    </row>
    <row r="2134" spans="1:7" ht="15" customHeight="1">
      <c r="A2134" s="2"/>
      <c r="B2134" s="2"/>
      <c r="C2134" s="2"/>
      <c r="D2134" s="2"/>
      <c r="E2134" s="87" t="s">
        <v>1588</v>
      </c>
      <c r="F2134" s="87"/>
      <c r="G2134" s="21">
        <f>SUM(G2132:G2133)</f>
        <v>10.31</v>
      </c>
    </row>
    <row r="2135" spans="1:7" ht="15" customHeight="1">
      <c r="A2135" s="91" t="s">
        <v>1560</v>
      </c>
      <c r="B2135" s="91"/>
      <c r="C2135" s="11" t="s">
        <v>4</v>
      </c>
      <c r="D2135" s="11" t="s">
        <v>1470</v>
      </c>
      <c r="E2135" s="11" t="s">
        <v>1471</v>
      </c>
      <c r="F2135" s="11" t="s">
        <v>1472</v>
      </c>
      <c r="G2135" s="11" t="s">
        <v>1473</v>
      </c>
    </row>
    <row r="2136" spans="1:7" ht="21" customHeight="1">
      <c r="A2136" s="17" t="s">
        <v>2158</v>
      </c>
      <c r="B2136" s="18" t="s">
        <v>2159</v>
      </c>
      <c r="C2136" s="17" t="s">
        <v>14</v>
      </c>
      <c r="D2136" s="17" t="s">
        <v>1563</v>
      </c>
      <c r="E2136" s="19">
        <v>0.48599999999999999</v>
      </c>
      <c r="F2136" s="20">
        <v>24.39</v>
      </c>
      <c r="G2136" s="20">
        <f>TRUNC(TRUNC(E2136,8)*F2136,2)</f>
        <v>11.85</v>
      </c>
    </row>
    <row r="2137" spans="1:7" ht="15" customHeight="1">
      <c r="A2137" s="17" t="s">
        <v>2160</v>
      </c>
      <c r="B2137" s="18" t="s">
        <v>2161</v>
      </c>
      <c r="C2137" s="17" t="s">
        <v>14</v>
      </c>
      <c r="D2137" s="17" t="s">
        <v>1563</v>
      </c>
      <c r="E2137" s="19">
        <v>0.48599999999999999</v>
      </c>
      <c r="F2137" s="20">
        <v>32.69</v>
      </c>
      <c r="G2137" s="20">
        <f>TRUNC(TRUNC(E2137,8)*F2137,2)</f>
        <v>15.88</v>
      </c>
    </row>
    <row r="2138" spans="1:7" ht="18" customHeight="1">
      <c r="A2138" s="2"/>
      <c r="B2138" s="2"/>
      <c r="C2138" s="2"/>
      <c r="D2138" s="2"/>
      <c r="E2138" s="87" t="s">
        <v>1564</v>
      </c>
      <c r="F2138" s="87"/>
      <c r="G2138" s="21">
        <f>SUM(G2136:G2137)</f>
        <v>27.73</v>
      </c>
    </row>
    <row r="2139" spans="1:7" ht="15" customHeight="1">
      <c r="A2139" s="2"/>
      <c r="B2139" s="2"/>
      <c r="C2139" s="2"/>
      <c r="D2139" s="2"/>
      <c r="E2139" s="89" t="s">
        <v>1491</v>
      </c>
      <c r="F2139" s="89"/>
      <c r="G2139" s="5">
        <f>SUM(G2134,G2138)</f>
        <v>38.04</v>
      </c>
    </row>
    <row r="2140" spans="1:7" ht="9.9499999999999993" customHeight="1">
      <c r="A2140" s="2"/>
      <c r="B2140" s="2"/>
      <c r="C2140" s="2"/>
      <c r="D2140" s="2"/>
      <c r="E2140" s="90"/>
      <c r="F2140" s="90"/>
      <c r="G2140" s="90"/>
    </row>
    <row r="2141" spans="1:7" ht="20.100000000000001" customHeight="1">
      <c r="A2141" s="81" t="s">
        <v>3816</v>
      </c>
      <c r="B2141" s="81"/>
      <c r="C2141" s="81"/>
      <c r="D2141" s="81"/>
      <c r="E2141" s="81"/>
      <c r="F2141" s="81"/>
      <c r="G2141" s="81"/>
    </row>
    <row r="2142" spans="1:7" ht="15" customHeight="1">
      <c r="A2142" s="91" t="s">
        <v>1487</v>
      </c>
      <c r="B2142" s="91"/>
      <c r="C2142" s="11" t="s">
        <v>4</v>
      </c>
      <c r="D2142" s="11" t="s">
        <v>1470</v>
      </c>
      <c r="E2142" s="11" t="s">
        <v>1471</v>
      </c>
      <c r="F2142" s="11" t="s">
        <v>1472</v>
      </c>
      <c r="G2142" s="11" t="s">
        <v>1473</v>
      </c>
    </row>
    <row r="2143" spans="1:7" ht="29.1" customHeight="1">
      <c r="A2143" s="17" t="s">
        <v>3817</v>
      </c>
      <c r="B2143" s="18" t="s">
        <v>3818</v>
      </c>
      <c r="C2143" s="17" t="s">
        <v>14</v>
      </c>
      <c r="D2143" s="17" t="s">
        <v>33</v>
      </c>
      <c r="E2143" s="19">
        <v>1</v>
      </c>
      <c r="F2143" s="20">
        <v>58.09</v>
      </c>
      <c r="G2143" s="20">
        <f>TRUNC(TRUNC(E2143,8)*F2143,2)</f>
        <v>58.09</v>
      </c>
    </row>
    <row r="2144" spans="1:7" ht="29.1" customHeight="1">
      <c r="A2144" s="17" t="s">
        <v>2280</v>
      </c>
      <c r="B2144" s="18" t="s">
        <v>2281</v>
      </c>
      <c r="C2144" s="17" t="s">
        <v>14</v>
      </c>
      <c r="D2144" s="17" t="s">
        <v>33</v>
      </c>
      <c r="E2144" s="19">
        <v>1</v>
      </c>
      <c r="F2144" s="20">
        <v>10.4</v>
      </c>
      <c r="G2144" s="20">
        <f>TRUNC(TRUNC(E2144,8)*F2144,2)</f>
        <v>10.4</v>
      </c>
    </row>
    <row r="2145" spans="1:7" ht="15" customHeight="1">
      <c r="A2145" s="2"/>
      <c r="B2145" s="2"/>
      <c r="C2145" s="2"/>
      <c r="D2145" s="2"/>
      <c r="E2145" s="87" t="s">
        <v>1490</v>
      </c>
      <c r="F2145" s="87"/>
      <c r="G2145" s="21">
        <f>SUM(G2143:G2144)</f>
        <v>68.490000000000009</v>
      </c>
    </row>
    <row r="2146" spans="1:7" ht="15" customHeight="1">
      <c r="A2146" s="2"/>
      <c r="B2146" s="2"/>
      <c r="C2146" s="2"/>
      <c r="D2146" s="2"/>
      <c r="E2146" s="89" t="s">
        <v>1491</v>
      </c>
      <c r="F2146" s="89"/>
      <c r="G2146" s="5">
        <f>SUM(G2145)</f>
        <v>68.490000000000009</v>
      </c>
    </row>
    <row r="2147" spans="1:7" ht="9.9499999999999993" customHeight="1">
      <c r="A2147" s="2"/>
      <c r="B2147" s="2"/>
      <c r="C2147" s="2"/>
      <c r="D2147" s="2"/>
      <c r="E2147" s="90"/>
      <c r="F2147" s="90"/>
      <c r="G2147" s="90"/>
    </row>
    <row r="2148" spans="1:7" ht="20.100000000000001" customHeight="1">
      <c r="A2148" s="81" t="s">
        <v>3819</v>
      </c>
      <c r="B2148" s="81"/>
      <c r="C2148" s="81"/>
      <c r="D2148" s="81"/>
      <c r="E2148" s="81"/>
      <c r="F2148" s="81"/>
      <c r="G2148" s="81"/>
    </row>
    <row r="2149" spans="1:7" ht="15" customHeight="1">
      <c r="A2149" s="91" t="s">
        <v>1576</v>
      </c>
      <c r="B2149" s="91"/>
      <c r="C2149" s="11" t="s">
        <v>4</v>
      </c>
      <c r="D2149" s="11" t="s">
        <v>1470</v>
      </c>
      <c r="E2149" s="11" t="s">
        <v>1471</v>
      </c>
      <c r="F2149" s="11" t="s">
        <v>1472</v>
      </c>
      <c r="G2149" s="11" t="s">
        <v>1473</v>
      </c>
    </row>
    <row r="2150" spans="1:7" ht="15" customHeight="1">
      <c r="A2150" s="17" t="s">
        <v>3812</v>
      </c>
      <c r="B2150" s="18" t="s">
        <v>3813</v>
      </c>
      <c r="C2150" s="17" t="s">
        <v>14</v>
      </c>
      <c r="D2150" s="17" t="s">
        <v>33</v>
      </c>
      <c r="E2150" s="19">
        <v>1</v>
      </c>
      <c r="F2150" s="20">
        <v>4.82</v>
      </c>
      <c r="G2150" s="20">
        <f>TRUNC(TRUNC(E2150,8)*F2150,2)</f>
        <v>4.82</v>
      </c>
    </row>
    <row r="2151" spans="1:7" ht="15" customHeight="1">
      <c r="A2151" s="17" t="s">
        <v>3814</v>
      </c>
      <c r="B2151" s="18" t="s">
        <v>3815</v>
      </c>
      <c r="C2151" s="17" t="s">
        <v>14</v>
      </c>
      <c r="D2151" s="17" t="s">
        <v>33</v>
      </c>
      <c r="E2151" s="19">
        <v>2</v>
      </c>
      <c r="F2151" s="20">
        <v>5.49</v>
      </c>
      <c r="G2151" s="20">
        <f>TRUNC(TRUNC(E2151,8)*F2151,2)</f>
        <v>10.98</v>
      </c>
    </row>
    <row r="2152" spans="1:7" ht="15" customHeight="1">
      <c r="A2152" s="2"/>
      <c r="B2152" s="2"/>
      <c r="C2152" s="2"/>
      <c r="D2152" s="2"/>
      <c r="E2152" s="87" t="s">
        <v>1588</v>
      </c>
      <c r="F2152" s="87"/>
      <c r="G2152" s="21">
        <f>SUM(G2150:G2151)</f>
        <v>15.8</v>
      </c>
    </row>
    <row r="2153" spans="1:7" ht="15" customHeight="1">
      <c r="A2153" s="91" t="s">
        <v>1560</v>
      </c>
      <c r="B2153" s="91"/>
      <c r="C2153" s="11" t="s">
        <v>4</v>
      </c>
      <c r="D2153" s="11" t="s">
        <v>1470</v>
      </c>
      <c r="E2153" s="11" t="s">
        <v>1471</v>
      </c>
      <c r="F2153" s="11" t="s">
        <v>1472</v>
      </c>
      <c r="G2153" s="11" t="s">
        <v>1473</v>
      </c>
    </row>
    <row r="2154" spans="1:7" ht="21" customHeight="1">
      <c r="A2154" s="17" t="s">
        <v>2158</v>
      </c>
      <c r="B2154" s="18" t="s">
        <v>2159</v>
      </c>
      <c r="C2154" s="17" t="s">
        <v>14</v>
      </c>
      <c r="D2154" s="17" t="s">
        <v>1563</v>
      </c>
      <c r="E2154" s="19">
        <v>0.74099999999999999</v>
      </c>
      <c r="F2154" s="20">
        <v>24.39</v>
      </c>
      <c r="G2154" s="20">
        <f>TRUNC(TRUNC(E2154,8)*F2154,2)</f>
        <v>18.07</v>
      </c>
    </row>
    <row r="2155" spans="1:7" ht="15" customHeight="1">
      <c r="A2155" s="17" t="s">
        <v>2160</v>
      </c>
      <c r="B2155" s="18" t="s">
        <v>2161</v>
      </c>
      <c r="C2155" s="17" t="s">
        <v>14</v>
      </c>
      <c r="D2155" s="17" t="s">
        <v>1563</v>
      </c>
      <c r="E2155" s="19">
        <v>0.74099999999999999</v>
      </c>
      <c r="F2155" s="20">
        <v>32.69</v>
      </c>
      <c r="G2155" s="20">
        <f>TRUNC(TRUNC(E2155,8)*F2155,2)</f>
        <v>24.22</v>
      </c>
    </row>
    <row r="2156" spans="1:7" ht="18" customHeight="1">
      <c r="A2156" s="2"/>
      <c r="B2156" s="2"/>
      <c r="C2156" s="2"/>
      <c r="D2156" s="2"/>
      <c r="E2156" s="87" t="s">
        <v>1564</v>
      </c>
      <c r="F2156" s="87"/>
      <c r="G2156" s="21">
        <f>SUM(G2154:G2155)</f>
        <v>42.29</v>
      </c>
    </row>
    <row r="2157" spans="1:7" ht="15" customHeight="1">
      <c r="A2157" s="2"/>
      <c r="B2157" s="2"/>
      <c r="C2157" s="2"/>
      <c r="D2157" s="2"/>
      <c r="E2157" s="89" t="s">
        <v>1491</v>
      </c>
      <c r="F2157" s="89"/>
      <c r="G2157" s="5">
        <f>SUM(G2152,G2156)</f>
        <v>58.09</v>
      </c>
    </row>
    <row r="2158" spans="1:7" ht="9.9499999999999993" customHeight="1">
      <c r="A2158" s="2"/>
      <c r="B2158" s="2"/>
      <c r="C2158" s="2"/>
      <c r="D2158" s="2"/>
      <c r="E2158" s="90"/>
      <c r="F2158" s="90"/>
      <c r="G2158" s="90"/>
    </row>
    <row r="2159" spans="1:7" ht="20.100000000000001" customHeight="1">
      <c r="A2159" s="81" t="s">
        <v>3820</v>
      </c>
      <c r="B2159" s="81"/>
      <c r="C2159" s="81"/>
      <c r="D2159" s="81"/>
      <c r="E2159" s="81"/>
      <c r="F2159" s="81"/>
      <c r="G2159" s="81"/>
    </row>
    <row r="2160" spans="1:7" ht="15" customHeight="1">
      <c r="A2160" s="91" t="s">
        <v>1576</v>
      </c>
      <c r="B2160" s="91"/>
      <c r="C2160" s="11" t="s">
        <v>4</v>
      </c>
      <c r="D2160" s="11" t="s">
        <v>1470</v>
      </c>
      <c r="E2160" s="11" t="s">
        <v>1471</v>
      </c>
      <c r="F2160" s="11" t="s">
        <v>1472</v>
      </c>
      <c r="G2160" s="11" t="s">
        <v>1473</v>
      </c>
    </row>
    <row r="2161" spans="1:7" ht="15" customHeight="1">
      <c r="A2161" s="17" t="s">
        <v>3812</v>
      </c>
      <c r="B2161" s="18" t="s">
        <v>3813</v>
      </c>
      <c r="C2161" s="17" t="s">
        <v>14</v>
      </c>
      <c r="D2161" s="17" t="s">
        <v>33</v>
      </c>
      <c r="E2161" s="19">
        <v>1</v>
      </c>
      <c r="F2161" s="20">
        <v>4.82</v>
      </c>
      <c r="G2161" s="20">
        <f>TRUNC(TRUNC(E2161,8)*F2161,2)</f>
        <v>4.82</v>
      </c>
    </row>
    <row r="2162" spans="1:7" ht="15" customHeight="1">
      <c r="A2162" s="2"/>
      <c r="B2162" s="2"/>
      <c r="C2162" s="2"/>
      <c r="D2162" s="2"/>
      <c r="E2162" s="87" t="s">
        <v>1588</v>
      </c>
      <c r="F2162" s="87"/>
      <c r="G2162" s="21">
        <f>SUM(G2161:G2161)</f>
        <v>4.82</v>
      </c>
    </row>
    <row r="2163" spans="1:7" ht="15" customHeight="1">
      <c r="A2163" s="91" t="s">
        <v>1560</v>
      </c>
      <c r="B2163" s="91"/>
      <c r="C2163" s="11" t="s">
        <v>4</v>
      </c>
      <c r="D2163" s="11" t="s">
        <v>1470</v>
      </c>
      <c r="E2163" s="11" t="s">
        <v>1471</v>
      </c>
      <c r="F2163" s="11" t="s">
        <v>1472</v>
      </c>
      <c r="G2163" s="11" t="s">
        <v>1473</v>
      </c>
    </row>
    <row r="2164" spans="1:7" ht="21" customHeight="1">
      <c r="A2164" s="17" t="s">
        <v>2158</v>
      </c>
      <c r="B2164" s="18" t="s">
        <v>2159</v>
      </c>
      <c r="C2164" s="17" t="s">
        <v>14</v>
      </c>
      <c r="D2164" s="17" t="s">
        <v>1563</v>
      </c>
      <c r="E2164" s="19">
        <v>0.23200000000000001</v>
      </c>
      <c r="F2164" s="20">
        <v>24.39</v>
      </c>
      <c r="G2164" s="20">
        <f>TRUNC(TRUNC(E2164,8)*F2164,2)</f>
        <v>5.65</v>
      </c>
    </row>
    <row r="2165" spans="1:7" ht="15" customHeight="1">
      <c r="A2165" s="17" t="s">
        <v>2160</v>
      </c>
      <c r="B2165" s="18" t="s">
        <v>2161</v>
      </c>
      <c r="C2165" s="17" t="s">
        <v>14</v>
      </c>
      <c r="D2165" s="17" t="s">
        <v>1563</v>
      </c>
      <c r="E2165" s="19">
        <v>0.23200000000000001</v>
      </c>
      <c r="F2165" s="20">
        <v>32.69</v>
      </c>
      <c r="G2165" s="20">
        <f>TRUNC(TRUNC(E2165,8)*F2165,2)</f>
        <v>7.58</v>
      </c>
    </row>
    <row r="2166" spans="1:7" ht="18" customHeight="1">
      <c r="A2166" s="2"/>
      <c r="B2166" s="2"/>
      <c r="C2166" s="2"/>
      <c r="D2166" s="2"/>
      <c r="E2166" s="87" t="s">
        <v>1564</v>
      </c>
      <c r="F2166" s="87"/>
      <c r="G2166" s="21">
        <f>SUM(G2164:G2165)</f>
        <v>13.23</v>
      </c>
    </row>
    <row r="2167" spans="1:7" ht="15" customHeight="1">
      <c r="A2167" s="2"/>
      <c r="B2167" s="2"/>
      <c r="C2167" s="2"/>
      <c r="D2167" s="2"/>
      <c r="E2167" s="89" t="s">
        <v>1491</v>
      </c>
      <c r="F2167" s="89"/>
      <c r="G2167" s="5">
        <f>SUM(G2162,G2166)</f>
        <v>18.05</v>
      </c>
    </row>
    <row r="2168" spans="1:7" ht="9.9499999999999993" customHeight="1">
      <c r="A2168" s="2"/>
      <c r="B2168" s="2"/>
      <c r="C2168" s="2"/>
      <c r="D2168" s="2"/>
      <c r="E2168" s="90"/>
      <c r="F2168" s="90"/>
      <c r="G2168" s="90"/>
    </row>
    <row r="2169" spans="1:7" ht="20.100000000000001" customHeight="1">
      <c r="A2169" s="81" t="s">
        <v>3821</v>
      </c>
      <c r="B2169" s="81"/>
      <c r="C2169" s="81"/>
      <c r="D2169" s="81"/>
      <c r="E2169" s="81"/>
      <c r="F2169" s="81"/>
      <c r="G2169" s="81"/>
    </row>
    <row r="2170" spans="1:7" ht="15" customHeight="1">
      <c r="A2170" s="91" t="s">
        <v>1487</v>
      </c>
      <c r="B2170" s="91"/>
      <c r="C2170" s="11" t="s">
        <v>4</v>
      </c>
      <c r="D2170" s="11" t="s">
        <v>1470</v>
      </c>
      <c r="E2170" s="11" t="s">
        <v>1471</v>
      </c>
      <c r="F2170" s="11" t="s">
        <v>1472</v>
      </c>
      <c r="G2170" s="11" t="s">
        <v>1473</v>
      </c>
    </row>
    <row r="2171" spans="1:7" ht="29.1" customHeight="1">
      <c r="A2171" s="17" t="s">
        <v>3822</v>
      </c>
      <c r="B2171" s="18" t="s">
        <v>3823</v>
      </c>
      <c r="C2171" s="17" t="s">
        <v>14</v>
      </c>
      <c r="D2171" s="17" t="s">
        <v>33</v>
      </c>
      <c r="E2171" s="19">
        <v>1</v>
      </c>
      <c r="F2171" s="20">
        <v>32.58</v>
      </c>
      <c r="G2171" s="20">
        <f>TRUNC(TRUNC(E2171,8)*F2171,2)</f>
        <v>32.58</v>
      </c>
    </row>
    <row r="2172" spans="1:7" ht="29.1" customHeight="1">
      <c r="A2172" s="17" t="s">
        <v>2280</v>
      </c>
      <c r="B2172" s="18" t="s">
        <v>2281</v>
      </c>
      <c r="C2172" s="17" t="s">
        <v>14</v>
      </c>
      <c r="D2172" s="17" t="s">
        <v>33</v>
      </c>
      <c r="E2172" s="19">
        <v>1</v>
      </c>
      <c r="F2172" s="20">
        <v>10.4</v>
      </c>
      <c r="G2172" s="20">
        <f>TRUNC(TRUNC(E2172,8)*F2172,2)</f>
        <v>10.4</v>
      </c>
    </row>
    <row r="2173" spans="1:7" ht="15" customHeight="1">
      <c r="A2173" s="2"/>
      <c r="B2173" s="2"/>
      <c r="C2173" s="2"/>
      <c r="D2173" s="2"/>
      <c r="E2173" s="87" t="s">
        <v>1490</v>
      </c>
      <c r="F2173" s="87"/>
      <c r="G2173" s="21">
        <f>SUM(G2171:G2172)</f>
        <v>42.98</v>
      </c>
    </row>
    <row r="2174" spans="1:7" ht="15" customHeight="1">
      <c r="A2174" s="2"/>
      <c r="B2174" s="2"/>
      <c r="C2174" s="2"/>
      <c r="D2174" s="2"/>
      <c r="E2174" s="89" t="s">
        <v>1491</v>
      </c>
      <c r="F2174" s="89"/>
      <c r="G2174" s="5">
        <f>SUM(G2173)</f>
        <v>42.98</v>
      </c>
    </row>
    <row r="2175" spans="1:7" ht="9.9499999999999993" customHeight="1">
      <c r="A2175" s="2"/>
      <c r="B2175" s="2"/>
      <c r="C2175" s="2"/>
      <c r="D2175" s="2"/>
      <c r="E2175" s="90"/>
      <c r="F2175" s="90"/>
      <c r="G2175" s="90"/>
    </row>
    <row r="2176" spans="1:7" ht="20.100000000000001" customHeight="1">
      <c r="A2176" s="81" t="s">
        <v>3824</v>
      </c>
      <c r="B2176" s="81"/>
      <c r="C2176" s="81"/>
      <c r="D2176" s="81"/>
      <c r="E2176" s="81"/>
      <c r="F2176" s="81"/>
      <c r="G2176" s="81"/>
    </row>
    <row r="2177" spans="1:7" ht="15" customHeight="1">
      <c r="A2177" s="91" t="s">
        <v>1576</v>
      </c>
      <c r="B2177" s="91"/>
      <c r="C2177" s="11" t="s">
        <v>4</v>
      </c>
      <c r="D2177" s="11" t="s">
        <v>1470</v>
      </c>
      <c r="E2177" s="11" t="s">
        <v>1471</v>
      </c>
      <c r="F2177" s="11" t="s">
        <v>1472</v>
      </c>
      <c r="G2177" s="11" t="s">
        <v>1473</v>
      </c>
    </row>
    <row r="2178" spans="1:7" ht="15" customHeight="1">
      <c r="A2178" s="17" t="s">
        <v>3812</v>
      </c>
      <c r="B2178" s="18" t="s">
        <v>3813</v>
      </c>
      <c r="C2178" s="17" t="s">
        <v>14</v>
      </c>
      <c r="D2178" s="17" t="s">
        <v>33</v>
      </c>
      <c r="E2178" s="19">
        <v>2</v>
      </c>
      <c r="F2178" s="20">
        <v>4.82</v>
      </c>
      <c r="G2178" s="20">
        <f>TRUNC(TRUNC(E2178,8)*F2178,2)</f>
        <v>9.64</v>
      </c>
    </row>
    <row r="2179" spans="1:7" ht="15" customHeight="1">
      <c r="A2179" s="2"/>
      <c r="B2179" s="2"/>
      <c r="C2179" s="2"/>
      <c r="D2179" s="2"/>
      <c r="E2179" s="87" t="s">
        <v>1588</v>
      </c>
      <c r="F2179" s="87"/>
      <c r="G2179" s="21">
        <f>SUM(G2178:G2178)</f>
        <v>9.64</v>
      </c>
    </row>
    <row r="2180" spans="1:7" ht="15" customHeight="1">
      <c r="A2180" s="91" t="s">
        <v>1560</v>
      </c>
      <c r="B2180" s="91"/>
      <c r="C2180" s="11" t="s">
        <v>4</v>
      </c>
      <c r="D2180" s="11" t="s">
        <v>1470</v>
      </c>
      <c r="E2180" s="11" t="s">
        <v>1471</v>
      </c>
      <c r="F2180" s="11" t="s">
        <v>1472</v>
      </c>
      <c r="G2180" s="11" t="s">
        <v>1473</v>
      </c>
    </row>
    <row r="2181" spans="1:7" ht="21" customHeight="1">
      <c r="A2181" s="17" t="s">
        <v>2158</v>
      </c>
      <c r="B2181" s="18" t="s">
        <v>2159</v>
      </c>
      <c r="C2181" s="17" t="s">
        <v>14</v>
      </c>
      <c r="D2181" s="17" t="s">
        <v>1563</v>
      </c>
      <c r="E2181" s="19">
        <v>0.40200000000000002</v>
      </c>
      <c r="F2181" s="20">
        <v>24.39</v>
      </c>
      <c r="G2181" s="20">
        <f>TRUNC(TRUNC(E2181,8)*F2181,2)</f>
        <v>9.8000000000000007</v>
      </c>
    </row>
    <row r="2182" spans="1:7" ht="15" customHeight="1">
      <c r="A2182" s="17" t="s">
        <v>2160</v>
      </c>
      <c r="B2182" s="18" t="s">
        <v>2161</v>
      </c>
      <c r="C2182" s="17" t="s">
        <v>14</v>
      </c>
      <c r="D2182" s="17" t="s">
        <v>1563</v>
      </c>
      <c r="E2182" s="19">
        <v>0.40200000000000002</v>
      </c>
      <c r="F2182" s="20">
        <v>32.69</v>
      </c>
      <c r="G2182" s="20">
        <f>TRUNC(TRUNC(E2182,8)*F2182,2)</f>
        <v>13.14</v>
      </c>
    </row>
    <row r="2183" spans="1:7" ht="18" customHeight="1">
      <c r="A2183" s="2"/>
      <c r="B2183" s="2"/>
      <c r="C2183" s="2"/>
      <c r="D2183" s="2"/>
      <c r="E2183" s="87" t="s">
        <v>1564</v>
      </c>
      <c r="F2183" s="87"/>
      <c r="G2183" s="21">
        <f>SUM(G2181:G2182)</f>
        <v>22.94</v>
      </c>
    </row>
    <row r="2184" spans="1:7" ht="15" customHeight="1">
      <c r="A2184" s="2"/>
      <c r="B2184" s="2"/>
      <c r="C2184" s="2"/>
      <c r="D2184" s="2"/>
      <c r="E2184" s="89" t="s">
        <v>1491</v>
      </c>
      <c r="F2184" s="89"/>
      <c r="G2184" s="5">
        <f>SUM(G2179,G2183)</f>
        <v>32.58</v>
      </c>
    </row>
    <row r="2185" spans="1:7" ht="9.9499999999999993" customHeight="1">
      <c r="A2185" s="2"/>
      <c r="B2185" s="2"/>
      <c r="C2185" s="2"/>
      <c r="D2185" s="2"/>
      <c r="E2185" s="90"/>
      <c r="F2185" s="90"/>
      <c r="G2185" s="90"/>
    </row>
    <row r="2186" spans="1:7" ht="20.100000000000001" customHeight="1">
      <c r="A2186" s="81" t="s">
        <v>3825</v>
      </c>
      <c r="B2186" s="81"/>
      <c r="C2186" s="81"/>
      <c r="D2186" s="81"/>
      <c r="E2186" s="81"/>
      <c r="F2186" s="81"/>
      <c r="G2186" s="81"/>
    </row>
    <row r="2187" spans="1:7" ht="15" customHeight="1">
      <c r="A2187" s="91" t="s">
        <v>1487</v>
      </c>
      <c r="B2187" s="91"/>
      <c r="C2187" s="11" t="s">
        <v>4</v>
      </c>
      <c r="D2187" s="11" t="s">
        <v>1470</v>
      </c>
      <c r="E2187" s="11" t="s">
        <v>1471</v>
      </c>
      <c r="F2187" s="11" t="s">
        <v>1472</v>
      </c>
      <c r="G2187" s="11" t="s">
        <v>1473</v>
      </c>
    </row>
    <row r="2188" spans="1:7" ht="29.1" customHeight="1">
      <c r="A2188" s="17" t="s">
        <v>3826</v>
      </c>
      <c r="B2188" s="18" t="s">
        <v>3827</v>
      </c>
      <c r="C2188" s="17" t="s">
        <v>14</v>
      </c>
      <c r="D2188" s="17" t="s">
        <v>33</v>
      </c>
      <c r="E2188" s="19">
        <v>1</v>
      </c>
      <c r="F2188" s="20">
        <v>47.1</v>
      </c>
      <c r="G2188" s="20">
        <f>TRUNC(TRUNC(E2188,8)*F2188,2)</f>
        <v>47.1</v>
      </c>
    </row>
    <row r="2189" spans="1:7" ht="29.1" customHeight="1">
      <c r="A2189" s="17" t="s">
        <v>2280</v>
      </c>
      <c r="B2189" s="18" t="s">
        <v>2281</v>
      </c>
      <c r="C2189" s="17" t="s">
        <v>14</v>
      </c>
      <c r="D2189" s="17" t="s">
        <v>33</v>
      </c>
      <c r="E2189" s="19">
        <v>1</v>
      </c>
      <c r="F2189" s="20">
        <v>10.4</v>
      </c>
      <c r="G2189" s="20">
        <f>TRUNC(TRUNC(E2189,8)*F2189,2)</f>
        <v>10.4</v>
      </c>
    </row>
    <row r="2190" spans="1:7" ht="15" customHeight="1">
      <c r="A2190" s="2"/>
      <c r="B2190" s="2"/>
      <c r="C2190" s="2"/>
      <c r="D2190" s="2"/>
      <c r="E2190" s="87" t="s">
        <v>1490</v>
      </c>
      <c r="F2190" s="87"/>
      <c r="G2190" s="21">
        <f>SUM(G2188:G2189)</f>
        <v>57.5</v>
      </c>
    </row>
    <row r="2191" spans="1:7" ht="15" customHeight="1">
      <c r="A2191" s="2"/>
      <c r="B2191" s="2"/>
      <c r="C2191" s="2"/>
      <c r="D2191" s="2"/>
      <c r="E2191" s="89" t="s">
        <v>1491</v>
      </c>
      <c r="F2191" s="89"/>
      <c r="G2191" s="5">
        <f>SUM(G2190)</f>
        <v>57.5</v>
      </c>
    </row>
    <row r="2192" spans="1:7" ht="9.9499999999999993" customHeight="1">
      <c r="A2192" s="2"/>
      <c r="B2192" s="2"/>
      <c r="C2192" s="2"/>
      <c r="D2192" s="2"/>
      <c r="E2192" s="90"/>
      <c r="F2192" s="90"/>
      <c r="G2192" s="90"/>
    </row>
    <row r="2193" spans="1:7" ht="20.100000000000001" customHeight="1">
      <c r="A2193" s="81" t="s">
        <v>3828</v>
      </c>
      <c r="B2193" s="81"/>
      <c r="C2193" s="81"/>
      <c r="D2193" s="81"/>
      <c r="E2193" s="81"/>
      <c r="F2193" s="81"/>
      <c r="G2193" s="81"/>
    </row>
    <row r="2194" spans="1:7" ht="15" customHeight="1">
      <c r="A2194" s="91" t="s">
        <v>1576</v>
      </c>
      <c r="B2194" s="91"/>
      <c r="C2194" s="11" t="s">
        <v>4</v>
      </c>
      <c r="D2194" s="11" t="s">
        <v>1470</v>
      </c>
      <c r="E2194" s="11" t="s">
        <v>1471</v>
      </c>
      <c r="F2194" s="11" t="s">
        <v>1472</v>
      </c>
      <c r="G2194" s="11" t="s">
        <v>1473</v>
      </c>
    </row>
    <row r="2195" spans="1:7" ht="15" customHeight="1">
      <c r="A2195" s="17" t="s">
        <v>3812</v>
      </c>
      <c r="B2195" s="18" t="s">
        <v>3813</v>
      </c>
      <c r="C2195" s="17" t="s">
        <v>14</v>
      </c>
      <c r="D2195" s="17" t="s">
        <v>33</v>
      </c>
      <c r="E2195" s="19">
        <v>3</v>
      </c>
      <c r="F2195" s="20">
        <v>4.82</v>
      </c>
      <c r="G2195" s="20">
        <f>TRUNC(TRUNC(E2195,8)*F2195,2)</f>
        <v>14.46</v>
      </c>
    </row>
    <row r="2196" spans="1:7" ht="15" customHeight="1">
      <c r="A2196" s="2"/>
      <c r="B2196" s="2"/>
      <c r="C2196" s="2"/>
      <c r="D2196" s="2"/>
      <c r="E2196" s="87" t="s">
        <v>1588</v>
      </c>
      <c r="F2196" s="87"/>
      <c r="G2196" s="21">
        <f>SUM(G2195:G2195)</f>
        <v>14.46</v>
      </c>
    </row>
    <row r="2197" spans="1:7" ht="15" customHeight="1">
      <c r="A2197" s="91" t="s">
        <v>1560</v>
      </c>
      <c r="B2197" s="91"/>
      <c r="C2197" s="11" t="s">
        <v>4</v>
      </c>
      <c r="D2197" s="11" t="s">
        <v>1470</v>
      </c>
      <c r="E2197" s="11" t="s">
        <v>1471</v>
      </c>
      <c r="F2197" s="11" t="s">
        <v>1472</v>
      </c>
      <c r="G2197" s="11" t="s">
        <v>1473</v>
      </c>
    </row>
    <row r="2198" spans="1:7" ht="21" customHeight="1">
      <c r="A2198" s="17" t="s">
        <v>2158</v>
      </c>
      <c r="B2198" s="18" t="s">
        <v>2159</v>
      </c>
      <c r="C2198" s="17" t="s">
        <v>14</v>
      </c>
      <c r="D2198" s="17" t="s">
        <v>1563</v>
      </c>
      <c r="E2198" s="19">
        <v>0.57199999999999995</v>
      </c>
      <c r="F2198" s="20">
        <v>24.39</v>
      </c>
      <c r="G2198" s="20">
        <f>TRUNC(TRUNC(E2198,8)*F2198,2)</f>
        <v>13.95</v>
      </c>
    </row>
    <row r="2199" spans="1:7" ht="15" customHeight="1">
      <c r="A2199" s="17" t="s">
        <v>2160</v>
      </c>
      <c r="B2199" s="18" t="s">
        <v>2161</v>
      </c>
      <c r="C2199" s="17" t="s">
        <v>14</v>
      </c>
      <c r="D2199" s="17" t="s">
        <v>1563</v>
      </c>
      <c r="E2199" s="19">
        <v>0.57199999999999995</v>
      </c>
      <c r="F2199" s="20">
        <v>32.69</v>
      </c>
      <c r="G2199" s="20">
        <f>TRUNC(TRUNC(E2199,8)*F2199,2)</f>
        <v>18.690000000000001</v>
      </c>
    </row>
    <row r="2200" spans="1:7" ht="18" customHeight="1">
      <c r="A2200" s="2"/>
      <c r="B2200" s="2"/>
      <c r="C2200" s="2"/>
      <c r="D2200" s="2"/>
      <c r="E2200" s="87" t="s">
        <v>1564</v>
      </c>
      <c r="F2200" s="87"/>
      <c r="G2200" s="21">
        <f>SUM(G2198:G2199)</f>
        <v>32.64</v>
      </c>
    </row>
    <row r="2201" spans="1:7" ht="15" customHeight="1">
      <c r="A2201" s="2"/>
      <c r="B2201" s="2"/>
      <c r="C2201" s="2"/>
      <c r="D2201" s="2"/>
      <c r="E2201" s="89" t="s">
        <v>1491</v>
      </c>
      <c r="F2201" s="89"/>
      <c r="G2201" s="5">
        <f>SUM(G2196,G2200)</f>
        <v>47.1</v>
      </c>
    </row>
    <row r="2202" spans="1:7" ht="9.9499999999999993" customHeight="1">
      <c r="A2202" s="2"/>
      <c r="B2202" s="2"/>
      <c r="C2202" s="2"/>
      <c r="D2202" s="2"/>
      <c r="E2202" s="90"/>
      <c r="F2202" s="90"/>
      <c r="G2202" s="90"/>
    </row>
    <row r="2203" spans="1:7" ht="20.100000000000001" customHeight="1">
      <c r="A2203" s="81" t="s">
        <v>3829</v>
      </c>
      <c r="B2203" s="81"/>
      <c r="C2203" s="81"/>
      <c r="D2203" s="81"/>
      <c r="E2203" s="81"/>
      <c r="F2203" s="81"/>
      <c r="G2203" s="81"/>
    </row>
    <row r="2204" spans="1:7" ht="15" customHeight="1">
      <c r="A2204" s="91" t="s">
        <v>1576</v>
      </c>
      <c r="B2204" s="91"/>
      <c r="C2204" s="11" t="s">
        <v>4</v>
      </c>
      <c r="D2204" s="11" t="s">
        <v>1470</v>
      </c>
      <c r="E2204" s="11" t="s">
        <v>1471</v>
      </c>
      <c r="F2204" s="11" t="s">
        <v>1472</v>
      </c>
      <c r="G2204" s="11" t="s">
        <v>1473</v>
      </c>
    </row>
    <row r="2205" spans="1:7" ht="21" customHeight="1">
      <c r="A2205" s="17" t="s">
        <v>3830</v>
      </c>
      <c r="B2205" s="18" t="s">
        <v>3831</v>
      </c>
      <c r="C2205" s="17" t="s">
        <v>14</v>
      </c>
      <c r="D2205" s="17" t="s">
        <v>33</v>
      </c>
      <c r="E2205" s="19">
        <v>2.778</v>
      </c>
      <c r="F2205" s="20">
        <v>174.93</v>
      </c>
      <c r="G2205" s="20">
        <f>TRUNC(TRUNC(E2205,8)*F2205,2)</f>
        <v>485.95</v>
      </c>
    </row>
    <row r="2206" spans="1:7" ht="15" customHeight="1">
      <c r="A2206" s="2"/>
      <c r="B2206" s="2"/>
      <c r="C2206" s="2"/>
      <c r="D2206" s="2"/>
      <c r="E2206" s="87" t="s">
        <v>1588</v>
      </c>
      <c r="F2206" s="87"/>
      <c r="G2206" s="21">
        <f>SUM(G2205:G2205)</f>
        <v>485.95</v>
      </c>
    </row>
    <row r="2207" spans="1:7" ht="15" customHeight="1">
      <c r="A2207" s="91" t="s">
        <v>1560</v>
      </c>
      <c r="B2207" s="91"/>
      <c r="C2207" s="11" t="s">
        <v>4</v>
      </c>
      <c r="D2207" s="11" t="s">
        <v>1470</v>
      </c>
      <c r="E2207" s="11" t="s">
        <v>1471</v>
      </c>
      <c r="F2207" s="11" t="s">
        <v>1472</v>
      </c>
      <c r="G2207" s="11" t="s">
        <v>1473</v>
      </c>
    </row>
    <row r="2208" spans="1:7" ht="15" customHeight="1">
      <c r="A2208" s="17" t="s">
        <v>1792</v>
      </c>
      <c r="B2208" s="18" t="s">
        <v>1793</v>
      </c>
      <c r="C2208" s="17" t="s">
        <v>14</v>
      </c>
      <c r="D2208" s="17" t="s">
        <v>1563</v>
      </c>
      <c r="E2208" s="19">
        <v>4.5810000000000004</v>
      </c>
      <c r="F2208" s="20">
        <v>32.270000000000003</v>
      </c>
      <c r="G2208" s="20">
        <f>TRUNC(TRUNC(E2208,8)*F2208,2)</f>
        <v>147.82</v>
      </c>
    </row>
    <row r="2209" spans="1:7" ht="15" customHeight="1">
      <c r="A2209" s="17" t="s">
        <v>1775</v>
      </c>
      <c r="B2209" s="18" t="s">
        <v>1776</v>
      </c>
      <c r="C2209" s="17" t="s">
        <v>14</v>
      </c>
      <c r="D2209" s="17" t="s">
        <v>1563</v>
      </c>
      <c r="E2209" s="19">
        <v>2.2909999999999999</v>
      </c>
      <c r="F2209" s="20">
        <v>23.23</v>
      </c>
      <c r="G2209" s="20">
        <f>TRUNC(TRUNC(E2209,8)*F2209,2)</f>
        <v>53.21</v>
      </c>
    </row>
    <row r="2210" spans="1:7" ht="18" customHeight="1">
      <c r="A2210" s="2"/>
      <c r="B2210" s="2"/>
      <c r="C2210" s="2"/>
      <c r="D2210" s="2"/>
      <c r="E2210" s="87" t="s">
        <v>1564</v>
      </c>
      <c r="F2210" s="87"/>
      <c r="G2210" s="21">
        <f>SUM(G2208:G2209)</f>
        <v>201.03</v>
      </c>
    </row>
    <row r="2211" spans="1:7" ht="15" customHeight="1">
      <c r="A2211" s="91" t="s">
        <v>1487</v>
      </c>
      <c r="B2211" s="91"/>
      <c r="C2211" s="11" t="s">
        <v>4</v>
      </c>
      <c r="D2211" s="11" t="s">
        <v>1470</v>
      </c>
      <c r="E2211" s="11" t="s">
        <v>1471</v>
      </c>
      <c r="F2211" s="11" t="s">
        <v>1472</v>
      </c>
      <c r="G2211" s="11" t="s">
        <v>1473</v>
      </c>
    </row>
    <row r="2212" spans="1:7" ht="21" customHeight="1">
      <c r="A2212" s="17" t="s">
        <v>2332</v>
      </c>
      <c r="B2212" s="18" t="s">
        <v>2333</v>
      </c>
      <c r="C2212" s="17" t="s">
        <v>14</v>
      </c>
      <c r="D2212" s="17" t="s">
        <v>43</v>
      </c>
      <c r="E2212" s="19">
        <v>2.1000000000000001E-2</v>
      </c>
      <c r="F2212" s="20">
        <v>711.11</v>
      </c>
      <c r="G2212" s="20">
        <f>TRUNC(TRUNC(E2212,8)*F2212,2)</f>
        <v>14.93</v>
      </c>
    </row>
    <row r="2213" spans="1:7" ht="15" customHeight="1">
      <c r="A2213" s="2"/>
      <c r="B2213" s="2"/>
      <c r="C2213" s="2"/>
      <c r="D2213" s="2"/>
      <c r="E2213" s="87" t="s">
        <v>1490</v>
      </c>
      <c r="F2213" s="87"/>
      <c r="G2213" s="21">
        <f>SUM(G2212:G2212)</f>
        <v>14.93</v>
      </c>
    </row>
    <row r="2214" spans="1:7" ht="15" customHeight="1">
      <c r="A2214" s="2"/>
      <c r="B2214" s="2"/>
      <c r="C2214" s="2"/>
      <c r="D2214" s="2"/>
      <c r="E2214" s="89" t="s">
        <v>1491</v>
      </c>
      <c r="F2214" s="89"/>
      <c r="G2214" s="5">
        <f>SUM(G2206,G2210,G2213)</f>
        <v>701.91</v>
      </c>
    </row>
    <row r="2215" spans="1:7" ht="9.9499999999999993" customHeight="1">
      <c r="A2215" s="2"/>
      <c r="B2215" s="2"/>
      <c r="C2215" s="2"/>
      <c r="D2215" s="2"/>
      <c r="E2215" s="90"/>
      <c r="F2215" s="90"/>
      <c r="G2215" s="90"/>
    </row>
    <row r="2216" spans="1:7" ht="27" customHeight="1">
      <c r="A2216" s="81" t="s">
        <v>3832</v>
      </c>
      <c r="B2216" s="81"/>
      <c r="C2216" s="81"/>
      <c r="D2216" s="81"/>
      <c r="E2216" s="81"/>
      <c r="F2216" s="81"/>
      <c r="G2216" s="81"/>
    </row>
    <row r="2217" spans="1:7" ht="15" customHeight="1">
      <c r="A2217" s="91" t="s">
        <v>1576</v>
      </c>
      <c r="B2217" s="91"/>
      <c r="C2217" s="11" t="s">
        <v>4</v>
      </c>
      <c r="D2217" s="11" t="s">
        <v>1470</v>
      </c>
      <c r="E2217" s="11" t="s">
        <v>1471</v>
      </c>
      <c r="F2217" s="11" t="s">
        <v>1472</v>
      </c>
      <c r="G2217" s="11" t="s">
        <v>1473</v>
      </c>
    </row>
    <row r="2218" spans="1:7" ht="29.1" customHeight="1">
      <c r="A2218" s="17" t="s">
        <v>3833</v>
      </c>
      <c r="B2218" s="18" t="s">
        <v>3834</v>
      </c>
      <c r="C2218" s="17" t="s">
        <v>14</v>
      </c>
      <c r="D2218" s="17" t="s">
        <v>88</v>
      </c>
      <c r="E2218" s="19">
        <v>1.7258</v>
      </c>
      <c r="F2218" s="20">
        <v>13.27</v>
      </c>
      <c r="G2218" s="20">
        <f>TRUNC(TRUNC(E2218,8)*F2218,2)</f>
        <v>22.9</v>
      </c>
    </row>
    <row r="2219" spans="1:7" ht="54.95" customHeight="1">
      <c r="A2219" s="17" t="s">
        <v>3835</v>
      </c>
      <c r="B2219" s="18" t="s">
        <v>3836</v>
      </c>
      <c r="C2219" s="17" t="s">
        <v>14</v>
      </c>
      <c r="D2219" s="17" t="s">
        <v>39</v>
      </c>
      <c r="E2219" s="19">
        <v>1</v>
      </c>
      <c r="F2219" s="20">
        <v>597.87</v>
      </c>
      <c r="G2219" s="20">
        <f>TRUNC(TRUNC(E2219,8)*F2219,2)</f>
        <v>597.87</v>
      </c>
    </row>
    <row r="2220" spans="1:7" ht="15" customHeight="1">
      <c r="A2220" s="17" t="s">
        <v>3837</v>
      </c>
      <c r="B2220" s="18" t="s">
        <v>3838</v>
      </c>
      <c r="C2220" s="17" t="s">
        <v>14</v>
      </c>
      <c r="D2220" s="17" t="s">
        <v>118</v>
      </c>
      <c r="E2220" s="19">
        <v>4.2867700000000002E-2</v>
      </c>
      <c r="F2220" s="20">
        <v>18.93</v>
      </c>
      <c r="G2220" s="20">
        <f>TRUNC(TRUNC(E2220,8)*F2220,2)</f>
        <v>0.81</v>
      </c>
    </row>
    <row r="2221" spans="1:7" ht="21" customHeight="1">
      <c r="A2221" s="17" t="s">
        <v>2764</v>
      </c>
      <c r="B2221" s="18" t="s">
        <v>2765</v>
      </c>
      <c r="C2221" s="17" t="s">
        <v>14</v>
      </c>
      <c r="D2221" s="17" t="s">
        <v>2766</v>
      </c>
      <c r="E2221" s="19">
        <v>0.83509999999999995</v>
      </c>
      <c r="F2221" s="20">
        <v>31.89</v>
      </c>
      <c r="G2221" s="20">
        <f>TRUNC(TRUNC(E2221,8)*F2221,2)</f>
        <v>26.63</v>
      </c>
    </row>
    <row r="2222" spans="1:7" ht="15" customHeight="1">
      <c r="A2222" s="2"/>
      <c r="B2222" s="2"/>
      <c r="C2222" s="2"/>
      <c r="D2222" s="2"/>
      <c r="E2222" s="87" t="s">
        <v>1588</v>
      </c>
      <c r="F2222" s="87"/>
      <c r="G2222" s="21">
        <f>SUM(G2218:G2221)</f>
        <v>648.20999999999992</v>
      </c>
    </row>
    <row r="2223" spans="1:7" ht="15" customHeight="1">
      <c r="A2223" s="91" t="s">
        <v>1560</v>
      </c>
      <c r="B2223" s="91"/>
      <c r="C2223" s="11" t="s">
        <v>4</v>
      </c>
      <c r="D2223" s="11" t="s">
        <v>1470</v>
      </c>
      <c r="E2223" s="11" t="s">
        <v>1471</v>
      </c>
      <c r="F2223" s="11" t="s">
        <v>1472</v>
      </c>
      <c r="G2223" s="11" t="s">
        <v>1473</v>
      </c>
    </row>
    <row r="2224" spans="1:7" ht="21" customHeight="1">
      <c r="A2224" s="17" t="s">
        <v>2060</v>
      </c>
      <c r="B2224" s="18" t="s">
        <v>2061</v>
      </c>
      <c r="C2224" s="17" t="s">
        <v>14</v>
      </c>
      <c r="D2224" s="17" t="s">
        <v>1563</v>
      </c>
      <c r="E2224" s="19">
        <v>1.7330000000000001</v>
      </c>
      <c r="F2224" s="20">
        <v>30.84</v>
      </c>
      <c r="G2224" s="20">
        <f>TRUNC(TRUNC(E2224,8)*F2224,2)</f>
        <v>53.44</v>
      </c>
    </row>
    <row r="2225" spans="1:7" ht="15" customHeight="1">
      <c r="A2225" s="17" t="s">
        <v>1775</v>
      </c>
      <c r="B2225" s="18" t="s">
        <v>1776</v>
      </c>
      <c r="C2225" s="17" t="s">
        <v>14</v>
      </c>
      <c r="D2225" s="17" t="s">
        <v>1563</v>
      </c>
      <c r="E2225" s="19">
        <v>0.86650000000000005</v>
      </c>
      <c r="F2225" s="20">
        <v>23.23</v>
      </c>
      <c r="G2225" s="20">
        <f>TRUNC(TRUNC(E2225,8)*F2225,2)</f>
        <v>20.12</v>
      </c>
    </row>
    <row r="2226" spans="1:7" ht="18" customHeight="1">
      <c r="A2226" s="2"/>
      <c r="B2226" s="2"/>
      <c r="C2226" s="2"/>
      <c r="D2226" s="2"/>
      <c r="E2226" s="87" t="s">
        <v>1564</v>
      </c>
      <c r="F2226" s="87"/>
      <c r="G2226" s="21">
        <f>SUM(G2224:G2225)</f>
        <v>73.56</v>
      </c>
    </row>
    <row r="2227" spans="1:7" ht="15" customHeight="1">
      <c r="A2227" s="2"/>
      <c r="B2227" s="2"/>
      <c r="C2227" s="2"/>
      <c r="D2227" s="2"/>
      <c r="E2227" s="89" t="s">
        <v>1491</v>
      </c>
      <c r="F2227" s="89"/>
      <c r="G2227" s="5">
        <f>SUM(G2222,G2226)</f>
        <v>721.77</v>
      </c>
    </row>
    <row r="2228" spans="1:7" ht="9.9499999999999993" customHeight="1">
      <c r="A2228" s="2"/>
      <c r="B2228" s="2"/>
      <c r="C2228" s="2"/>
      <c r="D2228" s="2"/>
      <c r="E2228" s="90"/>
      <c r="F2228" s="90"/>
      <c r="G2228" s="90"/>
    </row>
    <row r="2229" spans="1:7" ht="20.100000000000001" customHeight="1">
      <c r="A2229" s="81" t="s">
        <v>3839</v>
      </c>
      <c r="B2229" s="81"/>
      <c r="C2229" s="81"/>
      <c r="D2229" s="81"/>
      <c r="E2229" s="81"/>
      <c r="F2229" s="81"/>
      <c r="G2229" s="81"/>
    </row>
    <row r="2230" spans="1:7" ht="15" customHeight="1">
      <c r="A2230" s="91" t="s">
        <v>1469</v>
      </c>
      <c r="B2230" s="91"/>
      <c r="C2230" s="11" t="s">
        <v>4</v>
      </c>
      <c r="D2230" s="11" t="s">
        <v>1470</v>
      </c>
      <c r="E2230" s="11" t="s">
        <v>1471</v>
      </c>
      <c r="F2230" s="11" t="s">
        <v>1472</v>
      </c>
      <c r="G2230" s="11" t="s">
        <v>1473</v>
      </c>
    </row>
    <row r="2231" spans="1:7" ht="21" customHeight="1">
      <c r="A2231" s="17" t="s">
        <v>3191</v>
      </c>
      <c r="B2231" s="18" t="s">
        <v>3192</v>
      </c>
      <c r="C2231" s="17" t="s">
        <v>14</v>
      </c>
      <c r="D2231" s="17" t="s">
        <v>1563</v>
      </c>
      <c r="E2231" s="19">
        <v>1</v>
      </c>
      <c r="F2231" s="20">
        <v>4.5599999999999996</v>
      </c>
      <c r="G2231" s="20">
        <f t="shared" ref="G2231:G2236" si="19">TRUNC(TRUNC(E2231,8)*F2231,2)</f>
        <v>4.5599999999999996</v>
      </c>
    </row>
    <row r="2232" spans="1:7" ht="21" customHeight="1">
      <c r="A2232" s="17" t="s">
        <v>3193</v>
      </c>
      <c r="B2232" s="18" t="s">
        <v>3194</v>
      </c>
      <c r="C2232" s="17" t="s">
        <v>14</v>
      </c>
      <c r="D2232" s="17" t="s">
        <v>1563</v>
      </c>
      <c r="E2232" s="19">
        <v>1</v>
      </c>
      <c r="F2232" s="20">
        <v>1.24</v>
      </c>
      <c r="G2232" s="20">
        <f t="shared" si="19"/>
        <v>1.24</v>
      </c>
    </row>
    <row r="2233" spans="1:7" ht="21" customHeight="1">
      <c r="A2233" s="17" t="s">
        <v>3195</v>
      </c>
      <c r="B2233" s="18" t="s">
        <v>3196</v>
      </c>
      <c r="C2233" s="17" t="s">
        <v>14</v>
      </c>
      <c r="D2233" s="17" t="s">
        <v>1563</v>
      </c>
      <c r="E2233" s="19">
        <v>1</v>
      </c>
      <c r="F2233" s="20">
        <v>1.34</v>
      </c>
      <c r="G2233" s="20">
        <f t="shared" si="19"/>
        <v>1.34</v>
      </c>
    </row>
    <row r="2234" spans="1:7" ht="21" customHeight="1">
      <c r="A2234" s="17" t="s">
        <v>3197</v>
      </c>
      <c r="B2234" s="18" t="s">
        <v>3198</v>
      </c>
      <c r="C2234" s="17" t="s">
        <v>14</v>
      </c>
      <c r="D2234" s="17" t="s">
        <v>1563</v>
      </c>
      <c r="E2234" s="19">
        <v>1</v>
      </c>
      <c r="F2234" s="20">
        <v>0.82</v>
      </c>
      <c r="G2234" s="20">
        <f t="shared" si="19"/>
        <v>0.82</v>
      </c>
    </row>
    <row r="2235" spans="1:7" ht="21" customHeight="1">
      <c r="A2235" s="17" t="s">
        <v>3199</v>
      </c>
      <c r="B2235" s="18" t="s">
        <v>3200</v>
      </c>
      <c r="C2235" s="17" t="s">
        <v>14</v>
      </c>
      <c r="D2235" s="17" t="s">
        <v>1563</v>
      </c>
      <c r="E2235" s="19">
        <v>1</v>
      </c>
      <c r="F2235" s="20">
        <v>0.04</v>
      </c>
      <c r="G2235" s="20">
        <f t="shared" si="19"/>
        <v>0.04</v>
      </c>
    </row>
    <row r="2236" spans="1:7" ht="21" customHeight="1">
      <c r="A2236" s="17" t="s">
        <v>3201</v>
      </c>
      <c r="B2236" s="18" t="s">
        <v>3202</v>
      </c>
      <c r="C2236" s="17" t="s">
        <v>14</v>
      </c>
      <c r="D2236" s="17" t="s">
        <v>1563</v>
      </c>
      <c r="E2236" s="19">
        <v>1</v>
      </c>
      <c r="F2236" s="20">
        <v>0.8</v>
      </c>
      <c r="G2236" s="20">
        <f t="shared" si="19"/>
        <v>0.8</v>
      </c>
    </row>
    <row r="2237" spans="1:7" ht="15" customHeight="1">
      <c r="A2237" s="2"/>
      <c r="B2237" s="2"/>
      <c r="C2237" s="2"/>
      <c r="D2237" s="2"/>
      <c r="E2237" s="87" t="s">
        <v>1482</v>
      </c>
      <c r="F2237" s="87"/>
      <c r="G2237" s="21">
        <f>SUM(G2231:G2236)</f>
        <v>8.8000000000000007</v>
      </c>
    </row>
    <row r="2238" spans="1:7" ht="15" customHeight="1">
      <c r="A2238" s="91" t="s">
        <v>1483</v>
      </c>
      <c r="B2238" s="91"/>
      <c r="C2238" s="11" t="s">
        <v>4</v>
      </c>
      <c r="D2238" s="11" t="s">
        <v>1470</v>
      </c>
      <c r="E2238" s="11" t="s">
        <v>1471</v>
      </c>
      <c r="F2238" s="11" t="s">
        <v>1472</v>
      </c>
      <c r="G2238" s="11" t="s">
        <v>1473</v>
      </c>
    </row>
    <row r="2239" spans="1:7" ht="15" customHeight="1">
      <c r="A2239" s="17" t="s">
        <v>3584</v>
      </c>
      <c r="B2239" s="18" t="s">
        <v>3585</v>
      </c>
      <c r="C2239" s="17" t="s">
        <v>14</v>
      </c>
      <c r="D2239" s="17" t="s">
        <v>1563</v>
      </c>
      <c r="E2239" s="19">
        <v>1</v>
      </c>
      <c r="F2239" s="20">
        <v>15.22</v>
      </c>
      <c r="G2239" s="20">
        <f>TRUNC(TRUNC(E2239,8)*F2239,2)</f>
        <v>15.22</v>
      </c>
    </row>
    <row r="2240" spans="1:7" ht="15" customHeight="1">
      <c r="A2240" s="2"/>
      <c r="B2240" s="2"/>
      <c r="C2240" s="2"/>
      <c r="D2240" s="2"/>
      <c r="E2240" s="87" t="s">
        <v>1486</v>
      </c>
      <c r="F2240" s="87"/>
      <c r="G2240" s="21">
        <f>SUM(G2239:G2239)</f>
        <v>15.22</v>
      </c>
    </row>
    <row r="2241" spans="1:7" ht="15" customHeight="1">
      <c r="A2241" s="91" t="s">
        <v>1487</v>
      </c>
      <c r="B2241" s="91"/>
      <c r="C2241" s="11" t="s">
        <v>4</v>
      </c>
      <c r="D2241" s="11" t="s">
        <v>1470</v>
      </c>
      <c r="E2241" s="11" t="s">
        <v>1471</v>
      </c>
      <c r="F2241" s="11" t="s">
        <v>1472</v>
      </c>
      <c r="G2241" s="11" t="s">
        <v>1473</v>
      </c>
    </row>
    <row r="2242" spans="1:7" ht="21" customHeight="1">
      <c r="A2242" s="17" t="s">
        <v>3840</v>
      </c>
      <c r="B2242" s="18" t="s">
        <v>3841</v>
      </c>
      <c r="C2242" s="17" t="s">
        <v>14</v>
      </c>
      <c r="D2242" s="17" t="s">
        <v>1563</v>
      </c>
      <c r="E2242" s="19">
        <v>1</v>
      </c>
      <c r="F2242" s="20">
        <v>0.08</v>
      </c>
      <c r="G2242" s="20">
        <f>TRUNC(TRUNC(E2242,8)*F2242,2)</f>
        <v>0.08</v>
      </c>
    </row>
    <row r="2243" spans="1:7" ht="15" customHeight="1">
      <c r="A2243" s="2"/>
      <c r="B2243" s="2"/>
      <c r="C2243" s="2"/>
      <c r="D2243" s="2"/>
      <c r="E2243" s="87" t="s">
        <v>1490</v>
      </c>
      <c r="F2243" s="87"/>
      <c r="G2243" s="21">
        <f>SUM(G2242:G2242)</f>
        <v>0.08</v>
      </c>
    </row>
    <row r="2244" spans="1:7" ht="15" customHeight="1">
      <c r="A2244" s="2"/>
      <c r="B2244" s="2"/>
      <c r="C2244" s="2"/>
      <c r="D2244" s="2"/>
      <c r="E2244" s="89" t="s">
        <v>1491</v>
      </c>
      <c r="F2244" s="89"/>
      <c r="G2244" s="5">
        <f>SUM(G2237,G2240,G2243)</f>
        <v>24.1</v>
      </c>
    </row>
    <row r="2245" spans="1:7" ht="9.9499999999999993" customHeight="1">
      <c r="A2245" s="2"/>
      <c r="B2245" s="2"/>
      <c r="C2245" s="2"/>
      <c r="D2245" s="2"/>
      <c r="E2245" s="90"/>
      <c r="F2245" s="90"/>
      <c r="G2245" s="90"/>
    </row>
    <row r="2246" spans="1:7" ht="20.100000000000001" customHeight="1">
      <c r="A2246" s="81" t="s">
        <v>3842</v>
      </c>
      <c r="B2246" s="81"/>
      <c r="C2246" s="81"/>
      <c r="D2246" s="81"/>
      <c r="E2246" s="81"/>
      <c r="F2246" s="81"/>
      <c r="G2246" s="81"/>
    </row>
    <row r="2247" spans="1:7" ht="15" customHeight="1">
      <c r="A2247" s="91" t="s">
        <v>1552</v>
      </c>
      <c r="B2247" s="91"/>
      <c r="C2247" s="11" t="s">
        <v>4</v>
      </c>
      <c r="D2247" s="11" t="s">
        <v>1470</v>
      </c>
      <c r="E2247" s="11" t="s">
        <v>1471</v>
      </c>
      <c r="F2247" s="11" t="s">
        <v>1472</v>
      </c>
      <c r="G2247" s="11" t="s">
        <v>1473</v>
      </c>
    </row>
    <row r="2248" spans="1:7" ht="45.95" customHeight="1">
      <c r="A2248" s="17" t="s">
        <v>3843</v>
      </c>
      <c r="B2248" s="18" t="s">
        <v>3844</v>
      </c>
      <c r="C2248" s="17" t="s">
        <v>14</v>
      </c>
      <c r="D2248" s="17" t="s">
        <v>1555</v>
      </c>
      <c r="E2248" s="19">
        <v>3.8199999999999998E-2</v>
      </c>
      <c r="F2248" s="20">
        <v>43.59</v>
      </c>
      <c r="G2248" s="20">
        <f>TRUNC(TRUNC(E2248,8)*F2248,2)</f>
        <v>1.66</v>
      </c>
    </row>
    <row r="2249" spans="1:7" ht="45.95" customHeight="1">
      <c r="A2249" s="17" t="s">
        <v>3845</v>
      </c>
      <c r="B2249" s="18" t="s">
        <v>3846</v>
      </c>
      <c r="C2249" s="17" t="s">
        <v>14</v>
      </c>
      <c r="D2249" s="17" t="s">
        <v>1558</v>
      </c>
      <c r="E2249" s="19">
        <v>1.5699999999999999E-2</v>
      </c>
      <c r="F2249" s="20">
        <v>99.64</v>
      </c>
      <c r="G2249" s="20">
        <f>TRUNC(TRUNC(E2249,8)*F2249,2)</f>
        <v>1.56</v>
      </c>
    </row>
    <row r="2250" spans="1:7" ht="18" customHeight="1">
      <c r="A2250" s="2"/>
      <c r="B2250" s="2"/>
      <c r="C2250" s="2"/>
      <c r="D2250" s="2"/>
      <c r="E2250" s="87" t="s">
        <v>1559</v>
      </c>
      <c r="F2250" s="87"/>
      <c r="G2250" s="21">
        <f>SUM(G2248:G2249)</f>
        <v>3.2199999999999998</v>
      </c>
    </row>
    <row r="2251" spans="1:7" ht="15" customHeight="1">
      <c r="A2251" s="91" t="s">
        <v>1576</v>
      </c>
      <c r="B2251" s="91"/>
      <c r="C2251" s="11" t="s">
        <v>4</v>
      </c>
      <c r="D2251" s="11" t="s">
        <v>1470</v>
      </c>
      <c r="E2251" s="11" t="s">
        <v>1471</v>
      </c>
      <c r="F2251" s="11" t="s">
        <v>1472</v>
      </c>
      <c r="G2251" s="11" t="s">
        <v>1473</v>
      </c>
    </row>
    <row r="2252" spans="1:7" ht="21" customHeight="1">
      <c r="A2252" s="17" t="s">
        <v>3847</v>
      </c>
      <c r="B2252" s="18" t="s">
        <v>3848</v>
      </c>
      <c r="C2252" s="17" t="s">
        <v>14</v>
      </c>
      <c r="D2252" s="17" t="s">
        <v>3849</v>
      </c>
      <c r="E2252" s="19">
        <v>0.16</v>
      </c>
      <c r="F2252" s="20">
        <v>134.38</v>
      </c>
      <c r="G2252" s="20">
        <f>TRUNC(TRUNC(E2252,8)*F2252,2)</f>
        <v>21.5</v>
      </c>
    </row>
    <row r="2253" spans="1:7" ht="15" customHeight="1">
      <c r="A2253" s="2"/>
      <c r="B2253" s="2"/>
      <c r="C2253" s="2"/>
      <c r="D2253" s="2"/>
      <c r="E2253" s="87" t="s">
        <v>1588</v>
      </c>
      <c r="F2253" s="87"/>
      <c r="G2253" s="21">
        <f>SUM(G2252:G2252)</f>
        <v>21.5</v>
      </c>
    </row>
    <row r="2254" spans="1:7" ht="15" customHeight="1">
      <c r="A2254" s="91" t="s">
        <v>1560</v>
      </c>
      <c r="B2254" s="91"/>
      <c r="C2254" s="11" t="s">
        <v>4</v>
      </c>
      <c r="D2254" s="11" t="s">
        <v>1470</v>
      </c>
      <c r="E2254" s="11" t="s">
        <v>1471</v>
      </c>
      <c r="F2254" s="11" t="s">
        <v>1472</v>
      </c>
      <c r="G2254" s="11" t="s">
        <v>1473</v>
      </c>
    </row>
    <row r="2255" spans="1:7" ht="21" customHeight="1">
      <c r="A2255" s="17" t="s">
        <v>3850</v>
      </c>
      <c r="B2255" s="18" t="s">
        <v>3851</v>
      </c>
      <c r="C2255" s="17" t="s">
        <v>14</v>
      </c>
      <c r="D2255" s="17" t="s">
        <v>1563</v>
      </c>
      <c r="E2255" s="19">
        <v>5.3900000000000003E-2</v>
      </c>
      <c r="F2255" s="20">
        <v>34.43</v>
      </c>
      <c r="G2255" s="20">
        <f>TRUNC(TRUNC(E2255,8)*F2255,2)</f>
        <v>1.85</v>
      </c>
    </row>
    <row r="2256" spans="1:7" ht="15" customHeight="1">
      <c r="A2256" s="17" t="s">
        <v>1775</v>
      </c>
      <c r="B2256" s="18" t="s">
        <v>1776</v>
      </c>
      <c r="C2256" s="17" t="s">
        <v>14</v>
      </c>
      <c r="D2256" s="17" t="s">
        <v>1563</v>
      </c>
      <c r="E2256" s="19">
        <v>5.3499999999999999E-2</v>
      </c>
      <c r="F2256" s="20">
        <v>23.23</v>
      </c>
      <c r="G2256" s="20">
        <f>TRUNC(TRUNC(E2256,8)*F2256,2)</f>
        <v>1.24</v>
      </c>
    </row>
    <row r="2257" spans="1:7" ht="18" customHeight="1">
      <c r="A2257" s="2"/>
      <c r="B2257" s="2"/>
      <c r="C2257" s="2"/>
      <c r="D2257" s="2"/>
      <c r="E2257" s="87" t="s">
        <v>1564</v>
      </c>
      <c r="F2257" s="87"/>
      <c r="G2257" s="21">
        <f>SUM(G2255:G2256)</f>
        <v>3.09</v>
      </c>
    </row>
    <row r="2258" spans="1:7" ht="15" customHeight="1">
      <c r="A2258" s="2"/>
      <c r="B2258" s="2"/>
      <c r="C2258" s="2"/>
      <c r="D2258" s="2"/>
      <c r="E2258" s="89" t="s">
        <v>1491</v>
      </c>
      <c r="F2258" s="89"/>
      <c r="G2258" s="5">
        <f>SUM(G2250,G2253,G2257)</f>
        <v>27.81</v>
      </c>
    </row>
    <row r="2259" spans="1:7" ht="9.9499999999999993" customHeight="1">
      <c r="A2259" s="2"/>
      <c r="B2259" s="2"/>
      <c r="C2259" s="2"/>
      <c r="D2259" s="2"/>
      <c r="E2259" s="90"/>
      <c r="F2259" s="90"/>
      <c r="G2259" s="90"/>
    </row>
    <row r="2260" spans="1:7" ht="20.100000000000001" customHeight="1">
      <c r="A2260" s="81" t="s">
        <v>2682</v>
      </c>
      <c r="B2260" s="81"/>
      <c r="C2260" s="81"/>
      <c r="D2260" s="81"/>
      <c r="E2260" s="81"/>
      <c r="F2260" s="81"/>
      <c r="G2260" s="81"/>
    </row>
    <row r="2261" spans="1:7" ht="15" customHeight="1">
      <c r="A2261" s="91" t="s">
        <v>1576</v>
      </c>
      <c r="B2261" s="91"/>
      <c r="C2261" s="11" t="s">
        <v>4</v>
      </c>
      <c r="D2261" s="11" t="s">
        <v>1470</v>
      </c>
      <c r="E2261" s="11" t="s">
        <v>1471</v>
      </c>
      <c r="F2261" s="11" t="s">
        <v>1472</v>
      </c>
      <c r="G2261" s="11" t="s">
        <v>1473</v>
      </c>
    </row>
    <row r="2262" spans="1:7" ht="15" customHeight="1">
      <c r="A2262" s="17" t="s">
        <v>2526</v>
      </c>
      <c r="B2262" s="18" t="s">
        <v>2527</v>
      </c>
      <c r="C2262" s="17" t="s">
        <v>14</v>
      </c>
      <c r="D2262" s="17" t="s">
        <v>33</v>
      </c>
      <c r="E2262" s="19">
        <v>9.9000000000000008E-3</v>
      </c>
      <c r="F2262" s="20">
        <v>63.17</v>
      </c>
      <c r="G2262" s="20">
        <f>TRUNC(TRUNC(E2262,8)*F2262,2)</f>
        <v>0.62</v>
      </c>
    </row>
    <row r="2263" spans="1:7" ht="21" customHeight="1">
      <c r="A2263" s="17" t="s">
        <v>2683</v>
      </c>
      <c r="B2263" s="18" t="s">
        <v>2684</v>
      </c>
      <c r="C2263" s="17" t="s">
        <v>14</v>
      </c>
      <c r="D2263" s="17" t="s">
        <v>33</v>
      </c>
      <c r="E2263" s="19">
        <v>1</v>
      </c>
      <c r="F2263" s="20">
        <v>1.8</v>
      </c>
      <c r="G2263" s="20">
        <f>TRUNC(TRUNC(E2263,8)*F2263,2)</f>
        <v>1.8</v>
      </c>
    </row>
    <row r="2264" spans="1:7" ht="15" customHeight="1">
      <c r="A2264" s="17" t="s">
        <v>2505</v>
      </c>
      <c r="B2264" s="18" t="s">
        <v>2506</v>
      </c>
      <c r="C2264" s="17" t="s">
        <v>14</v>
      </c>
      <c r="D2264" s="17" t="s">
        <v>33</v>
      </c>
      <c r="E2264" s="19">
        <v>7.1000000000000004E-3</v>
      </c>
      <c r="F2264" s="20">
        <v>2.33</v>
      </c>
      <c r="G2264" s="20">
        <f>TRUNC(TRUNC(E2264,8)*F2264,2)</f>
        <v>0.01</v>
      </c>
    </row>
    <row r="2265" spans="1:7" ht="21" customHeight="1">
      <c r="A2265" s="17" t="s">
        <v>2528</v>
      </c>
      <c r="B2265" s="18" t="s">
        <v>2529</v>
      </c>
      <c r="C2265" s="17" t="s">
        <v>14</v>
      </c>
      <c r="D2265" s="17" t="s">
        <v>33</v>
      </c>
      <c r="E2265" s="19">
        <v>1.4999999999999999E-2</v>
      </c>
      <c r="F2265" s="20">
        <v>71.569999999999993</v>
      </c>
      <c r="G2265" s="20">
        <f>TRUNC(TRUNC(E2265,8)*F2265,2)</f>
        <v>1.07</v>
      </c>
    </row>
    <row r="2266" spans="1:7" ht="15" customHeight="1">
      <c r="A2266" s="2"/>
      <c r="B2266" s="2"/>
      <c r="C2266" s="2"/>
      <c r="D2266" s="2"/>
      <c r="E2266" s="87" t="s">
        <v>1588</v>
      </c>
      <c r="F2266" s="87"/>
      <c r="G2266" s="21">
        <f>SUM(G2262:G2265)</f>
        <v>3.5</v>
      </c>
    </row>
    <row r="2267" spans="1:7" ht="15" customHeight="1">
      <c r="A2267" s="91" t="s">
        <v>1560</v>
      </c>
      <c r="B2267" s="91"/>
      <c r="C2267" s="11" t="s">
        <v>4</v>
      </c>
      <c r="D2267" s="11" t="s">
        <v>1470</v>
      </c>
      <c r="E2267" s="11" t="s">
        <v>1471</v>
      </c>
      <c r="F2267" s="11" t="s">
        <v>1472</v>
      </c>
      <c r="G2267" s="11" t="s">
        <v>1473</v>
      </c>
    </row>
    <row r="2268" spans="1:7" ht="21" customHeight="1">
      <c r="A2268" s="17" t="s">
        <v>2509</v>
      </c>
      <c r="B2268" s="18" t="s">
        <v>2510</v>
      </c>
      <c r="C2268" s="17" t="s">
        <v>14</v>
      </c>
      <c r="D2268" s="17" t="s">
        <v>1563</v>
      </c>
      <c r="E2268" s="19">
        <v>0.127</v>
      </c>
      <c r="F2268" s="20">
        <v>23.37</v>
      </c>
      <c r="G2268" s="20">
        <f>TRUNC(TRUNC(E2268,8)*F2268,2)</f>
        <v>2.96</v>
      </c>
    </row>
    <row r="2269" spans="1:7" ht="21" customHeight="1">
      <c r="A2269" s="17" t="s">
        <v>2511</v>
      </c>
      <c r="B2269" s="18" t="s">
        <v>2512</v>
      </c>
      <c r="C2269" s="17" t="s">
        <v>14</v>
      </c>
      <c r="D2269" s="17" t="s">
        <v>1563</v>
      </c>
      <c r="E2269" s="19">
        <v>0.127</v>
      </c>
      <c r="F2269" s="20">
        <v>31.5</v>
      </c>
      <c r="G2269" s="20">
        <f>TRUNC(TRUNC(E2269,8)*F2269,2)</f>
        <v>4</v>
      </c>
    </row>
    <row r="2270" spans="1:7" ht="18" customHeight="1">
      <c r="A2270" s="2"/>
      <c r="B2270" s="2"/>
      <c r="C2270" s="2"/>
      <c r="D2270" s="2"/>
      <c r="E2270" s="87" t="s">
        <v>1564</v>
      </c>
      <c r="F2270" s="87"/>
      <c r="G2270" s="21">
        <f>SUM(G2268:G2269)</f>
        <v>6.96</v>
      </c>
    </row>
    <row r="2271" spans="1:7" ht="15" customHeight="1">
      <c r="A2271" s="2"/>
      <c r="B2271" s="2"/>
      <c r="C2271" s="2"/>
      <c r="D2271" s="2"/>
      <c r="E2271" s="89" t="s">
        <v>1491</v>
      </c>
      <c r="F2271" s="89"/>
      <c r="G2271" s="5">
        <f>SUM(G2266,G2270)</f>
        <v>10.46</v>
      </c>
    </row>
    <row r="2272" spans="1:7" ht="9.9499999999999993" customHeight="1">
      <c r="A2272" s="2"/>
      <c r="B2272" s="2"/>
      <c r="C2272" s="2"/>
      <c r="D2272" s="2"/>
      <c r="E2272" s="90"/>
      <c r="F2272" s="90"/>
      <c r="G2272" s="90"/>
    </row>
    <row r="2273" spans="1:7" ht="20.100000000000001" customHeight="1">
      <c r="A2273" s="81" t="s">
        <v>2694</v>
      </c>
      <c r="B2273" s="81"/>
      <c r="C2273" s="81"/>
      <c r="D2273" s="81"/>
      <c r="E2273" s="81"/>
      <c r="F2273" s="81"/>
      <c r="G2273" s="81"/>
    </row>
    <row r="2274" spans="1:7" ht="15" customHeight="1">
      <c r="A2274" s="91" t="s">
        <v>1576</v>
      </c>
      <c r="B2274" s="91"/>
      <c r="C2274" s="11" t="s">
        <v>4</v>
      </c>
      <c r="D2274" s="11" t="s">
        <v>1470</v>
      </c>
      <c r="E2274" s="11" t="s">
        <v>1471</v>
      </c>
      <c r="F2274" s="11" t="s">
        <v>1472</v>
      </c>
      <c r="G2274" s="11" t="s">
        <v>1473</v>
      </c>
    </row>
    <row r="2275" spans="1:7" ht="15" customHeight="1">
      <c r="A2275" s="17" t="s">
        <v>2526</v>
      </c>
      <c r="B2275" s="18" t="s">
        <v>2527</v>
      </c>
      <c r="C2275" s="17" t="s">
        <v>14</v>
      </c>
      <c r="D2275" s="17" t="s">
        <v>33</v>
      </c>
      <c r="E2275" s="19">
        <v>9.9000000000000008E-3</v>
      </c>
      <c r="F2275" s="20">
        <v>63.17</v>
      </c>
      <c r="G2275" s="20">
        <f>TRUNC(TRUNC(E2275,8)*F2275,2)</f>
        <v>0.62</v>
      </c>
    </row>
    <row r="2276" spans="1:7" ht="21" customHeight="1">
      <c r="A2276" s="17" t="s">
        <v>2695</v>
      </c>
      <c r="B2276" s="18" t="s">
        <v>2696</v>
      </c>
      <c r="C2276" s="17" t="s">
        <v>14</v>
      </c>
      <c r="D2276" s="17" t="s">
        <v>33</v>
      </c>
      <c r="E2276" s="19">
        <v>1</v>
      </c>
      <c r="F2276" s="20">
        <v>1.63</v>
      </c>
      <c r="G2276" s="20">
        <f>TRUNC(TRUNC(E2276,8)*F2276,2)</f>
        <v>1.63</v>
      </c>
    </row>
    <row r="2277" spans="1:7" ht="15" customHeight="1">
      <c r="A2277" s="17" t="s">
        <v>2505</v>
      </c>
      <c r="B2277" s="18" t="s">
        <v>2506</v>
      </c>
      <c r="C2277" s="17" t="s">
        <v>14</v>
      </c>
      <c r="D2277" s="17" t="s">
        <v>33</v>
      </c>
      <c r="E2277" s="19">
        <v>7.1000000000000004E-3</v>
      </c>
      <c r="F2277" s="20">
        <v>2.33</v>
      </c>
      <c r="G2277" s="20">
        <f>TRUNC(TRUNC(E2277,8)*F2277,2)</f>
        <v>0.01</v>
      </c>
    </row>
    <row r="2278" spans="1:7" ht="21" customHeight="1">
      <c r="A2278" s="17" t="s">
        <v>2528</v>
      </c>
      <c r="B2278" s="18" t="s">
        <v>2529</v>
      </c>
      <c r="C2278" s="17" t="s">
        <v>14</v>
      </c>
      <c r="D2278" s="17" t="s">
        <v>33</v>
      </c>
      <c r="E2278" s="19">
        <v>1.4999999999999999E-2</v>
      </c>
      <c r="F2278" s="20">
        <v>71.569999999999993</v>
      </c>
      <c r="G2278" s="20">
        <f>TRUNC(TRUNC(E2278,8)*F2278,2)</f>
        <v>1.07</v>
      </c>
    </row>
    <row r="2279" spans="1:7" ht="15" customHeight="1">
      <c r="A2279" s="2"/>
      <c r="B2279" s="2"/>
      <c r="C2279" s="2"/>
      <c r="D2279" s="2"/>
      <c r="E2279" s="87" t="s">
        <v>1588</v>
      </c>
      <c r="F2279" s="87"/>
      <c r="G2279" s="21">
        <f>SUM(G2275:G2278)</f>
        <v>3.33</v>
      </c>
    </row>
    <row r="2280" spans="1:7" ht="15" customHeight="1">
      <c r="A2280" s="91" t="s">
        <v>1560</v>
      </c>
      <c r="B2280" s="91"/>
      <c r="C2280" s="11" t="s">
        <v>4</v>
      </c>
      <c r="D2280" s="11" t="s">
        <v>1470</v>
      </c>
      <c r="E2280" s="11" t="s">
        <v>1471</v>
      </c>
      <c r="F2280" s="11" t="s">
        <v>1472</v>
      </c>
      <c r="G2280" s="11" t="s">
        <v>1473</v>
      </c>
    </row>
    <row r="2281" spans="1:7" ht="21" customHeight="1">
      <c r="A2281" s="17" t="s">
        <v>2509</v>
      </c>
      <c r="B2281" s="18" t="s">
        <v>2510</v>
      </c>
      <c r="C2281" s="17" t="s">
        <v>14</v>
      </c>
      <c r="D2281" s="17" t="s">
        <v>1563</v>
      </c>
      <c r="E2281" s="19">
        <v>0.127</v>
      </c>
      <c r="F2281" s="20">
        <v>23.37</v>
      </c>
      <c r="G2281" s="20">
        <f>TRUNC(TRUNC(E2281,8)*F2281,2)</f>
        <v>2.96</v>
      </c>
    </row>
    <row r="2282" spans="1:7" ht="21" customHeight="1">
      <c r="A2282" s="17" t="s">
        <v>2511</v>
      </c>
      <c r="B2282" s="18" t="s">
        <v>2512</v>
      </c>
      <c r="C2282" s="17" t="s">
        <v>14</v>
      </c>
      <c r="D2282" s="17" t="s">
        <v>1563</v>
      </c>
      <c r="E2282" s="19">
        <v>0.127</v>
      </c>
      <c r="F2282" s="20">
        <v>31.5</v>
      </c>
      <c r="G2282" s="20">
        <f>TRUNC(TRUNC(E2282,8)*F2282,2)</f>
        <v>4</v>
      </c>
    </row>
    <row r="2283" spans="1:7" ht="18" customHeight="1">
      <c r="A2283" s="2"/>
      <c r="B2283" s="2"/>
      <c r="C2283" s="2"/>
      <c r="D2283" s="2"/>
      <c r="E2283" s="87" t="s">
        <v>1564</v>
      </c>
      <c r="F2283" s="87"/>
      <c r="G2283" s="21">
        <f>SUM(G2281:G2282)</f>
        <v>6.96</v>
      </c>
    </row>
    <row r="2284" spans="1:7" ht="15" customHeight="1">
      <c r="A2284" s="2"/>
      <c r="B2284" s="2"/>
      <c r="C2284" s="2"/>
      <c r="D2284" s="2"/>
      <c r="E2284" s="89" t="s">
        <v>1491</v>
      </c>
      <c r="F2284" s="89"/>
      <c r="G2284" s="5">
        <f>SUM(G2279,G2283)</f>
        <v>10.29</v>
      </c>
    </row>
    <row r="2285" spans="1:7" ht="9.9499999999999993" customHeight="1">
      <c r="A2285" s="2"/>
      <c r="B2285" s="2"/>
      <c r="C2285" s="2"/>
      <c r="D2285" s="2"/>
      <c r="E2285" s="90"/>
      <c r="F2285" s="90"/>
      <c r="G2285" s="90"/>
    </row>
    <row r="2286" spans="1:7" ht="20.100000000000001" customHeight="1">
      <c r="A2286" s="81" t="s">
        <v>2700</v>
      </c>
      <c r="B2286" s="81"/>
      <c r="C2286" s="81"/>
      <c r="D2286" s="81"/>
      <c r="E2286" s="81"/>
      <c r="F2286" s="81"/>
      <c r="G2286" s="81"/>
    </row>
    <row r="2287" spans="1:7" ht="15" customHeight="1">
      <c r="A2287" s="91" t="s">
        <v>1576</v>
      </c>
      <c r="B2287" s="91"/>
      <c r="C2287" s="11" t="s">
        <v>4</v>
      </c>
      <c r="D2287" s="11" t="s">
        <v>1470</v>
      </c>
      <c r="E2287" s="11" t="s">
        <v>1471</v>
      </c>
      <c r="F2287" s="11" t="s">
        <v>1472</v>
      </c>
      <c r="G2287" s="11" t="s">
        <v>1473</v>
      </c>
    </row>
    <row r="2288" spans="1:7" ht="21" customHeight="1">
      <c r="A2288" s="17" t="s">
        <v>2686</v>
      </c>
      <c r="B2288" s="18" t="s">
        <v>2687</v>
      </c>
      <c r="C2288" s="17" t="s">
        <v>14</v>
      </c>
      <c r="D2288" s="17" t="s">
        <v>33</v>
      </c>
      <c r="E2288" s="19">
        <v>2</v>
      </c>
      <c r="F2288" s="20">
        <v>1.9</v>
      </c>
      <c r="G2288" s="20">
        <f>TRUNC(TRUNC(E2288,8)*F2288,2)</f>
        <v>3.8</v>
      </c>
    </row>
    <row r="2289" spans="1:7" ht="21" customHeight="1">
      <c r="A2289" s="17" t="s">
        <v>2698</v>
      </c>
      <c r="B2289" s="18" t="s">
        <v>2699</v>
      </c>
      <c r="C2289" s="17" t="s">
        <v>14</v>
      </c>
      <c r="D2289" s="17" t="s">
        <v>33</v>
      </c>
      <c r="E2289" s="19">
        <v>1</v>
      </c>
      <c r="F2289" s="20">
        <v>2.36</v>
      </c>
      <c r="G2289" s="20">
        <f>TRUNC(TRUNC(E2289,8)*F2289,2)</f>
        <v>2.36</v>
      </c>
    </row>
    <row r="2290" spans="1:7" ht="29.1" customHeight="1">
      <c r="A2290" s="17" t="s">
        <v>2671</v>
      </c>
      <c r="B2290" s="18" t="s">
        <v>2672</v>
      </c>
      <c r="C2290" s="17" t="s">
        <v>14</v>
      </c>
      <c r="D2290" s="17" t="s">
        <v>33</v>
      </c>
      <c r="E2290" s="19">
        <v>0.05</v>
      </c>
      <c r="F2290" s="20">
        <v>26.07</v>
      </c>
      <c r="G2290" s="20">
        <f>TRUNC(TRUNC(E2290,8)*F2290,2)</f>
        <v>1.3</v>
      </c>
    </row>
    <row r="2291" spans="1:7" ht="15" customHeight="1">
      <c r="A2291" s="2"/>
      <c r="B2291" s="2"/>
      <c r="C2291" s="2"/>
      <c r="D2291" s="2"/>
      <c r="E2291" s="87" t="s">
        <v>1588</v>
      </c>
      <c r="F2291" s="87"/>
      <c r="G2291" s="21">
        <f>SUM(G2288:G2290)</f>
        <v>7.46</v>
      </c>
    </row>
    <row r="2292" spans="1:7" ht="15" customHeight="1">
      <c r="A2292" s="91" t="s">
        <v>1560</v>
      </c>
      <c r="B2292" s="91"/>
      <c r="C2292" s="11" t="s">
        <v>4</v>
      </c>
      <c r="D2292" s="11" t="s">
        <v>1470</v>
      </c>
      <c r="E2292" s="11" t="s">
        <v>1471</v>
      </c>
      <c r="F2292" s="11" t="s">
        <v>1472</v>
      </c>
      <c r="G2292" s="11" t="s">
        <v>1473</v>
      </c>
    </row>
    <row r="2293" spans="1:7" ht="21" customHeight="1">
      <c r="A2293" s="17" t="s">
        <v>2509</v>
      </c>
      <c r="B2293" s="18" t="s">
        <v>2510</v>
      </c>
      <c r="C2293" s="17" t="s">
        <v>14</v>
      </c>
      <c r="D2293" s="17" t="s">
        <v>1563</v>
      </c>
      <c r="E2293" s="19">
        <v>0.13789999999999999</v>
      </c>
      <c r="F2293" s="20">
        <v>23.37</v>
      </c>
      <c r="G2293" s="20">
        <f>TRUNC(TRUNC(E2293,8)*F2293,2)</f>
        <v>3.22</v>
      </c>
    </row>
    <row r="2294" spans="1:7" ht="21" customHeight="1">
      <c r="A2294" s="17" t="s">
        <v>2511</v>
      </c>
      <c r="B2294" s="18" t="s">
        <v>2512</v>
      </c>
      <c r="C2294" s="17" t="s">
        <v>14</v>
      </c>
      <c r="D2294" s="17" t="s">
        <v>1563</v>
      </c>
      <c r="E2294" s="19">
        <v>0.13789999999999999</v>
      </c>
      <c r="F2294" s="20">
        <v>31.5</v>
      </c>
      <c r="G2294" s="20">
        <f>TRUNC(TRUNC(E2294,8)*F2294,2)</f>
        <v>4.34</v>
      </c>
    </row>
    <row r="2295" spans="1:7" ht="18" customHeight="1">
      <c r="A2295" s="2"/>
      <c r="B2295" s="2"/>
      <c r="C2295" s="2"/>
      <c r="D2295" s="2"/>
      <c r="E2295" s="87" t="s">
        <v>1564</v>
      </c>
      <c r="F2295" s="87"/>
      <c r="G2295" s="21">
        <f>SUM(G2293:G2294)</f>
        <v>7.5600000000000005</v>
      </c>
    </row>
    <row r="2296" spans="1:7" ht="15" customHeight="1">
      <c r="A2296" s="2"/>
      <c r="B2296" s="2"/>
      <c r="C2296" s="2"/>
      <c r="D2296" s="2"/>
      <c r="E2296" s="89" t="s">
        <v>1491</v>
      </c>
      <c r="F2296" s="89"/>
      <c r="G2296" s="5">
        <f>SUM(G2291,G2295)</f>
        <v>15.02</v>
      </c>
    </row>
    <row r="2297" spans="1:7" ht="9.9499999999999993" customHeight="1">
      <c r="A2297" s="2"/>
      <c r="B2297" s="2"/>
      <c r="C2297" s="2"/>
      <c r="D2297" s="2"/>
      <c r="E2297" s="90"/>
      <c r="F2297" s="90"/>
      <c r="G2297" s="90"/>
    </row>
    <row r="2298" spans="1:7" ht="20.100000000000001" customHeight="1">
      <c r="A2298" s="81" t="s">
        <v>3852</v>
      </c>
      <c r="B2298" s="81"/>
      <c r="C2298" s="81"/>
      <c r="D2298" s="81"/>
      <c r="E2298" s="81"/>
      <c r="F2298" s="81"/>
      <c r="G2298" s="81"/>
    </row>
    <row r="2299" spans="1:7" ht="15" customHeight="1">
      <c r="A2299" s="91" t="s">
        <v>1552</v>
      </c>
      <c r="B2299" s="91"/>
      <c r="C2299" s="11" t="s">
        <v>4</v>
      </c>
      <c r="D2299" s="11" t="s">
        <v>1470</v>
      </c>
      <c r="E2299" s="11" t="s">
        <v>1471</v>
      </c>
      <c r="F2299" s="11" t="s">
        <v>1472</v>
      </c>
      <c r="G2299" s="11" t="s">
        <v>1473</v>
      </c>
    </row>
    <row r="2300" spans="1:7" ht="29.1" customHeight="1">
      <c r="A2300" s="17" t="s">
        <v>3853</v>
      </c>
      <c r="B2300" s="18" t="s">
        <v>3854</v>
      </c>
      <c r="C2300" s="17" t="s">
        <v>14</v>
      </c>
      <c r="D2300" s="17" t="s">
        <v>1555</v>
      </c>
      <c r="E2300" s="19">
        <v>0.03</v>
      </c>
      <c r="F2300" s="20">
        <v>0.71</v>
      </c>
      <c r="G2300" s="20">
        <f>TRUNC(TRUNC(E2300,8)*F2300,2)</f>
        <v>0.02</v>
      </c>
    </row>
    <row r="2301" spans="1:7" ht="29.1" customHeight="1">
      <c r="A2301" s="17" t="s">
        <v>1987</v>
      </c>
      <c r="B2301" s="18" t="s">
        <v>1988</v>
      </c>
      <c r="C2301" s="17" t="s">
        <v>14</v>
      </c>
      <c r="D2301" s="17" t="s">
        <v>1558</v>
      </c>
      <c r="E2301" s="19">
        <v>3.2000000000000001E-2</v>
      </c>
      <c r="F2301" s="20">
        <v>10.35</v>
      </c>
      <c r="G2301" s="20">
        <f>TRUNC(TRUNC(E2301,8)*F2301,2)</f>
        <v>0.33</v>
      </c>
    </row>
    <row r="2302" spans="1:7" ht="18" customHeight="1">
      <c r="A2302" s="2"/>
      <c r="B2302" s="2"/>
      <c r="C2302" s="2"/>
      <c r="D2302" s="2"/>
      <c r="E2302" s="87" t="s">
        <v>1559</v>
      </c>
      <c r="F2302" s="87"/>
      <c r="G2302" s="21">
        <f>SUM(G2300:G2301)</f>
        <v>0.35000000000000003</v>
      </c>
    </row>
    <row r="2303" spans="1:7" ht="15" customHeight="1">
      <c r="A2303" s="91" t="s">
        <v>1576</v>
      </c>
      <c r="B2303" s="91"/>
      <c r="C2303" s="11" t="s">
        <v>4</v>
      </c>
      <c r="D2303" s="11" t="s">
        <v>1470</v>
      </c>
      <c r="E2303" s="11" t="s">
        <v>1471</v>
      </c>
      <c r="F2303" s="11" t="s">
        <v>1472</v>
      </c>
      <c r="G2303" s="11" t="s">
        <v>1473</v>
      </c>
    </row>
    <row r="2304" spans="1:7" ht="21" customHeight="1">
      <c r="A2304" s="17" t="s">
        <v>3855</v>
      </c>
      <c r="B2304" s="18" t="s">
        <v>3856</v>
      </c>
      <c r="C2304" s="17" t="s">
        <v>14</v>
      </c>
      <c r="D2304" s="17" t="s">
        <v>43</v>
      </c>
      <c r="E2304" s="19">
        <v>1.19</v>
      </c>
      <c r="F2304" s="20">
        <v>112.03</v>
      </c>
      <c r="G2304" s="20">
        <f>TRUNC(TRUNC(E2304,8)*F2304,2)</f>
        <v>133.31</v>
      </c>
    </row>
    <row r="2305" spans="1:7" ht="15" customHeight="1">
      <c r="A2305" s="2"/>
      <c r="B2305" s="2"/>
      <c r="C2305" s="2"/>
      <c r="D2305" s="2"/>
      <c r="E2305" s="87" t="s">
        <v>1588</v>
      </c>
      <c r="F2305" s="87"/>
      <c r="G2305" s="21">
        <f>SUM(G2304:G2304)</f>
        <v>133.31</v>
      </c>
    </row>
    <row r="2306" spans="1:7" ht="15" customHeight="1">
      <c r="A2306" s="91" t="s">
        <v>1560</v>
      </c>
      <c r="B2306" s="91"/>
      <c r="C2306" s="11" t="s">
        <v>4</v>
      </c>
      <c r="D2306" s="11" t="s">
        <v>1470</v>
      </c>
      <c r="E2306" s="11" t="s">
        <v>1471</v>
      </c>
      <c r="F2306" s="11" t="s">
        <v>1472</v>
      </c>
      <c r="G2306" s="11" t="s">
        <v>1473</v>
      </c>
    </row>
    <row r="2307" spans="1:7" ht="15" customHeight="1">
      <c r="A2307" s="17" t="s">
        <v>1792</v>
      </c>
      <c r="B2307" s="18" t="s">
        <v>1793</v>
      </c>
      <c r="C2307" s="17" t="s">
        <v>14</v>
      </c>
      <c r="D2307" s="17" t="s">
        <v>1563</v>
      </c>
      <c r="E2307" s="19">
        <v>1.579</v>
      </c>
      <c r="F2307" s="20">
        <v>32.270000000000003</v>
      </c>
      <c r="G2307" s="20">
        <f>TRUNC(TRUNC(E2307,8)*F2307,2)</f>
        <v>50.95</v>
      </c>
    </row>
    <row r="2308" spans="1:7" ht="15" customHeight="1">
      <c r="A2308" s="17" t="s">
        <v>1775</v>
      </c>
      <c r="B2308" s="18" t="s">
        <v>1776</v>
      </c>
      <c r="C2308" s="17" t="s">
        <v>14</v>
      </c>
      <c r="D2308" s="17" t="s">
        <v>1563</v>
      </c>
      <c r="E2308" s="19">
        <v>0.63400000000000001</v>
      </c>
      <c r="F2308" s="20">
        <v>23.23</v>
      </c>
      <c r="G2308" s="20">
        <f>TRUNC(TRUNC(E2308,8)*F2308,2)</f>
        <v>14.72</v>
      </c>
    </row>
    <row r="2309" spans="1:7" ht="18" customHeight="1">
      <c r="A2309" s="2"/>
      <c r="B2309" s="2"/>
      <c r="C2309" s="2"/>
      <c r="D2309" s="2"/>
      <c r="E2309" s="87" t="s">
        <v>1564</v>
      </c>
      <c r="F2309" s="87"/>
      <c r="G2309" s="21">
        <f>SUM(G2307:G2308)</f>
        <v>65.67</v>
      </c>
    </row>
    <row r="2310" spans="1:7" ht="15" customHeight="1">
      <c r="A2310" s="2"/>
      <c r="B2310" s="2"/>
      <c r="C2310" s="2"/>
      <c r="D2310" s="2"/>
      <c r="E2310" s="89" t="s">
        <v>1491</v>
      </c>
      <c r="F2310" s="89"/>
      <c r="G2310" s="5">
        <f>SUM(G2302,G2305,G2309)</f>
        <v>199.32999999999998</v>
      </c>
    </row>
    <row r="2311" spans="1:7" ht="9.9499999999999993" customHeight="1">
      <c r="A2311" s="2"/>
      <c r="B2311" s="2"/>
      <c r="C2311" s="2"/>
      <c r="D2311" s="2"/>
      <c r="E2311" s="90"/>
      <c r="F2311" s="90"/>
      <c r="G2311" s="90"/>
    </row>
    <row r="2312" spans="1:7" ht="20.100000000000001" customHeight="1">
      <c r="A2312" s="81" t="s">
        <v>3857</v>
      </c>
      <c r="B2312" s="81"/>
      <c r="C2312" s="81"/>
      <c r="D2312" s="81"/>
      <c r="E2312" s="81"/>
      <c r="F2312" s="81"/>
      <c r="G2312" s="81"/>
    </row>
    <row r="2313" spans="1:7" ht="15" customHeight="1">
      <c r="A2313" s="91" t="s">
        <v>1560</v>
      </c>
      <c r="B2313" s="91"/>
      <c r="C2313" s="11" t="s">
        <v>4</v>
      </c>
      <c r="D2313" s="11" t="s">
        <v>1470</v>
      </c>
      <c r="E2313" s="11" t="s">
        <v>1471</v>
      </c>
      <c r="F2313" s="11" t="s">
        <v>1472</v>
      </c>
      <c r="G2313" s="11" t="s">
        <v>1473</v>
      </c>
    </row>
    <row r="2314" spans="1:7" ht="15" customHeight="1">
      <c r="A2314" s="17" t="s">
        <v>1792</v>
      </c>
      <c r="B2314" s="18" t="s">
        <v>1793</v>
      </c>
      <c r="C2314" s="17" t="s">
        <v>14</v>
      </c>
      <c r="D2314" s="17" t="s">
        <v>1563</v>
      </c>
      <c r="E2314" s="19">
        <v>0.16309999999999999</v>
      </c>
      <c r="F2314" s="20">
        <v>32.270000000000003</v>
      </c>
      <c r="G2314" s="20">
        <f>TRUNC(TRUNC(E2314,8)*F2314,2)</f>
        <v>5.26</v>
      </c>
    </row>
    <row r="2315" spans="1:7" ht="15" customHeight="1">
      <c r="A2315" s="17" t="s">
        <v>1775</v>
      </c>
      <c r="B2315" s="18" t="s">
        <v>1776</v>
      </c>
      <c r="C2315" s="17" t="s">
        <v>14</v>
      </c>
      <c r="D2315" s="17" t="s">
        <v>1563</v>
      </c>
      <c r="E2315" s="19">
        <v>4.4400000000000002E-2</v>
      </c>
      <c r="F2315" s="20">
        <v>23.23</v>
      </c>
      <c r="G2315" s="20">
        <f>TRUNC(TRUNC(E2315,8)*F2315,2)</f>
        <v>1.03</v>
      </c>
    </row>
    <row r="2316" spans="1:7" ht="18" customHeight="1">
      <c r="A2316" s="2"/>
      <c r="B2316" s="2"/>
      <c r="C2316" s="2"/>
      <c r="D2316" s="2"/>
      <c r="E2316" s="87" t="s">
        <v>1564</v>
      </c>
      <c r="F2316" s="87"/>
      <c r="G2316" s="21">
        <f>SUM(G2314:G2315)</f>
        <v>6.29</v>
      </c>
    </row>
    <row r="2317" spans="1:7" ht="15" customHeight="1">
      <c r="A2317" s="91" t="s">
        <v>1487</v>
      </c>
      <c r="B2317" s="91"/>
      <c r="C2317" s="11" t="s">
        <v>4</v>
      </c>
      <c r="D2317" s="11" t="s">
        <v>1470</v>
      </c>
      <c r="E2317" s="11" t="s">
        <v>1471</v>
      </c>
      <c r="F2317" s="11" t="s">
        <v>1472</v>
      </c>
      <c r="G2317" s="11" t="s">
        <v>1473</v>
      </c>
    </row>
    <row r="2318" spans="1:7" ht="29.1" customHeight="1">
      <c r="A2318" s="17" t="s">
        <v>1816</v>
      </c>
      <c r="B2318" s="18" t="s">
        <v>1817</v>
      </c>
      <c r="C2318" s="17" t="s">
        <v>14</v>
      </c>
      <c r="D2318" s="17" t="s">
        <v>43</v>
      </c>
      <c r="E2318" s="19">
        <v>3.39E-2</v>
      </c>
      <c r="F2318" s="20">
        <v>439.27</v>
      </c>
      <c r="G2318" s="20">
        <f>TRUNC(TRUNC(E2318,8)*F2318,2)</f>
        <v>14.89</v>
      </c>
    </row>
    <row r="2319" spans="1:7" ht="15" customHeight="1">
      <c r="A2319" s="2"/>
      <c r="B2319" s="2"/>
      <c r="C2319" s="2"/>
      <c r="D2319" s="2"/>
      <c r="E2319" s="87" t="s">
        <v>1490</v>
      </c>
      <c r="F2319" s="87"/>
      <c r="G2319" s="21">
        <f>SUM(G2318:G2318)</f>
        <v>14.89</v>
      </c>
    </row>
    <row r="2320" spans="1:7" ht="15" customHeight="1">
      <c r="A2320" s="2"/>
      <c r="B2320" s="2"/>
      <c r="C2320" s="2"/>
      <c r="D2320" s="2"/>
      <c r="E2320" s="89" t="s">
        <v>1491</v>
      </c>
      <c r="F2320" s="89"/>
      <c r="G2320" s="5">
        <f>SUM(G2316,G2319)</f>
        <v>21.18</v>
      </c>
    </row>
    <row r="2321" spans="1:7" ht="9.9499999999999993" customHeight="1">
      <c r="A2321" s="2"/>
      <c r="B2321" s="2"/>
      <c r="C2321" s="2"/>
      <c r="D2321" s="2"/>
      <c r="E2321" s="90"/>
      <c r="F2321" s="90"/>
      <c r="G2321" s="90"/>
    </row>
    <row r="2322" spans="1:7" ht="20.100000000000001" customHeight="1">
      <c r="A2322" s="81" t="s">
        <v>3858</v>
      </c>
      <c r="B2322" s="81"/>
      <c r="C2322" s="81"/>
      <c r="D2322" s="81"/>
      <c r="E2322" s="81"/>
      <c r="F2322" s="81"/>
      <c r="G2322" s="81"/>
    </row>
    <row r="2323" spans="1:7" ht="15" customHeight="1">
      <c r="A2323" s="91" t="s">
        <v>1560</v>
      </c>
      <c r="B2323" s="91"/>
      <c r="C2323" s="11" t="s">
        <v>4</v>
      </c>
      <c r="D2323" s="11" t="s">
        <v>1470</v>
      </c>
      <c r="E2323" s="11" t="s">
        <v>1471</v>
      </c>
      <c r="F2323" s="11" t="s">
        <v>1472</v>
      </c>
      <c r="G2323" s="11" t="s">
        <v>1473</v>
      </c>
    </row>
    <row r="2324" spans="1:7" ht="15" customHeight="1">
      <c r="A2324" s="17" t="s">
        <v>1792</v>
      </c>
      <c r="B2324" s="18" t="s">
        <v>1793</v>
      </c>
      <c r="C2324" s="17" t="s">
        <v>14</v>
      </c>
      <c r="D2324" s="17" t="s">
        <v>1563</v>
      </c>
      <c r="E2324" s="19">
        <v>0.25414999999999999</v>
      </c>
      <c r="F2324" s="20">
        <v>32.270000000000003</v>
      </c>
      <c r="G2324" s="20">
        <f>TRUNC(TRUNC(E2324,8)*F2324,2)</f>
        <v>8.1999999999999993</v>
      </c>
    </row>
    <row r="2325" spans="1:7" ht="15" customHeight="1">
      <c r="A2325" s="17" t="s">
        <v>1775</v>
      </c>
      <c r="B2325" s="18" t="s">
        <v>1776</v>
      </c>
      <c r="C2325" s="17" t="s">
        <v>14</v>
      </c>
      <c r="D2325" s="17" t="s">
        <v>1563</v>
      </c>
      <c r="E2325" s="19">
        <v>9.1899999999999996E-2</v>
      </c>
      <c r="F2325" s="20">
        <v>23.23</v>
      </c>
      <c r="G2325" s="20">
        <f>TRUNC(TRUNC(E2325,8)*F2325,2)</f>
        <v>2.13</v>
      </c>
    </row>
    <row r="2326" spans="1:7" ht="18" customHeight="1">
      <c r="A2326" s="2"/>
      <c r="B2326" s="2"/>
      <c r="C2326" s="2"/>
      <c r="D2326" s="2"/>
      <c r="E2326" s="87" t="s">
        <v>1564</v>
      </c>
      <c r="F2326" s="87"/>
      <c r="G2326" s="21">
        <f>SUM(G2324:G2325)</f>
        <v>10.329999999999998</v>
      </c>
    </row>
    <row r="2327" spans="1:7" ht="15" customHeight="1">
      <c r="A2327" s="91" t="s">
        <v>1487</v>
      </c>
      <c r="B2327" s="91"/>
      <c r="C2327" s="11" t="s">
        <v>4</v>
      </c>
      <c r="D2327" s="11" t="s">
        <v>1470</v>
      </c>
      <c r="E2327" s="11" t="s">
        <v>1471</v>
      </c>
      <c r="F2327" s="11" t="s">
        <v>1472</v>
      </c>
      <c r="G2327" s="11" t="s">
        <v>1473</v>
      </c>
    </row>
    <row r="2328" spans="1:7" ht="29.1" customHeight="1">
      <c r="A2328" s="17" t="s">
        <v>1816</v>
      </c>
      <c r="B2328" s="18" t="s">
        <v>1817</v>
      </c>
      <c r="C2328" s="17" t="s">
        <v>14</v>
      </c>
      <c r="D2328" s="17" t="s">
        <v>43</v>
      </c>
      <c r="E2328" s="19">
        <v>6.9000000000000006E-2</v>
      </c>
      <c r="F2328" s="20">
        <v>439.27</v>
      </c>
      <c r="G2328" s="20">
        <f>TRUNC(TRUNC(E2328,8)*F2328,2)</f>
        <v>30.3</v>
      </c>
    </row>
    <row r="2329" spans="1:7" ht="15" customHeight="1">
      <c r="A2329" s="2"/>
      <c r="B2329" s="2"/>
      <c r="C2329" s="2"/>
      <c r="D2329" s="2"/>
      <c r="E2329" s="87" t="s">
        <v>1490</v>
      </c>
      <c r="F2329" s="87"/>
      <c r="G2329" s="21">
        <f>SUM(G2328:G2328)</f>
        <v>30.3</v>
      </c>
    </row>
    <row r="2330" spans="1:7" ht="15" customHeight="1">
      <c r="A2330" s="2"/>
      <c r="B2330" s="2"/>
      <c r="C2330" s="2"/>
      <c r="D2330" s="2"/>
      <c r="E2330" s="89" t="s">
        <v>1491</v>
      </c>
      <c r="F2330" s="89"/>
      <c r="G2330" s="5">
        <f>SUM(G2326,G2329)</f>
        <v>40.629999999999995</v>
      </c>
    </row>
    <row r="2331" spans="1:7" ht="9.9499999999999993" customHeight="1">
      <c r="A2331" s="2"/>
      <c r="B2331" s="2"/>
      <c r="C2331" s="2"/>
      <c r="D2331" s="2"/>
      <c r="E2331" s="90"/>
      <c r="F2331" s="90"/>
      <c r="G2331" s="90"/>
    </row>
    <row r="2332" spans="1:7" ht="20.100000000000001" customHeight="1">
      <c r="A2332" s="81" t="s">
        <v>2849</v>
      </c>
      <c r="B2332" s="81"/>
      <c r="C2332" s="81"/>
      <c r="D2332" s="81"/>
      <c r="E2332" s="81"/>
      <c r="F2332" s="81"/>
      <c r="G2332" s="81"/>
    </row>
    <row r="2333" spans="1:7" ht="15" customHeight="1">
      <c r="A2333" s="91" t="s">
        <v>1576</v>
      </c>
      <c r="B2333" s="91"/>
      <c r="C2333" s="11" t="s">
        <v>4</v>
      </c>
      <c r="D2333" s="11" t="s">
        <v>1470</v>
      </c>
      <c r="E2333" s="11" t="s">
        <v>1471</v>
      </c>
      <c r="F2333" s="11" t="s">
        <v>1472</v>
      </c>
      <c r="G2333" s="11" t="s">
        <v>1473</v>
      </c>
    </row>
    <row r="2334" spans="1:7" ht="21" customHeight="1">
      <c r="A2334" s="17" t="s">
        <v>2850</v>
      </c>
      <c r="B2334" s="18" t="s">
        <v>2851</v>
      </c>
      <c r="C2334" s="17" t="s">
        <v>14</v>
      </c>
      <c r="D2334" s="17" t="s">
        <v>33</v>
      </c>
      <c r="E2334" s="19">
        <v>1</v>
      </c>
      <c r="F2334" s="20">
        <v>96.84</v>
      </c>
      <c r="G2334" s="20">
        <f>TRUNC(TRUNC(E2334,8)*F2334,2)</f>
        <v>96.84</v>
      </c>
    </row>
    <row r="2335" spans="1:7" ht="29.1" customHeight="1">
      <c r="A2335" s="17" t="s">
        <v>2852</v>
      </c>
      <c r="B2335" s="18" t="s">
        <v>2853</v>
      </c>
      <c r="C2335" s="17" t="s">
        <v>14</v>
      </c>
      <c r="D2335" s="17" t="s">
        <v>33</v>
      </c>
      <c r="E2335" s="19">
        <v>2</v>
      </c>
      <c r="F2335" s="20">
        <v>17.71</v>
      </c>
      <c r="G2335" s="20">
        <f>TRUNC(TRUNC(E2335,8)*F2335,2)</f>
        <v>35.42</v>
      </c>
    </row>
    <row r="2336" spans="1:7" ht="15" customHeight="1">
      <c r="A2336" s="17" t="s">
        <v>2854</v>
      </c>
      <c r="B2336" s="18" t="s">
        <v>2855</v>
      </c>
      <c r="C2336" s="17" t="s">
        <v>14</v>
      </c>
      <c r="D2336" s="17" t="s">
        <v>118</v>
      </c>
      <c r="E2336" s="19">
        <v>3.04E-2</v>
      </c>
      <c r="F2336" s="20">
        <v>105.12</v>
      </c>
      <c r="G2336" s="20">
        <f>TRUNC(TRUNC(E2336,8)*F2336,2)</f>
        <v>3.19</v>
      </c>
    </row>
    <row r="2337" spans="1:7" ht="15" customHeight="1">
      <c r="A2337" s="2"/>
      <c r="B2337" s="2"/>
      <c r="C2337" s="2"/>
      <c r="D2337" s="2"/>
      <c r="E2337" s="87" t="s">
        <v>1588</v>
      </c>
      <c r="F2337" s="87"/>
      <c r="G2337" s="21">
        <f>SUM(G2334:G2336)</f>
        <v>135.44999999999999</v>
      </c>
    </row>
    <row r="2338" spans="1:7" ht="15" customHeight="1">
      <c r="A2338" s="91" t="s">
        <v>1560</v>
      </c>
      <c r="B2338" s="91"/>
      <c r="C2338" s="11" t="s">
        <v>4</v>
      </c>
      <c r="D2338" s="11" t="s">
        <v>1470</v>
      </c>
      <c r="E2338" s="11" t="s">
        <v>1471</v>
      </c>
      <c r="F2338" s="11" t="s">
        <v>1472</v>
      </c>
      <c r="G2338" s="11" t="s">
        <v>1473</v>
      </c>
    </row>
    <row r="2339" spans="1:7" ht="21" customHeight="1">
      <c r="A2339" s="17" t="s">
        <v>2511</v>
      </c>
      <c r="B2339" s="18" t="s">
        <v>2512</v>
      </c>
      <c r="C2339" s="17" t="s">
        <v>14</v>
      </c>
      <c r="D2339" s="17" t="s">
        <v>1563</v>
      </c>
      <c r="E2339" s="19">
        <v>0.38700000000000001</v>
      </c>
      <c r="F2339" s="20">
        <v>31.5</v>
      </c>
      <c r="G2339" s="20">
        <f>TRUNC(TRUNC(E2339,8)*F2339,2)</f>
        <v>12.19</v>
      </c>
    </row>
    <row r="2340" spans="1:7" ht="15" customHeight="1">
      <c r="A2340" s="17" t="s">
        <v>1775</v>
      </c>
      <c r="B2340" s="18" t="s">
        <v>1776</v>
      </c>
      <c r="C2340" s="17" t="s">
        <v>14</v>
      </c>
      <c r="D2340" s="17" t="s">
        <v>1563</v>
      </c>
      <c r="E2340" s="19">
        <v>0.18859999999999999</v>
      </c>
      <c r="F2340" s="20">
        <v>23.23</v>
      </c>
      <c r="G2340" s="20">
        <f>TRUNC(TRUNC(E2340,8)*F2340,2)</f>
        <v>4.38</v>
      </c>
    </row>
    <row r="2341" spans="1:7" ht="18" customHeight="1">
      <c r="A2341" s="2"/>
      <c r="B2341" s="2"/>
      <c r="C2341" s="2"/>
      <c r="D2341" s="2"/>
      <c r="E2341" s="87" t="s">
        <v>1564</v>
      </c>
      <c r="F2341" s="87"/>
      <c r="G2341" s="21">
        <f>SUM(G2339:G2340)</f>
        <v>16.57</v>
      </c>
    </row>
    <row r="2342" spans="1:7" ht="15" customHeight="1">
      <c r="A2342" s="2"/>
      <c r="B2342" s="2"/>
      <c r="C2342" s="2"/>
      <c r="D2342" s="2"/>
      <c r="E2342" s="89" t="s">
        <v>1491</v>
      </c>
      <c r="F2342" s="89"/>
      <c r="G2342" s="5">
        <f>SUM(G2337,G2341)</f>
        <v>152.01999999999998</v>
      </c>
    </row>
    <row r="2343" spans="1:7" ht="9.9499999999999993" customHeight="1">
      <c r="A2343" s="2"/>
      <c r="B2343" s="2"/>
      <c r="C2343" s="2"/>
      <c r="D2343" s="2"/>
      <c r="E2343" s="90"/>
      <c r="F2343" s="90"/>
      <c r="G2343" s="90"/>
    </row>
    <row r="2344" spans="1:7" ht="27" customHeight="1">
      <c r="A2344" s="81" t="s">
        <v>3859</v>
      </c>
      <c r="B2344" s="81"/>
      <c r="C2344" s="81"/>
      <c r="D2344" s="81"/>
      <c r="E2344" s="81"/>
      <c r="F2344" s="81"/>
      <c r="G2344" s="81"/>
    </row>
    <row r="2345" spans="1:7" ht="15" customHeight="1">
      <c r="A2345" s="91" t="s">
        <v>1487</v>
      </c>
      <c r="B2345" s="91"/>
      <c r="C2345" s="11" t="s">
        <v>4</v>
      </c>
      <c r="D2345" s="11" t="s">
        <v>1470</v>
      </c>
      <c r="E2345" s="11" t="s">
        <v>1471</v>
      </c>
      <c r="F2345" s="11" t="s">
        <v>1472</v>
      </c>
      <c r="G2345" s="11" t="s">
        <v>1473</v>
      </c>
    </row>
    <row r="2346" spans="1:7" ht="21" customHeight="1">
      <c r="A2346" s="17" t="s">
        <v>3860</v>
      </c>
      <c r="B2346" s="18" t="s">
        <v>3861</v>
      </c>
      <c r="C2346" s="17" t="s">
        <v>14</v>
      </c>
      <c r="D2346" s="17" t="s">
        <v>33</v>
      </c>
      <c r="E2346" s="19">
        <v>1</v>
      </c>
      <c r="F2346" s="20">
        <v>10.76</v>
      </c>
      <c r="G2346" s="20">
        <f>TRUNC(TRUNC(E2346,8)*F2346,2)</f>
        <v>10.76</v>
      </c>
    </row>
    <row r="2347" spans="1:7" ht="29.1" customHeight="1">
      <c r="A2347" s="17" t="s">
        <v>1099</v>
      </c>
      <c r="B2347" s="18" t="s">
        <v>1100</v>
      </c>
      <c r="C2347" s="17" t="s">
        <v>14</v>
      </c>
      <c r="D2347" s="17" t="s">
        <v>33</v>
      </c>
      <c r="E2347" s="19">
        <v>1</v>
      </c>
      <c r="F2347" s="20">
        <v>152.02000000000001</v>
      </c>
      <c r="G2347" s="20">
        <f>TRUNC(TRUNC(E2347,8)*F2347,2)</f>
        <v>152.02000000000001</v>
      </c>
    </row>
    <row r="2348" spans="1:7" ht="21" customHeight="1">
      <c r="A2348" s="17" t="s">
        <v>3335</v>
      </c>
      <c r="B2348" s="18" t="s">
        <v>3336</v>
      </c>
      <c r="C2348" s="17" t="s">
        <v>14</v>
      </c>
      <c r="D2348" s="17" t="s">
        <v>33</v>
      </c>
      <c r="E2348" s="19">
        <v>1</v>
      </c>
      <c r="F2348" s="20">
        <v>11.29</v>
      </c>
      <c r="G2348" s="20">
        <f>TRUNC(TRUNC(E2348,8)*F2348,2)</f>
        <v>11.29</v>
      </c>
    </row>
    <row r="2349" spans="1:7" ht="29.1" customHeight="1">
      <c r="A2349" s="17" t="s">
        <v>3862</v>
      </c>
      <c r="B2349" s="18" t="s">
        <v>3863</v>
      </c>
      <c r="C2349" s="17" t="s">
        <v>14</v>
      </c>
      <c r="D2349" s="17" t="s">
        <v>33</v>
      </c>
      <c r="E2349" s="19">
        <v>1</v>
      </c>
      <c r="F2349" s="20">
        <v>78.650000000000006</v>
      </c>
      <c r="G2349" s="20">
        <f>TRUNC(TRUNC(E2349,8)*F2349,2)</f>
        <v>78.650000000000006</v>
      </c>
    </row>
    <row r="2350" spans="1:7" ht="29.1" customHeight="1">
      <c r="A2350" s="17" t="s">
        <v>3864</v>
      </c>
      <c r="B2350" s="18" t="s">
        <v>3865</v>
      </c>
      <c r="C2350" s="17" t="s">
        <v>14</v>
      </c>
      <c r="D2350" s="17" t="s">
        <v>33</v>
      </c>
      <c r="E2350" s="19">
        <v>1</v>
      </c>
      <c r="F2350" s="20">
        <v>9.5399999999999991</v>
      </c>
      <c r="G2350" s="20">
        <f>TRUNC(TRUNC(E2350,8)*F2350,2)</f>
        <v>9.5399999999999991</v>
      </c>
    </row>
    <row r="2351" spans="1:7" ht="15" customHeight="1">
      <c r="A2351" s="2"/>
      <c r="B2351" s="2"/>
      <c r="C2351" s="2"/>
      <c r="D2351" s="2"/>
      <c r="E2351" s="87" t="s">
        <v>1490</v>
      </c>
      <c r="F2351" s="87"/>
      <c r="G2351" s="21">
        <f>SUM(G2346:G2350)</f>
        <v>262.26</v>
      </c>
    </row>
    <row r="2352" spans="1:7" ht="15" customHeight="1">
      <c r="A2352" s="2"/>
      <c r="B2352" s="2"/>
      <c r="C2352" s="2"/>
      <c r="D2352" s="2"/>
      <c r="E2352" s="89" t="s">
        <v>1491</v>
      </c>
      <c r="F2352" s="89"/>
      <c r="G2352" s="5">
        <f>SUM(G2351)</f>
        <v>262.26</v>
      </c>
    </row>
    <row r="2353" spans="1:7" ht="9.9499999999999993" customHeight="1">
      <c r="A2353" s="2"/>
      <c r="B2353" s="2"/>
      <c r="C2353" s="2"/>
      <c r="D2353" s="2"/>
      <c r="E2353" s="90"/>
      <c r="F2353" s="90"/>
      <c r="G2353" s="90"/>
    </row>
    <row r="2354" spans="1:7" ht="20.100000000000001" customHeight="1">
      <c r="A2354" s="81" t="s">
        <v>3866</v>
      </c>
      <c r="B2354" s="81"/>
      <c r="C2354" s="81"/>
      <c r="D2354" s="81"/>
      <c r="E2354" s="81"/>
      <c r="F2354" s="81"/>
      <c r="G2354" s="81"/>
    </row>
    <row r="2355" spans="1:7" ht="15" customHeight="1">
      <c r="A2355" s="91" t="s">
        <v>1576</v>
      </c>
      <c r="B2355" s="91"/>
      <c r="C2355" s="11" t="s">
        <v>4</v>
      </c>
      <c r="D2355" s="11" t="s">
        <v>1470</v>
      </c>
      <c r="E2355" s="11" t="s">
        <v>1471</v>
      </c>
      <c r="F2355" s="11" t="s">
        <v>1472</v>
      </c>
      <c r="G2355" s="11" t="s">
        <v>1473</v>
      </c>
    </row>
    <row r="2356" spans="1:7" ht="21" customHeight="1">
      <c r="A2356" s="17" t="s">
        <v>3867</v>
      </c>
      <c r="B2356" s="18" t="s">
        <v>3868</v>
      </c>
      <c r="C2356" s="17" t="s">
        <v>14</v>
      </c>
      <c r="D2356" s="17" t="s">
        <v>33</v>
      </c>
      <c r="E2356" s="19">
        <v>1</v>
      </c>
      <c r="F2356" s="20">
        <v>0.71</v>
      </c>
      <c r="G2356" s="20">
        <f>TRUNC(TRUNC(E2356,8)*F2356,2)</f>
        <v>0.71</v>
      </c>
    </row>
    <row r="2357" spans="1:7" ht="15" customHeight="1">
      <c r="A2357" s="2"/>
      <c r="B2357" s="2"/>
      <c r="C2357" s="2"/>
      <c r="D2357" s="2"/>
      <c r="E2357" s="87" t="s">
        <v>1588</v>
      </c>
      <c r="F2357" s="87"/>
      <c r="G2357" s="21">
        <f>SUM(G2356:G2356)</f>
        <v>0.71</v>
      </c>
    </row>
    <row r="2358" spans="1:7" ht="15" customHeight="1">
      <c r="A2358" s="91" t="s">
        <v>1560</v>
      </c>
      <c r="B2358" s="91"/>
      <c r="C2358" s="11" t="s">
        <v>4</v>
      </c>
      <c r="D2358" s="11" t="s">
        <v>1470</v>
      </c>
      <c r="E2358" s="11" t="s">
        <v>1471</v>
      </c>
      <c r="F2358" s="11" t="s">
        <v>1472</v>
      </c>
      <c r="G2358" s="11" t="s">
        <v>1473</v>
      </c>
    </row>
    <row r="2359" spans="1:7" ht="21" customHeight="1">
      <c r="A2359" s="17" t="s">
        <v>2158</v>
      </c>
      <c r="B2359" s="18" t="s">
        <v>2159</v>
      </c>
      <c r="C2359" s="17" t="s">
        <v>14</v>
      </c>
      <c r="D2359" s="17" t="s">
        <v>1563</v>
      </c>
      <c r="E2359" s="19">
        <v>0.18099999999999999</v>
      </c>
      <c r="F2359" s="20">
        <v>24.39</v>
      </c>
      <c r="G2359" s="20">
        <f>TRUNC(TRUNC(E2359,8)*F2359,2)</f>
        <v>4.41</v>
      </c>
    </row>
    <row r="2360" spans="1:7" ht="15" customHeight="1">
      <c r="A2360" s="17" t="s">
        <v>2160</v>
      </c>
      <c r="B2360" s="18" t="s">
        <v>2161</v>
      </c>
      <c r="C2360" s="17" t="s">
        <v>14</v>
      </c>
      <c r="D2360" s="17" t="s">
        <v>1563</v>
      </c>
      <c r="E2360" s="19">
        <v>0.18099999999999999</v>
      </c>
      <c r="F2360" s="20">
        <v>32.69</v>
      </c>
      <c r="G2360" s="20">
        <f>TRUNC(TRUNC(E2360,8)*F2360,2)</f>
        <v>5.91</v>
      </c>
    </row>
    <row r="2361" spans="1:7" ht="18" customHeight="1">
      <c r="A2361" s="2"/>
      <c r="B2361" s="2"/>
      <c r="C2361" s="2"/>
      <c r="D2361" s="2"/>
      <c r="E2361" s="87" t="s">
        <v>1564</v>
      </c>
      <c r="F2361" s="87"/>
      <c r="G2361" s="21">
        <f>SUM(G2359:G2360)</f>
        <v>10.32</v>
      </c>
    </row>
    <row r="2362" spans="1:7" ht="15" customHeight="1">
      <c r="A2362" s="2"/>
      <c r="B2362" s="2"/>
      <c r="C2362" s="2"/>
      <c r="D2362" s="2"/>
      <c r="E2362" s="89" t="s">
        <v>1491</v>
      </c>
      <c r="F2362" s="89"/>
      <c r="G2362" s="5">
        <f>SUM(G2357,G2361)</f>
        <v>11.030000000000001</v>
      </c>
    </row>
    <row r="2363" spans="1:7" ht="9.9499999999999993" customHeight="1">
      <c r="A2363" s="2"/>
      <c r="B2363" s="2"/>
      <c r="C2363" s="2"/>
      <c r="D2363" s="2"/>
      <c r="E2363" s="90"/>
      <c r="F2363" s="90"/>
      <c r="G2363" s="90"/>
    </row>
    <row r="2364" spans="1:7" ht="20.100000000000001" customHeight="1">
      <c r="A2364" s="81" t="s">
        <v>2418</v>
      </c>
      <c r="B2364" s="81"/>
      <c r="C2364" s="81"/>
      <c r="D2364" s="81"/>
      <c r="E2364" s="81"/>
      <c r="F2364" s="81"/>
      <c r="G2364" s="81"/>
    </row>
    <row r="2365" spans="1:7" ht="15" customHeight="1">
      <c r="A2365" s="91" t="s">
        <v>1576</v>
      </c>
      <c r="B2365" s="91"/>
      <c r="C2365" s="11" t="s">
        <v>4</v>
      </c>
      <c r="D2365" s="11" t="s">
        <v>1470</v>
      </c>
      <c r="E2365" s="11" t="s">
        <v>1471</v>
      </c>
      <c r="F2365" s="11" t="s">
        <v>1472</v>
      </c>
      <c r="G2365" s="11" t="s">
        <v>1473</v>
      </c>
    </row>
    <row r="2366" spans="1:7" ht="21" customHeight="1">
      <c r="A2366" s="17" t="s">
        <v>2189</v>
      </c>
      <c r="B2366" s="18" t="s">
        <v>2190</v>
      </c>
      <c r="C2366" s="17" t="s">
        <v>14</v>
      </c>
      <c r="D2366" s="17" t="s">
        <v>33</v>
      </c>
      <c r="E2366" s="19">
        <v>1</v>
      </c>
      <c r="F2366" s="20">
        <v>1.05</v>
      </c>
      <c r="G2366" s="20">
        <f>TRUNC(TRUNC(E2366,8)*F2366,2)</f>
        <v>1.05</v>
      </c>
    </row>
    <row r="2367" spans="1:7" ht="15" customHeight="1">
      <c r="A2367" s="2"/>
      <c r="B2367" s="2"/>
      <c r="C2367" s="2"/>
      <c r="D2367" s="2"/>
      <c r="E2367" s="87" t="s">
        <v>1588</v>
      </c>
      <c r="F2367" s="87"/>
      <c r="G2367" s="21">
        <f>SUM(G2366:G2366)</f>
        <v>1.05</v>
      </c>
    </row>
    <row r="2368" spans="1:7" ht="15" customHeight="1">
      <c r="A2368" s="91" t="s">
        <v>1560</v>
      </c>
      <c r="B2368" s="91"/>
      <c r="C2368" s="11" t="s">
        <v>4</v>
      </c>
      <c r="D2368" s="11" t="s">
        <v>1470</v>
      </c>
      <c r="E2368" s="11" t="s">
        <v>1471</v>
      </c>
      <c r="F2368" s="11" t="s">
        <v>1472</v>
      </c>
      <c r="G2368" s="11" t="s">
        <v>1473</v>
      </c>
    </row>
    <row r="2369" spans="1:7" ht="21" customHeight="1">
      <c r="A2369" s="17" t="s">
        <v>2158</v>
      </c>
      <c r="B2369" s="18" t="s">
        <v>2159</v>
      </c>
      <c r="C2369" s="17" t="s">
        <v>14</v>
      </c>
      <c r="D2369" s="17" t="s">
        <v>1563</v>
      </c>
      <c r="E2369" s="19">
        <v>0.13700000000000001</v>
      </c>
      <c r="F2369" s="20">
        <v>24.39</v>
      </c>
      <c r="G2369" s="20">
        <f>TRUNC(TRUNC(E2369,8)*F2369,2)</f>
        <v>3.34</v>
      </c>
    </row>
    <row r="2370" spans="1:7" ht="15" customHeight="1">
      <c r="A2370" s="17" t="s">
        <v>2160</v>
      </c>
      <c r="B2370" s="18" t="s">
        <v>2161</v>
      </c>
      <c r="C2370" s="17" t="s">
        <v>14</v>
      </c>
      <c r="D2370" s="17" t="s">
        <v>1563</v>
      </c>
      <c r="E2370" s="19">
        <v>0.13700000000000001</v>
      </c>
      <c r="F2370" s="20">
        <v>32.69</v>
      </c>
      <c r="G2370" s="20">
        <f>TRUNC(TRUNC(E2370,8)*F2370,2)</f>
        <v>4.47</v>
      </c>
    </row>
    <row r="2371" spans="1:7" ht="18" customHeight="1">
      <c r="A2371" s="2"/>
      <c r="B2371" s="2"/>
      <c r="C2371" s="2"/>
      <c r="D2371" s="2"/>
      <c r="E2371" s="87" t="s">
        <v>1564</v>
      </c>
      <c r="F2371" s="87"/>
      <c r="G2371" s="21">
        <f>SUM(G2369:G2370)</f>
        <v>7.81</v>
      </c>
    </row>
    <row r="2372" spans="1:7" ht="15" customHeight="1">
      <c r="A2372" s="2"/>
      <c r="B2372" s="2"/>
      <c r="C2372" s="2"/>
      <c r="D2372" s="2"/>
      <c r="E2372" s="89" t="s">
        <v>1491</v>
      </c>
      <c r="F2372" s="89"/>
      <c r="G2372" s="5">
        <f>SUM(G2367,G2371)</f>
        <v>8.86</v>
      </c>
    </row>
    <row r="2373" spans="1:7" ht="9.9499999999999993" customHeight="1">
      <c r="A2373" s="2"/>
      <c r="B2373" s="2"/>
      <c r="C2373" s="2"/>
      <c r="D2373" s="2"/>
      <c r="E2373" s="90"/>
      <c r="F2373" s="90"/>
      <c r="G2373" s="90"/>
    </row>
    <row r="2374" spans="1:7" ht="20.100000000000001" customHeight="1">
      <c r="A2374" s="81" t="s">
        <v>3869</v>
      </c>
      <c r="B2374" s="81"/>
      <c r="C2374" s="81"/>
      <c r="D2374" s="81"/>
      <c r="E2374" s="81"/>
      <c r="F2374" s="81"/>
      <c r="G2374" s="81"/>
    </row>
    <row r="2375" spans="1:7" ht="15" customHeight="1">
      <c r="A2375" s="91" t="s">
        <v>1576</v>
      </c>
      <c r="B2375" s="91"/>
      <c r="C2375" s="11" t="s">
        <v>4</v>
      </c>
      <c r="D2375" s="11" t="s">
        <v>1470</v>
      </c>
      <c r="E2375" s="11" t="s">
        <v>1471</v>
      </c>
      <c r="F2375" s="11" t="s">
        <v>1472</v>
      </c>
      <c r="G2375" s="11" t="s">
        <v>1473</v>
      </c>
    </row>
    <row r="2376" spans="1:7" ht="15" customHeight="1">
      <c r="A2376" s="17" t="s">
        <v>3870</v>
      </c>
      <c r="B2376" s="18" t="s">
        <v>3871</v>
      </c>
      <c r="C2376" s="17" t="s">
        <v>14</v>
      </c>
      <c r="D2376" s="17" t="s">
        <v>33</v>
      </c>
      <c r="E2376" s="19">
        <v>1</v>
      </c>
      <c r="F2376" s="20">
        <v>9.58</v>
      </c>
      <c r="G2376" s="20">
        <f>TRUNC(TRUNC(E2376,8)*F2376,2)</f>
        <v>9.58</v>
      </c>
    </row>
    <row r="2377" spans="1:7" ht="15" customHeight="1">
      <c r="A2377" s="17" t="s">
        <v>3872</v>
      </c>
      <c r="B2377" s="18" t="s">
        <v>3873</v>
      </c>
      <c r="C2377" s="17" t="s">
        <v>14</v>
      </c>
      <c r="D2377" s="17" t="s">
        <v>33</v>
      </c>
      <c r="E2377" s="19">
        <v>2</v>
      </c>
      <c r="F2377" s="20">
        <v>2.16</v>
      </c>
      <c r="G2377" s="20">
        <f>TRUNC(TRUNC(E2377,8)*F2377,2)</f>
        <v>4.32</v>
      </c>
    </row>
    <row r="2378" spans="1:7" ht="15" customHeight="1">
      <c r="A2378" s="2"/>
      <c r="B2378" s="2"/>
      <c r="C2378" s="2"/>
      <c r="D2378" s="2"/>
      <c r="E2378" s="87" t="s">
        <v>1588</v>
      </c>
      <c r="F2378" s="87"/>
      <c r="G2378" s="21">
        <f>SUM(G2376:G2377)</f>
        <v>13.9</v>
      </c>
    </row>
    <row r="2379" spans="1:7" ht="15" customHeight="1">
      <c r="A2379" s="91" t="s">
        <v>1560</v>
      </c>
      <c r="B2379" s="91"/>
      <c r="C2379" s="11" t="s">
        <v>4</v>
      </c>
      <c r="D2379" s="11" t="s">
        <v>1470</v>
      </c>
      <c r="E2379" s="11" t="s">
        <v>1471</v>
      </c>
      <c r="F2379" s="11" t="s">
        <v>1472</v>
      </c>
      <c r="G2379" s="11" t="s">
        <v>1473</v>
      </c>
    </row>
    <row r="2380" spans="1:7" ht="21" customHeight="1">
      <c r="A2380" s="17" t="s">
        <v>2158</v>
      </c>
      <c r="B2380" s="18" t="s">
        <v>2159</v>
      </c>
      <c r="C2380" s="17" t="s">
        <v>14</v>
      </c>
      <c r="D2380" s="17" t="s">
        <v>1563</v>
      </c>
      <c r="E2380" s="19">
        <v>0.12503120000000001</v>
      </c>
      <c r="F2380" s="20">
        <v>24.39</v>
      </c>
      <c r="G2380" s="20">
        <f>TRUNC(TRUNC(E2380,8)*F2380,2)</f>
        <v>3.04</v>
      </c>
    </row>
    <row r="2381" spans="1:7" ht="15" customHeight="1">
      <c r="A2381" s="17" t="s">
        <v>2160</v>
      </c>
      <c r="B2381" s="18" t="s">
        <v>2161</v>
      </c>
      <c r="C2381" s="17" t="s">
        <v>14</v>
      </c>
      <c r="D2381" s="17" t="s">
        <v>1563</v>
      </c>
      <c r="E2381" s="19">
        <v>0.40010000000000001</v>
      </c>
      <c r="F2381" s="20">
        <v>32.69</v>
      </c>
      <c r="G2381" s="20">
        <f>TRUNC(TRUNC(E2381,8)*F2381,2)</f>
        <v>13.07</v>
      </c>
    </row>
    <row r="2382" spans="1:7" ht="18" customHeight="1">
      <c r="A2382" s="2"/>
      <c r="B2382" s="2"/>
      <c r="C2382" s="2"/>
      <c r="D2382" s="2"/>
      <c r="E2382" s="87" t="s">
        <v>1564</v>
      </c>
      <c r="F2382" s="87"/>
      <c r="G2382" s="21">
        <f>SUM(G2380:G2381)</f>
        <v>16.11</v>
      </c>
    </row>
    <row r="2383" spans="1:7" ht="15" customHeight="1">
      <c r="A2383" s="2"/>
      <c r="B2383" s="2"/>
      <c r="C2383" s="2"/>
      <c r="D2383" s="2"/>
      <c r="E2383" s="89" t="s">
        <v>1491</v>
      </c>
      <c r="F2383" s="89"/>
      <c r="G2383" s="5">
        <f>SUM(G2378,G2382)</f>
        <v>30.009999999999998</v>
      </c>
    </row>
    <row r="2384" spans="1:7" ht="9.9499999999999993" customHeight="1">
      <c r="A2384" s="2"/>
      <c r="B2384" s="2"/>
      <c r="C2384" s="2"/>
      <c r="D2384" s="2"/>
      <c r="E2384" s="90"/>
      <c r="F2384" s="90"/>
      <c r="G2384" s="90"/>
    </row>
    <row r="2385" spans="1:7" ht="20.100000000000001" customHeight="1">
      <c r="A2385" s="81" t="s">
        <v>3874</v>
      </c>
      <c r="B2385" s="81"/>
      <c r="C2385" s="81"/>
      <c r="D2385" s="81"/>
      <c r="E2385" s="81"/>
      <c r="F2385" s="81"/>
      <c r="G2385" s="81"/>
    </row>
    <row r="2386" spans="1:7" ht="15" customHeight="1">
      <c r="A2386" s="91" t="s">
        <v>1469</v>
      </c>
      <c r="B2386" s="91"/>
      <c r="C2386" s="11" t="s">
        <v>4</v>
      </c>
      <c r="D2386" s="11" t="s">
        <v>1470</v>
      </c>
      <c r="E2386" s="11" t="s">
        <v>1471</v>
      </c>
      <c r="F2386" s="11" t="s">
        <v>1472</v>
      </c>
      <c r="G2386" s="11" t="s">
        <v>1473</v>
      </c>
    </row>
    <row r="2387" spans="1:7" ht="21" customHeight="1">
      <c r="A2387" s="17" t="s">
        <v>3191</v>
      </c>
      <c r="B2387" s="18" t="s">
        <v>3192</v>
      </c>
      <c r="C2387" s="17" t="s">
        <v>14</v>
      </c>
      <c r="D2387" s="17" t="s">
        <v>1563</v>
      </c>
      <c r="E2387" s="19">
        <v>1</v>
      </c>
      <c r="F2387" s="20">
        <v>4.5599999999999996</v>
      </c>
      <c r="G2387" s="20">
        <f t="shared" ref="G2387:G2392" si="20">TRUNC(TRUNC(E2387,8)*F2387,2)</f>
        <v>4.5599999999999996</v>
      </c>
    </row>
    <row r="2388" spans="1:7" ht="21" customHeight="1">
      <c r="A2388" s="17" t="s">
        <v>3193</v>
      </c>
      <c r="B2388" s="18" t="s">
        <v>3194</v>
      </c>
      <c r="C2388" s="17" t="s">
        <v>14</v>
      </c>
      <c r="D2388" s="17" t="s">
        <v>1563</v>
      </c>
      <c r="E2388" s="19">
        <v>1</v>
      </c>
      <c r="F2388" s="20">
        <v>1.24</v>
      </c>
      <c r="G2388" s="20">
        <f t="shared" si="20"/>
        <v>1.24</v>
      </c>
    </row>
    <row r="2389" spans="1:7" ht="21" customHeight="1">
      <c r="A2389" s="17" t="s">
        <v>3195</v>
      </c>
      <c r="B2389" s="18" t="s">
        <v>3196</v>
      </c>
      <c r="C2389" s="17" t="s">
        <v>14</v>
      </c>
      <c r="D2389" s="17" t="s">
        <v>1563</v>
      </c>
      <c r="E2389" s="19">
        <v>1</v>
      </c>
      <c r="F2389" s="20">
        <v>1.34</v>
      </c>
      <c r="G2389" s="20">
        <f t="shared" si="20"/>
        <v>1.34</v>
      </c>
    </row>
    <row r="2390" spans="1:7" ht="21" customHeight="1">
      <c r="A2390" s="17" t="s">
        <v>3197</v>
      </c>
      <c r="B2390" s="18" t="s">
        <v>3198</v>
      </c>
      <c r="C2390" s="17" t="s">
        <v>14</v>
      </c>
      <c r="D2390" s="17" t="s">
        <v>1563</v>
      </c>
      <c r="E2390" s="19">
        <v>1</v>
      </c>
      <c r="F2390" s="20">
        <v>0.82</v>
      </c>
      <c r="G2390" s="20">
        <f t="shared" si="20"/>
        <v>0.82</v>
      </c>
    </row>
    <row r="2391" spans="1:7" ht="21" customHeight="1">
      <c r="A2391" s="17" t="s">
        <v>3199</v>
      </c>
      <c r="B2391" s="18" t="s">
        <v>3200</v>
      </c>
      <c r="C2391" s="17" t="s">
        <v>14</v>
      </c>
      <c r="D2391" s="17" t="s">
        <v>1563</v>
      </c>
      <c r="E2391" s="19">
        <v>1</v>
      </c>
      <c r="F2391" s="20">
        <v>0.04</v>
      </c>
      <c r="G2391" s="20">
        <f t="shared" si="20"/>
        <v>0.04</v>
      </c>
    </row>
    <row r="2392" spans="1:7" ht="21" customHeight="1">
      <c r="A2392" s="17" t="s">
        <v>3201</v>
      </c>
      <c r="B2392" s="18" t="s">
        <v>3202</v>
      </c>
      <c r="C2392" s="17" t="s">
        <v>14</v>
      </c>
      <c r="D2392" s="17" t="s">
        <v>1563</v>
      </c>
      <c r="E2392" s="19">
        <v>1</v>
      </c>
      <c r="F2392" s="20">
        <v>0.8</v>
      </c>
      <c r="G2392" s="20">
        <f t="shared" si="20"/>
        <v>0.8</v>
      </c>
    </row>
    <row r="2393" spans="1:7" ht="15" customHeight="1">
      <c r="A2393" s="2"/>
      <c r="B2393" s="2"/>
      <c r="C2393" s="2"/>
      <c r="D2393" s="2"/>
      <c r="E2393" s="87" t="s">
        <v>1482</v>
      </c>
      <c r="F2393" s="87"/>
      <c r="G2393" s="21">
        <f>SUM(G2387:G2392)</f>
        <v>8.8000000000000007</v>
      </c>
    </row>
    <row r="2394" spans="1:7" ht="15" customHeight="1">
      <c r="A2394" s="91" t="s">
        <v>1483</v>
      </c>
      <c r="B2394" s="91"/>
      <c r="C2394" s="11" t="s">
        <v>4</v>
      </c>
      <c r="D2394" s="11" t="s">
        <v>1470</v>
      </c>
      <c r="E2394" s="11" t="s">
        <v>1471</v>
      </c>
      <c r="F2394" s="11" t="s">
        <v>1472</v>
      </c>
      <c r="G2394" s="11" t="s">
        <v>1473</v>
      </c>
    </row>
    <row r="2395" spans="1:7" ht="15" customHeight="1">
      <c r="A2395" s="17" t="s">
        <v>3587</v>
      </c>
      <c r="B2395" s="18" t="s">
        <v>3588</v>
      </c>
      <c r="C2395" s="17" t="s">
        <v>14</v>
      </c>
      <c r="D2395" s="17" t="s">
        <v>1563</v>
      </c>
      <c r="E2395" s="19">
        <v>1</v>
      </c>
      <c r="F2395" s="20">
        <v>22.92</v>
      </c>
      <c r="G2395" s="20">
        <f>TRUNC(TRUNC(E2395,8)*F2395,2)</f>
        <v>22.92</v>
      </c>
    </row>
    <row r="2396" spans="1:7" ht="15" customHeight="1">
      <c r="A2396" s="2"/>
      <c r="B2396" s="2"/>
      <c r="C2396" s="2"/>
      <c r="D2396" s="2"/>
      <c r="E2396" s="87" t="s">
        <v>1486</v>
      </c>
      <c r="F2396" s="87"/>
      <c r="G2396" s="21">
        <f>SUM(G2395:G2395)</f>
        <v>22.92</v>
      </c>
    </row>
    <row r="2397" spans="1:7" ht="15" customHeight="1">
      <c r="A2397" s="91" t="s">
        <v>1487</v>
      </c>
      <c r="B2397" s="91"/>
      <c r="C2397" s="11" t="s">
        <v>4</v>
      </c>
      <c r="D2397" s="11" t="s">
        <v>1470</v>
      </c>
      <c r="E2397" s="11" t="s">
        <v>1471</v>
      </c>
      <c r="F2397" s="11" t="s">
        <v>1472</v>
      </c>
      <c r="G2397" s="11" t="s">
        <v>1473</v>
      </c>
    </row>
    <row r="2398" spans="1:7" ht="21" customHeight="1">
      <c r="A2398" s="17" t="s">
        <v>3875</v>
      </c>
      <c r="B2398" s="18" t="s">
        <v>3876</v>
      </c>
      <c r="C2398" s="17" t="s">
        <v>14</v>
      </c>
      <c r="D2398" s="17" t="s">
        <v>1563</v>
      </c>
      <c r="E2398" s="19">
        <v>1</v>
      </c>
      <c r="F2398" s="20">
        <v>0.38</v>
      </c>
      <c r="G2398" s="20">
        <f>TRUNC(TRUNC(E2398,8)*F2398,2)</f>
        <v>0.38</v>
      </c>
    </row>
    <row r="2399" spans="1:7" ht="15" customHeight="1">
      <c r="A2399" s="2"/>
      <c r="B2399" s="2"/>
      <c r="C2399" s="2"/>
      <c r="D2399" s="2"/>
      <c r="E2399" s="87" t="s">
        <v>1490</v>
      </c>
      <c r="F2399" s="87"/>
      <c r="G2399" s="21">
        <f>SUM(G2398:G2398)</f>
        <v>0.38</v>
      </c>
    </row>
    <row r="2400" spans="1:7" ht="15" customHeight="1">
      <c r="A2400" s="2"/>
      <c r="B2400" s="2"/>
      <c r="C2400" s="2"/>
      <c r="D2400" s="2"/>
      <c r="E2400" s="89" t="s">
        <v>1491</v>
      </c>
      <c r="F2400" s="89"/>
      <c r="G2400" s="5">
        <f>SUM(G2393,G2396,G2399)</f>
        <v>32.1</v>
      </c>
    </row>
    <row r="2401" spans="1:7" ht="9.9499999999999993" customHeight="1">
      <c r="A2401" s="2"/>
      <c r="B2401" s="2"/>
      <c r="C2401" s="2"/>
      <c r="D2401" s="2"/>
      <c r="E2401" s="90"/>
      <c r="F2401" s="90"/>
      <c r="G2401" s="90"/>
    </row>
    <row r="2402" spans="1:7" ht="20.100000000000001" customHeight="1">
      <c r="A2402" s="81" t="s">
        <v>3877</v>
      </c>
      <c r="B2402" s="81"/>
      <c r="C2402" s="81"/>
      <c r="D2402" s="81"/>
      <c r="E2402" s="81"/>
      <c r="F2402" s="81"/>
      <c r="G2402" s="81"/>
    </row>
    <row r="2403" spans="1:7" ht="15" customHeight="1">
      <c r="A2403" s="91" t="s">
        <v>1560</v>
      </c>
      <c r="B2403" s="91"/>
      <c r="C2403" s="11" t="s">
        <v>4</v>
      </c>
      <c r="D2403" s="11" t="s">
        <v>1470</v>
      </c>
      <c r="E2403" s="11" t="s">
        <v>1471</v>
      </c>
      <c r="F2403" s="11" t="s">
        <v>1472</v>
      </c>
      <c r="G2403" s="11" t="s">
        <v>1473</v>
      </c>
    </row>
    <row r="2404" spans="1:7" ht="15" customHeight="1">
      <c r="A2404" s="17" t="s">
        <v>1792</v>
      </c>
      <c r="B2404" s="18" t="s">
        <v>1793</v>
      </c>
      <c r="C2404" s="17" t="s">
        <v>14</v>
      </c>
      <c r="D2404" s="17" t="s">
        <v>1563</v>
      </c>
      <c r="E2404" s="19">
        <v>0.37890000000000001</v>
      </c>
      <c r="F2404" s="20">
        <v>32.270000000000003</v>
      </c>
      <c r="G2404" s="20">
        <f>TRUNC(TRUNC(E2404,8)*F2404,2)</f>
        <v>12.22</v>
      </c>
    </row>
    <row r="2405" spans="1:7" ht="15" customHeight="1">
      <c r="A2405" s="17" t="s">
        <v>1775</v>
      </c>
      <c r="B2405" s="18" t="s">
        <v>1776</v>
      </c>
      <c r="C2405" s="17" t="s">
        <v>14</v>
      </c>
      <c r="D2405" s="17" t="s">
        <v>1563</v>
      </c>
      <c r="E2405" s="19">
        <v>0.18940000000000001</v>
      </c>
      <c r="F2405" s="20">
        <v>23.23</v>
      </c>
      <c r="G2405" s="20">
        <f>TRUNC(TRUNC(E2405,8)*F2405,2)</f>
        <v>4.3899999999999997</v>
      </c>
    </row>
    <row r="2406" spans="1:7" ht="18" customHeight="1">
      <c r="A2406" s="2"/>
      <c r="B2406" s="2"/>
      <c r="C2406" s="2"/>
      <c r="D2406" s="2"/>
      <c r="E2406" s="87" t="s">
        <v>1564</v>
      </c>
      <c r="F2406" s="87"/>
      <c r="G2406" s="21">
        <f>SUM(G2404:G2405)</f>
        <v>16.61</v>
      </c>
    </row>
    <row r="2407" spans="1:7" ht="15" customHeight="1">
      <c r="A2407" s="91" t="s">
        <v>1487</v>
      </c>
      <c r="B2407" s="91"/>
      <c r="C2407" s="11" t="s">
        <v>4</v>
      </c>
      <c r="D2407" s="11" t="s">
        <v>1470</v>
      </c>
      <c r="E2407" s="11" t="s">
        <v>1471</v>
      </c>
      <c r="F2407" s="11" t="s">
        <v>1472</v>
      </c>
      <c r="G2407" s="11" t="s">
        <v>1473</v>
      </c>
    </row>
    <row r="2408" spans="1:7" ht="38.1" customHeight="1">
      <c r="A2408" s="17" t="s">
        <v>2836</v>
      </c>
      <c r="B2408" s="18" t="s">
        <v>2837</v>
      </c>
      <c r="C2408" s="17" t="s">
        <v>14</v>
      </c>
      <c r="D2408" s="17" t="s">
        <v>43</v>
      </c>
      <c r="E2408" s="19">
        <v>1.9400000000000001E-2</v>
      </c>
      <c r="F2408" s="20">
        <v>807.57</v>
      </c>
      <c r="G2408" s="20">
        <f>TRUNC(TRUNC(E2408,8)*F2408,2)</f>
        <v>15.66</v>
      </c>
    </row>
    <row r="2409" spans="1:7" ht="15" customHeight="1">
      <c r="A2409" s="2"/>
      <c r="B2409" s="2"/>
      <c r="C2409" s="2"/>
      <c r="D2409" s="2"/>
      <c r="E2409" s="87" t="s">
        <v>1490</v>
      </c>
      <c r="F2409" s="87"/>
      <c r="G2409" s="21">
        <f>SUM(G2408:G2408)</f>
        <v>15.66</v>
      </c>
    </row>
    <row r="2410" spans="1:7" ht="15" customHeight="1">
      <c r="A2410" s="2"/>
      <c r="B2410" s="2"/>
      <c r="C2410" s="2"/>
      <c r="D2410" s="2"/>
      <c r="E2410" s="89" t="s">
        <v>1491</v>
      </c>
      <c r="F2410" s="89"/>
      <c r="G2410" s="5">
        <f>SUM(G2406,G2409)</f>
        <v>32.269999999999996</v>
      </c>
    </row>
    <row r="2411" spans="1:7" ht="9.9499999999999993" customHeight="1">
      <c r="A2411" s="2"/>
      <c r="B2411" s="2"/>
      <c r="C2411" s="2"/>
      <c r="D2411" s="2"/>
      <c r="E2411" s="90"/>
      <c r="F2411" s="90"/>
      <c r="G2411" s="90"/>
    </row>
    <row r="2412" spans="1:7" ht="20.100000000000001" customHeight="1">
      <c r="A2412" s="81" t="s">
        <v>3878</v>
      </c>
      <c r="B2412" s="81"/>
      <c r="C2412" s="81"/>
      <c r="D2412" s="81"/>
      <c r="E2412" s="81"/>
      <c r="F2412" s="81"/>
      <c r="G2412" s="81"/>
    </row>
    <row r="2413" spans="1:7" ht="15" customHeight="1">
      <c r="A2413" s="91" t="s">
        <v>1469</v>
      </c>
      <c r="B2413" s="91"/>
      <c r="C2413" s="11" t="s">
        <v>4</v>
      </c>
      <c r="D2413" s="11" t="s">
        <v>1470</v>
      </c>
      <c r="E2413" s="11" t="s">
        <v>1471</v>
      </c>
      <c r="F2413" s="11" t="s">
        <v>1472</v>
      </c>
      <c r="G2413" s="11" t="s">
        <v>1473</v>
      </c>
    </row>
    <row r="2414" spans="1:7" ht="21" customHeight="1">
      <c r="A2414" s="17" t="s">
        <v>3191</v>
      </c>
      <c r="B2414" s="18" t="s">
        <v>3192</v>
      </c>
      <c r="C2414" s="17" t="s">
        <v>14</v>
      </c>
      <c r="D2414" s="17" t="s">
        <v>1563</v>
      </c>
      <c r="E2414" s="19">
        <v>1</v>
      </c>
      <c r="F2414" s="20">
        <v>4.5599999999999996</v>
      </c>
      <c r="G2414" s="20">
        <f t="shared" ref="G2414:G2419" si="21">TRUNC(TRUNC(E2414,8)*F2414,2)</f>
        <v>4.5599999999999996</v>
      </c>
    </row>
    <row r="2415" spans="1:7" ht="21" customHeight="1">
      <c r="A2415" s="17" t="s">
        <v>3305</v>
      </c>
      <c r="B2415" s="18" t="s">
        <v>3306</v>
      </c>
      <c r="C2415" s="17" t="s">
        <v>14</v>
      </c>
      <c r="D2415" s="17" t="s">
        <v>1563</v>
      </c>
      <c r="E2415" s="19">
        <v>1</v>
      </c>
      <c r="F2415" s="20">
        <v>1.2</v>
      </c>
      <c r="G2415" s="20">
        <f t="shared" si="21"/>
        <v>1.2</v>
      </c>
    </row>
    <row r="2416" spans="1:7" ht="21" customHeight="1">
      <c r="A2416" s="17" t="s">
        <v>3195</v>
      </c>
      <c r="B2416" s="18" t="s">
        <v>3196</v>
      </c>
      <c r="C2416" s="17" t="s">
        <v>14</v>
      </c>
      <c r="D2416" s="17" t="s">
        <v>1563</v>
      </c>
      <c r="E2416" s="19">
        <v>1</v>
      </c>
      <c r="F2416" s="20">
        <v>1.34</v>
      </c>
      <c r="G2416" s="20">
        <f t="shared" si="21"/>
        <v>1.34</v>
      </c>
    </row>
    <row r="2417" spans="1:7" ht="21" customHeight="1">
      <c r="A2417" s="17" t="s">
        <v>3307</v>
      </c>
      <c r="B2417" s="18" t="s">
        <v>3308</v>
      </c>
      <c r="C2417" s="17" t="s">
        <v>14</v>
      </c>
      <c r="D2417" s="17" t="s">
        <v>1563</v>
      </c>
      <c r="E2417" s="19">
        <v>1</v>
      </c>
      <c r="F2417" s="20">
        <v>0.85</v>
      </c>
      <c r="G2417" s="20">
        <f t="shared" si="21"/>
        <v>0.85</v>
      </c>
    </row>
    <row r="2418" spans="1:7" ht="21" customHeight="1">
      <c r="A2418" s="17" t="s">
        <v>3199</v>
      </c>
      <c r="B2418" s="18" t="s">
        <v>3200</v>
      </c>
      <c r="C2418" s="17" t="s">
        <v>14</v>
      </c>
      <c r="D2418" s="17" t="s">
        <v>1563</v>
      </c>
      <c r="E2418" s="19">
        <v>1</v>
      </c>
      <c r="F2418" s="20">
        <v>0.04</v>
      </c>
      <c r="G2418" s="20">
        <f t="shared" si="21"/>
        <v>0.04</v>
      </c>
    </row>
    <row r="2419" spans="1:7" ht="21" customHeight="1">
      <c r="A2419" s="17" t="s">
        <v>3201</v>
      </c>
      <c r="B2419" s="18" t="s">
        <v>3202</v>
      </c>
      <c r="C2419" s="17" t="s">
        <v>14</v>
      </c>
      <c r="D2419" s="17" t="s">
        <v>1563</v>
      </c>
      <c r="E2419" s="19">
        <v>1</v>
      </c>
      <c r="F2419" s="20">
        <v>0.8</v>
      </c>
      <c r="G2419" s="20">
        <f t="shared" si="21"/>
        <v>0.8</v>
      </c>
    </row>
    <row r="2420" spans="1:7" ht="15" customHeight="1">
      <c r="A2420" s="2"/>
      <c r="B2420" s="2"/>
      <c r="C2420" s="2"/>
      <c r="D2420" s="2"/>
      <c r="E2420" s="87" t="s">
        <v>1482</v>
      </c>
      <c r="F2420" s="87"/>
      <c r="G2420" s="21">
        <f>SUM(G2414:G2419)</f>
        <v>8.7899999999999991</v>
      </c>
    </row>
    <row r="2421" spans="1:7" ht="15" customHeight="1">
      <c r="A2421" s="91" t="s">
        <v>1483</v>
      </c>
      <c r="B2421" s="91"/>
      <c r="C2421" s="11" t="s">
        <v>4</v>
      </c>
      <c r="D2421" s="11" t="s">
        <v>1470</v>
      </c>
      <c r="E2421" s="11" t="s">
        <v>1471</v>
      </c>
      <c r="F2421" s="11" t="s">
        <v>1472</v>
      </c>
      <c r="G2421" s="11" t="s">
        <v>1473</v>
      </c>
    </row>
    <row r="2422" spans="1:7" ht="15" customHeight="1">
      <c r="A2422" s="17" t="s">
        <v>3590</v>
      </c>
      <c r="B2422" s="18" t="s">
        <v>3591</v>
      </c>
      <c r="C2422" s="17" t="s">
        <v>14</v>
      </c>
      <c r="D2422" s="17" t="s">
        <v>1563</v>
      </c>
      <c r="E2422" s="19">
        <v>1</v>
      </c>
      <c r="F2422" s="20">
        <v>20.97</v>
      </c>
      <c r="G2422" s="20">
        <f>TRUNC(TRUNC(E2422,8)*F2422,2)</f>
        <v>20.97</v>
      </c>
    </row>
    <row r="2423" spans="1:7" ht="15" customHeight="1">
      <c r="A2423" s="2"/>
      <c r="B2423" s="2"/>
      <c r="C2423" s="2"/>
      <c r="D2423" s="2"/>
      <c r="E2423" s="87" t="s">
        <v>1486</v>
      </c>
      <c r="F2423" s="87"/>
      <c r="G2423" s="21">
        <f>SUM(G2422:G2422)</f>
        <v>20.97</v>
      </c>
    </row>
    <row r="2424" spans="1:7" ht="15" customHeight="1">
      <c r="A2424" s="91" t="s">
        <v>1487</v>
      </c>
      <c r="B2424" s="91"/>
      <c r="C2424" s="11" t="s">
        <v>4</v>
      </c>
      <c r="D2424" s="11" t="s">
        <v>1470</v>
      </c>
      <c r="E2424" s="11" t="s">
        <v>1471</v>
      </c>
      <c r="F2424" s="11" t="s">
        <v>1472</v>
      </c>
      <c r="G2424" s="11" t="s">
        <v>1473</v>
      </c>
    </row>
    <row r="2425" spans="1:7" ht="21" customHeight="1">
      <c r="A2425" s="17" t="s">
        <v>3879</v>
      </c>
      <c r="B2425" s="18" t="s">
        <v>3880</v>
      </c>
      <c r="C2425" s="17" t="s">
        <v>14</v>
      </c>
      <c r="D2425" s="17" t="s">
        <v>1563</v>
      </c>
      <c r="E2425" s="19">
        <v>1</v>
      </c>
      <c r="F2425" s="20">
        <v>0.66</v>
      </c>
      <c r="G2425" s="20">
        <f>TRUNC(TRUNC(E2425,8)*F2425,2)</f>
        <v>0.66</v>
      </c>
    </row>
    <row r="2426" spans="1:7" ht="15" customHeight="1">
      <c r="A2426" s="2"/>
      <c r="B2426" s="2"/>
      <c r="C2426" s="2"/>
      <c r="D2426" s="2"/>
      <c r="E2426" s="87" t="s">
        <v>1490</v>
      </c>
      <c r="F2426" s="87"/>
      <c r="G2426" s="21">
        <f>SUM(G2425:G2425)</f>
        <v>0.66</v>
      </c>
    </row>
    <row r="2427" spans="1:7" ht="15" customHeight="1">
      <c r="A2427" s="2"/>
      <c r="B2427" s="2"/>
      <c r="C2427" s="2"/>
      <c r="D2427" s="2"/>
      <c r="E2427" s="89" t="s">
        <v>1491</v>
      </c>
      <c r="F2427" s="89"/>
      <c r="G2427" s="5">
        <f>SUM(G2420,G2423,G2426)</f>
        <v>30.419999999999998</v>
      </c>
    </row>
    <row r="2428" spans="1:7" ht="9.9499999999999993" customHeight="1">
      <c r="A2428" s="2"/>
      <c r="B2428" s="2"/>
      <c r="C2428" s="2"/>
      <c r="D2428" s="2"/>
      <c r="E2428" s="90"/>
      <c r="F2428" s="90"/>
      <c r="G2428" s="90"/>
    </row>
    <row r="2429" spans="1:7" ht="20.100000000000001" customHeight="1">
      <c r="A2429" s="81" t="s">
        <v>3881</v>
      </c>
      <c r="B2429" s="81"/>
      <c r="C2429" s="81"/>
      <c r="D2429" s="81"/>
      <c r="E2429" s="81"/>
      <c r="F2429" s="81"/>
      <c r="G2429" s="81"/>
    </row>
    <row r="2430" spans="1:7" ht="15" customHeight="1">
      <c r="A2430" s="91" t="s">
        <v>1487</v>
      </c>
      <c r="B2430" s="91"/>
      <c r="C2430" s="11" t="s">
        <v>4</v>
      </c>
      <c r="D2430" s="11" t="s">
        <v>1470</v>
      </c>
      <c r="E2430" s="11" t="s">
        <v>1471</v>
      </c>
      <c r="F2430" s="11" t="s">
        <v>1472</v>
      </c>
      <c r="G2430" s="11" t="s">
        <v>1473</v>
      </c>
    </row>
    <row r="2431" spans="1:7" ht="29.1" customHeight="1">
      <c r="A2431" s="17" t="s">
        <v>3882</v>
      </c>
      <c r="B2431" s="18" t="s">
        <v>3883</v>
      </c>
      <c r="C2431" s="17" t="s">
        <v>14</v>
      </c>
      <c r="D2431" s="17" t="s">
        <v>1563</v>
      </c>
      <c r="E2431" s="19">
        <v>1</v>
      </c>
      <c r="F2431" s="20">
        <v>0.86</v>
      </c>
      <c r="G2431" s="20">
        <f>TRUNC(TRUNC(E2431,8)*F2431,2)</f>
        <v>0.86</v>
      </c>
    </row>
    <row r="2432" spans="1:7" ht="29.1" customHeight="1">
      <c r="A2432" s="17" t="s">
        <v>3884</v>
      </c>
      <c r="B2432" s="18" t="s">
        <v>3885</v>
      </c>
      <c r="C2432" s="17" t="s">
        <v>14</v>
      </c>
      <c r="D2432" s="17" t="s">
        <v>1563</v>
      </c>
      <c r="E2432" s="19">
        <v>1</v>
      </c>
      <c r="F2432" s="20">
        <v>0.21</v>
      </c>
      <c r="G2432" s="20">
        <f>TRUNC(TRUNC(E2432,8)*F2432,2)</f>
        <v>0.21</v>
      </c>
    </row>
    <row r="2433" spans="1:7" ht="15" customHeight="1">
      <c r="A2433" s="2"/>
      <c r="B2433" s="2"/>
      <c r="C2433" s="2"/>
      <c r="D2433" s="2"/>
      <c r="E2433" s="87" t="s">
        <v>1490</v>
      </c>
      <c r="F2433" s="87"/>
      <c r="G2433" s="21">
        <f>SUM(G2431:G2432)</f>
        <v>1.07</v>
      </c>
    </row>
    <row r="2434" spans="1:7" ht="15" customHeight="1">
      <c r="A2434" s="2"/>
      <c r="B2434" s="2"/>
      <c r="C2434" s="2"/>
      <c r="D2434" s="2"/>
      <c r="E2434" s="89" t="s">
        <v>1491</v>
      </c>
      <c r="F2434" s="89"/>
      <c r="G2434" s="5">
        <f>SUM(G2433)</f>
        <v>1.07</v>
      </c>
    </row>
    <row r="2435" spans="1:7" ht="9.9499999999999993" customHeight="1">
      <c r="A2435" s="2"/>
      <c r="B2435" s="2"/>
      <c r="C2435" s="2"/>
      <c r="D2435" s="2"/>
      <c r="E2435" s="90"/>
      <c r="F2435" s="90"/>
      <c r="G2435" s="90"/>
    </row>
    <row r="2436" spans="1:7" ht="20.100000000000001" customHeight="1">
      <c r="A2436" s="81" t="s">
        <v>3886</v>
      </c>
      <c r="B2436" s="81"/>
      <c r="C2436" s="81"/>
      <c r="D2436" s="81"/>
      <c r="E2436" s="81"/>
      <c r="F2436" s="81"/>
      <c r="G2436" s="81"/>
    </row>
    <row r="2437" spans="1:7" ht="15" customHeight="1">
      <c r="A2437" s="91" t="s">
        <v>1487</v>
      </c>
      <c r="B2437" s="91"/>
      <c r="C2437" s="11" t="s">
        <v>4</v>
      </c>
      <c r="D2437" s="11" t="s">
        <v>1470</v>
      </c>
      <c r="E2437" s="11" t="s">
        <v>1471</v>
      </c>
      <c r="F2437" s="11" t="s">
        <v>1472</v>
      </c>
      <c r="G2437" s="11" t="s">
        <v>1473</v>
      </c>
    </row>
    <row r="2438" spans="1:7" ht="29.1" customHeight="1">
      <c r="A2438" s="17" t="s">
        <v>3882</v>
      </c>
      <c r="B2438" s="18" t="s">
        <v>3883</v>
      </c>
      <c r="C2438" s="17" t="s">
        <v>14</v>
      </c>
      <c r="D2438" s="17" t="s">
        <v>1563</v>
      </c>
      <c r="E2438" s="19">
        <v>1</v>
      </c>
      <c r="F2438" s="20">
        <v>0.86</v>
      </c>
      <c r="G2438" s="20">
        <f>TRUNC(TRUNC(E2438,8)*F2438,2)</f>
        <v>0.86</v>
      </c>
    </row>
    <row r="2439" spans="1:7" ht="29.1" customHeight="1">
      <c r="A2439" s="17" t="s">
        <v>3884</v>
      </c>
      <c r="B2439" s="18" t="s">
        <v>3885</v>
      </c>
      <c r="C2439" s="17" t="s">
        <v>14</v>
      </c>
      <c r="D2439" s="17" t="s">
        <v>1563</v>
      </c>
      <c r="E2439" s="19">
        <v>1</v>
      </c>
      <c r="F2439" s="20">
        <v>0.21</v>
      </c>
      <c r="G2439" s="20">
        <f>TRUNC(TRUNC(E2439,8)*F2439,2)</f>
        <v>0.21</v>
      </c>
    </row>
    <row r="2440" spans="1:7" ht="29.1" customHeight="1">
      <c r="A2440" s="17" t="s">
        <v>3887</v>
      </c>
      <c r="B2440" s="18" t="s">
        <v>3888</v>
      </c>
      <c r="C2440" s="17" t="s">
        <v>14</v>
      </c>
      <c r="D2440" s="17" t="s">
        <v>1563</v>
      </c>
      <c r="E2440" s="19">
        <v>1</v>
      </c>
      <c r="F2440" s="20">
        <v>1</v>
      </c>
      <c r="G2440" s="20">
        <f>TRUNC(TRUNC(E2440,8)*F2440,2)</f>
        <v>1</v>
      </c>
    </row>
    <row r="2441" spans="1:7" ht="29.1" customHeight="1">
      <c r="A2441" s="17" t="s">
        <v>3889</v>
      </c>
      <c r="B2441" s="18" t="s">
        <v>3890</v>
      </c>
      <c r="C2441" s="17" t="s">
        <v>14</v>
      </c>
      <c r="D2441" s="17" t="s">
        <v>1563</v>
      </c>
      <c r="E2441" s="19">
        <v>1</v>
      </c>
      <c r="F2441" s="20">
        <v>3.37</v>
      </c>
      <c r="G2441" s="20">
        <f>TRUNC(TRUNC(E2441,8)*F2441,2)</f>
        <v>3.37</v>
      </c>
    </row>
    <row r="2442" spans="1:7" ht="15" customHeight="1">
      <c r="A2442" s="2"/>
      <c r="B2442" s="2"/>
      <c r="C2442" s="2"/>
      <c r="D2442" s="2"/>
      <c r="E2442" s="87" t="s">
        <v>1490</v>
      </c>
      <c r="F2442" s="87"/>
      <c r="G2442" s="21">
        <f>SUM(G2438:G2441)</f>
        <v>5.44</v>
      </c>
    </row>
    <row r="2443" spans="1:7" ht="15" customHeight="1">
      <c r="A2443" s="2"/>
      <c r="B2443" s="2"/>
      <c r="C2443" s="2"/>
      <c r="D2443" s="2"/>
      <c r="E2443" s="89" t="s">
        <v>1491</v>
      </c>
      <c r="F2443" s="89"/>
      <c r="G2443" s="5">
        <f>SUM(G2442)</f>
        <v>5.44</v>
      </c>
    </row>
    <row r="2444" spans="1:7" ht="9.9499999999999993" customHeight="1">
      <c r="A2444" s="2"/>
      <c r="B2444" s="2"/>
      <c r="C2444" s="2"/>
      <c r="D2444" s="2"/>
      <c r="E2444" s="90"/>
      <c r="F2444" s="90"/>
      <c r="G2444" s="90"/>
    </row>
    <row r="2445" spans="1:7" ht="20.100000000000001" customHeight="1">
      <c r="A2445" s="81" t="s">
        <v>3891</v>
      </c>
      <c r="B2445" s="81"/>
      <c r="C2445" s="81"/>
      <c r="D2445" s="81"/>
      <c r="E2445" s="81"/>
      <c r="F2445" s="81"/>
      <c r="G2445" s="81"/>
    </row>
    <row r="2446" spans="1:7" ht="15" customHeight="1">
      <c r="A2446" s="91" t="s">
        <v>1860</v>
      </c>
      <c r="B2446" s="91"/>
      <c r="C2446" s="11" t="s">
        <v>4</v>
      </c>
      <c r="D2446" s="11" t="s">
        <v>1470</v>
      </c>
      <c r="E2446" s="11" t="s">
        <v>1471</v>
      </c>
      <c r="F2446" s="11" t="s">
        <v>1472</v>
      </c>
      <c r="G2446" s="11" t="s">
        <v>1473</v>
      </c>
    </row>
    <row r="2447" spans="1:7" ht="29.1" customHeight="1">
      <c r="A2447" s="17" t="s">
        <v>3892</v>
      </c>
      <c r="B2447" s="18" t="s">
        <v>3893</v>
      </c>
      <c r="C2447" s="17" t="s">
        <v>14</v>
      </c>
      <c r="D2447" s="17" t="s">
        <v>33</v>
      </c>
      <c r="E2447" s="19">
        <v>6.0000000000000002E-5</v>
      </c>
      <c r="F2447" s="20">
        <v>14337.53</v>
      </c>
      <c r="G2447" s="20">
        <f>TRUNC(TRUNC(E2447,8)*F2447,2)</f>
        <v>0.86</v>
      </c>
    </row>
    <row r="2448" spans="1:7" ht="15" customHeight="1">
      <c r="A2448" s="2"/>
      <c r="B2448" s="2"/>
      <c r="C2448" s="2"/>
      <c r="D2448" s="2"/>
      <c r="E2448" s="87" t="s">
        <v>1868</v>
      </c>
      <c r="F2448" s="87"/>
      <c r="G2448" s="21">
        <f>SUM(G2447:G2447)</f>
        <v>0.86</v>
      </c>
    </row>
    <row r="2449" spans="1:7" ht="15" customHeight="1">
      <c r="A2449" s="2"/>
      <c r="B2449" s="2"/>
      <c r="C2449" s="2"/>
      <c r="D2449" s="2"/>
      <c r="E2449" s="89" t="s">
        <v>1491</v>
      </c>
      <c r="F2449" s="89"/>
      <c r="G2449" s="5">
        <f>SUM(G2448)</f>
        <v>0.86</v>
      </c>
    </row>
    <row r="2450" spans="1:7" ht="9.9499999999999993" customHeight="1">
      <c r="A2450" s="2"/>
      <c r="B2450" s="2"/>
      <c r="C2450" s="2"/>
      <c r="D2450" s="2"/>
      <c r="E2450" s="90"/>
      <c r="F2450" s="90"/>
      <c r="G2450" s="90"/>
    </row>
    <row r="2451" spans="1:7" ht="20.100000000000001" customHeight="1">
      <c r="A2451" s="81" t="s">
        <v>3894</v>
      </c>
      <c r="B2451" s="81"/>
      <c r="C2451" s="81"/>
      <c r="D2451" s="81"/>
      <c r="E2451" s="81"/>
      <c r="F2451" s="81"/>
      <c r="G2451" s="81"/>
    </row>
    <row r="2452" spans="1:7" ht="15" customHeight="1">
      <c r="A2452" s="91" t="s">
        <v>1860</v>
      </c>
      <c r="B2452" s="91"/>
      <c r="C2452" s="11" t="s">
        <v>4</v>
      </c>
      <c r="D2452" s="11" t="s">
        <v>1470</v>
      </c>
      <c r="E2452" s="11" t="s">
        <v>1471</v>
      </c>
      <c r="F2452" s="11" t="s">
        <v>1472</v>
      </c>
      <c r="G2452" s="11" t="s">
        <v>1473</v>
      </c>
    </row>
    <row r="2453" spans="1:7" ht="29.1" customHeight="1">
      <c r="A2453" s="17" t="s">
        <v>3892</v>
      </c>
      <c r="B2453" s="18" t="s">
        <v>3893</v>
      </c>
      <c r="C2453" s="17" t="s">
        <v>14</v>
      </c>
      <c r="D2453" s="17" t="s">
        <v>33</v>
      </c>
      <c r="E2453" s="19">
        <v>1.4800000000000001E-5</v>
      </c>
      <c r="F2453" s="20">
        <v>14337.53</v>
      </c>
      <c r="G2453" s="20">
        <f>TRUNC(TRUNC(E2453,8)*F2453,2)</f>
        <v>0.21</v>
      </c>
    </row>
    <row r="2454" spans="1:7" ht="15" customHeight="1">
      <c r="A2454" s="2"/>
      <c r="B2454" s="2"/>
      <c r="C2454" s="2"/>
      <c r="D2454" s="2"/>
      <c r="E2454" s="87" t="s">
        <v>1868</v>
      </c>
      <c r="F2454" s="87"/>
      <c r="G2454" s="21">
        <f>SUM(G2453:G2453)</f>
        <v>0.21</v>
      </c>
    </row>
    <row r="2455" spans="1:7" ht="15" customHeight="1">
      <c r="A2455" s="2"/>
      <c r="B2455" s="2"/>
      <c r="C2455" s="2"/>
      <c r="D2455" s="2"/>
      <c r="E2455" s="89" t="s">
        <v>1491</v>
      </c>
      <c r="F2455" s="89"/>
      <c r="G2455" s="5">
        <f>SUM(G2454)</f>
        <v>0.21</v>
      </c>
    </row>
    <row r="2456" spans="1:7" ht="9.9499999999999993" customHeight="1">
      <c r="A2456" s="2"/>
      <c r="B2456" s="2"/>
      <c r="C2456" s="2"/>
      <c r="D2456" s="2"/>
      <c r="E2456" s="90"/>
      <c r="F2456" s="90"/>
      <c r="G2456" s="90"/>
    </row>
    <row r="2457" spans="1:7" ht="20.100000000000001" customHeight="1">
      <c r="A2457" s="81" t="s">
        <v>3895</v>
      </c>
      <c r="B2457" s="81"/>
      <c r="C2457" s="81"/>
      <c r="D2457" s="81"/>
      <c r="E2457" s="81"/>
      <c r="F2457" s="81"/>
      <c r="G2457" s="81"/>
    </row>
    <row r="2458" spans="1:7" ht="15" customHeight="1">
      <c r="A2458" s="91" t="s">
        <v>1860</v>
      </c>
      <c r="B2458" s="91"/>
      <c r="C2458" s="11" t="s">
        <v>4</v>
      </c>
      <c r="D2458" s="11" t="s">
        <v>1470</v>
      </c>
      <c r="E2458" s="11" t="s">
        <v>1471</v>
      </c>
      <c r="F2458" s="11" t="s">
        <v>1472</v>
      </c>
      <c r="G2458" s="11" t="s">
        <v>1473</v>
      </c>
    </row>
    <row r="2459" spans="1:7" ht="29.1" customHeight="1">
      <c r="A2459" s="17" t="s">
        <v>3892</v>
      </c>
      <c r="B2459" s="18" t="s">
        <v>3893</v>
      </c>
      <c r="C2459" s="17" t="s">
        <v>14</v>
      </c>
      <c r="D2459" s="17" t="s">
        <v>33</v>
      </c>
      <c r="E2459" s="19">
        <v>6.9999999999999994E-5</v>
      </c>
      <c r="F2459" s="20">
        <v>14337.53</v>
      </c>
      <c r="G2459" s="20">
        <f>TRUNC(TRUNC(E2459,8)*F2459,2)</f>
        <v>1</v>
      </c>
    </row>
    <row r="2460" spans="1:7" ht="15" customHeight="1">
      <c r="A2460" s="2"/>
      <c r="B2460" s="2"/>
      <c r="C2460" s="2"/>
      <c r="D2460" s="2"/>
      <c r="E2460" s="87" t="s">
        <v>1868</v>
      </c>
      <c r="F2460" s="87"/>
      <c r="G2460" s="21">
        <f>SUM(G2459:G2459)</f>
        <v>1</v>
      </c>
    </row>
    <row r="2461" spans="1:7" ht="15" customHeight="1">
      <c r="A2461" s="2"/>
      <c r="B2461" s="2"/>
      <c r="C2461" s="2"/>
      <c r="D2461" s="2"/>
      <c r="E2461" s="89" t="s">
        <v>1491</v>
      </c>
      <c r="F2461" s="89"/>
      <c r="G2461" s="5">
        <f>SUM(G2460)</f>
        <v>1</v>
      </c>
    </row>
    <row r="2462" spans="1:7" ht="9.9499999999999993" customHeight="1">
      <c r="A2462" s="2"/>
      <c r="B2462" s="2"/>
      <c r="C2462" s="2"/>
      <c r="D2462" s="2"/>
      <c r="E2462" s="90"/>
      <c r="F2462" s="90"/>
      <c r="G2462" s="90"/>
    </row>
    <row r="2463" spans="1:7" ht="20.100000000000001" customHeight="1">
      <c r="A2463" s="81" t="s">
        <v>3896</v>
      </c>
      <c r="B2463" s="81"/>
      <c r="C2463" s="81"/>
      <c r="D2463" s="81"/>
      <c r="E2463" s="81"/>
      <c r="F2463" s="81"/>
      <c r="G2463" s="81"/>
    </row>
    <row r="2464" spans="1:7" ht="15" customHeight="1">
      <c r="A2464" s="91" t="s">
        <v>3360</v>
      </c>
      <c r="B2464" s="91"/>
      <c r="C2464" s="11" t="s">
        <v>4</v>
      </c>
      <c r="D2464" s="11" t="s">
        <v>1470</v>
      </c>
      <c r="E2464" s="11" t="s">
        <v>1471</v>
      </c>
      <c r="F2464" s="11" t="s">
        <v>1472</v>
      </c>
      <c r="G2464" s="11" t="s">
        <v>1473</v>
      </c>
    </row>
    <row r="2465" spans="1:7" ht="21" customHeight="1">
      <c r="A2465" s="17" t="s">
        <v>3361</v>
      </c>
      <c r="B2465" s="18" t="s">
        <v>3362</v>
      </c>
      <c r="C2465" s="17" t="s">
        <v>14</v>
      </c>
      <c r="D2465" s="17" t="s">
        <v>3363</v>
      </c>
      <c r="E2465" s="19">
        <v>3.12799</v>
      </c>
      <c r="F2465" s="20">
        <v>1.08</v>
      </c>
      <c r="G2465" s="20">
        <f>TRUNC(TRUNC(E2465,8)*F2465,2)</f>
        <v>3.37</v>
      </c>
    </row>
    <row r="2466" spans="1:7" ht="15" customHeight="1">
      <c r="A2466" s="2"/>
      <c r="B2466" s="2"/>
      <c r="C2466" s="2"/>
      <c r="D2466" s="2"/>
      <c r="E2466" s="87" t="s">
        <v>3364</v>
      </c>
      <c r="F2466" s="87"/>
      <c r="G2466" s="21">
        <f>SUM(G2465:G2465)</f>
        <v>3.37</v>
      </c>
    </row>
    <row r="2467" spans="1:7" ht="15" customHeight="1">
      <c r="A2467" s="2"/>
      <c r="B2467" s="2"/>
      <c r="C2467" s="2"/>
      <c r="D2467" s="2"/>
      <c r="E2467" s="89" t="s">
        <v>1491</v>
      </c>
      <c r="F2467" s="89"/>
      <c r="G2467" s="5">
        <f>SUM(G2466)</f>
        <v>3.37</v>
      </c>
    </row>
    <row r="2468" spans="1:7" ht="9.9499999999999993" customHeight="1">
      <c r="A2468" s="2"/>
      <c r="B2468" s="2"/>
      <c r="C2468" s="2"/>
      <c r="D2468" s="2"/>
      <c r="E2468" s="90"/>
      <c r="F2468" s="90"/>
      <c r="G2468" s="90"/>
    </row>
    <row r="2469" spans="1:7" ht="20.100000000000001" customHeight="1">
      <c r="A2469" s="81" t="s">
        <v>3897</v>
      </c>
      <c r="B2469" s="81"/>
      <c r="C2469" s="81"/>
      <c r="D2469" s="81"/>
      <c r="E2469" s="81"/>
      <c r="F2469" s="81"/>
      <c r="G2469" s="81"/>
    </row>
    <row r="2470" spans="1:7" ht="15" customHeight="1">
      <c r="A2470" s="91" t="s">
        <v>1487</v>
      </c>
      <c r="B2470" s="91"/>
      <c r="C2470" s="11" t="s">
        <v>4</v>
      </c>
      <c r="D2470" s="11" t="s">
        <v>1470</v>
      </c>
      <c r="E2470" s="11" t="s">
        <v>1471</v>
      </c>
      <c r="F2470" s="11" t="s">
        <v>1472</v>
      </c>
      <c r="G2470" s="11" t="s">
        <v>1473</v>
      </c>
    </row>
    <row r="2471" spans="1:7" ht="29.1" customHeight="1">
      <c r="A2471" s="17" t="s">
        <v>3898</v>
      </c>
      <c r="B2471" s="18" t="s">
        <v>3899</v>
      </c>
      <c r="C2471" s="17" t="s">
        <v>14</v>
      </c>
      <c r="D2471" s="17" t="s">
        <v>1563</v>
      </c>
      <c r="E2471" s="19">
        <v>1</v>
      </c>
      <c r="F2471" s="20">
        <v>1.02</v>
      </c>
      <c r="G2471" s="20">
        <f>TRUNC(TRUNC(E2471,8)*F2471,2)</f>
        <v>1.02</v>
      </c>
    </row>
    <row r="2472" spans="1:7" ht="29.1" customHeight="1">
      <c r="A2472" s="17" t="s">
        <v>3900</v>
      </c>
      <c r="B2472" s="18" t="s">
        <v>3901</v>
      </c>
      <c r="C2472" s="17" t="s">
        <v>14</v>
      </c>
      <c r="D2472" s="17" t="s">
        <v>1563</v>
      </c>
      <c r="E2472" s="19">
        <v>1</v>
      </c>
      <c r="F2472" s="20">
        <v>0.25</v>
      </c>
      <c r="G2472" s="20">
        <f>TRUNC(TRUNC(E2472,8)*F2472,2)</f>
        <v>0.25</v>
      </c>
    </row>
    <row r="2473" spans="1:7" ht="15" customHeight="1">
      <c r="A2473" s="2"/>
      <c r="B2473" s="2"/>
      <c r="C2473" s="2"/>
      <c r="D2473" s="2"/>
      <c r="E2473" s="87" t="s">
        <v>1490</v>
      </c>
      <c r="F2473" s="87"/>
      <c r="G2473" s="21">
        <f>SUM(G2471:G2472)</f>
        <v>1.27</v>
      </c>
    </row>
    <row r="2474" spans="1:7" ht="15" customHeight="1">
      <c r="A2474" s="2"/>
      <c r="B2474" s="2"/>
      <c r="C2474" s="2"/>
      <c r="D2474" s="2"/>
      <c r="E2474" s="89" t="s">
        <v>1491</v>
      </c>
      <c r="F2474" s="89"/>
      <c r="G2474" s="5">
        <f>SUM(G2473)</f>
        <v>1.27</v>
      </c>
    </row>
    <row r="2475" spans="1:7" ht="9.9499999999999993" customHeight="1">
      <c r="A2475" s="2"/>
      <c r="B2475" s="2"/>
      <c r="C2475" s="2"/>
      <c r="D2475" s="2"/>
      <c r="E2475" s="90"/>
      <c r="F2475" s="90"/>
      <c r="G2475" s="90"/>
    </row>
    <row r="2476" spans="1:7" ht="20.100000000000001" customHeight="1">
      <c r="A2476" s="81" t="s">
        <v>3902</v>
      </c>
      <c r="B2476" s="81"/>
      <c r="C2476" s="81"/>
      <c r="D2476" s="81"/>
      <c r="E2476" s="81"/>
      <c r="F2476" s="81"/>
      <c r="G2476" s="81"/>
    </row>
    <row r="2477" spans="1:7" ht="15" customHeight="1">
      <c r="A2477" s="91" t="s">
        <v>1487</v>
      </c>
      <c r="B2477" s="91"/>
      <c r="C2477" s="11" t="s">
        <v>4</v>
      </c>
      <c r="D2477" s="11" t="s">
        <v>1470</v>
      </c>
      <c r="E2477" s="11" t="s">
        <v>1471</v>
      </c>
      <c r="F2477" s="11" t="s">
        <v>1472</v>
      </c>
      <c r="G2477" s="11" t="s">
        <v>1473</v>
      </c>
    </row>
    <row r="2478" spans="1:7" ht="29.1" customHeight="1">
      <c r="A2478" s="17" t="s">
        <v>3898</v>
      </c>
      <c r="B2478" s="18" t="s">
        <v>3899</v>
      </c>
      <c r="C2478" s="17" t="s">
        <v>14</v>
      </c>
      <c r="D2478" s="17" t="s">
        <v>1563</v>
      </c>
      <c r="E2478" s="19">
        <v>1</v>
      </c>
      <c r="F2478" s="20">
        <v>1.02</v>
      </c>
      <c r="G2478" s="20">
        <f>TRUNC(TRUNC(E2478,8)*F2478,2)</f>
        <v>1.02</v>
      </c>
    </row>
    <row r="2479" spans="1:7" ht="29.1" customHeight="1">
      <c r="A2479" s="17" t="s">
        <v>3900</v>
      </c>
      <c r="B2479" s="18" t="s">
        <v>3901</v>
      </c>
      <c r="C2479" s="17" t="s">
        <v>14</v>
      </c>
      <c r="D2479" s="17" t="s">
        <v>1563</v>
      </c>
      <c r="E2479" s="19">
        <v>1</v>
      </c>
      <c r="F2479" s="20">
        <v>0.25</v>
      </c>
      <c r="G2479" s="20">
        <f>TRUNC(TRUNC(E2479,8)*F2479,2)</f>
        <v>0.25</v>
      </c>
    </row>
    <row r="2480" spans="1:7" ht="29.1" customHeight="1">
      <c r="A2480" s="17" t="s">
        <v>3903</v>
      </c>
      <c r="B2480" s="18" t="s">
        <v>3904</v>
      </c>
      <c r="C2480" s="17" t="s">
        <v>14</v>
      </c>
      <c r="D2480" s="17" t="s">
        <v>1563</v>
      </c>
      <c r="E2480" s="19">
        <v>1</v>
      </c>
      <c r="F2480" s="20">
        <v>1.19</v>
      </c>
      <c r="G2480" s="20">
        <f>TRUNC(TRUNC(E2480,8)*F2480,2)</f>
        <v>1.19</v>
      </c>
    </row>
    <row r="2481" spans="1:7" ht="29.1" customHeight="1">
      <c r="A2481" s="17" t="s">
        <v>3905</v>
      </c>
      <c r="B2481" s="18" t="s">
        <v>3906</v>
      </c>
      <c r="C2481" s="17" t="s">
        <v>14</v>
      </c>
      <c r="D2481" s="17" t="s">
        <v>1563</v>
      </c>
      <c r="E2481" s="19">
        <v>1</v>
      </c>
      <c r="F2481" s="20">
        <v>5.0599999999999996</v>
      </c>
      <c r="G2481" s="20">
        <f>TRUNC(TRUNC(E2481,8)*F2481,2)</f>
        <v>5.0599999999999996</v>
      </c>
    </row>
    <row r="2482" spans="1:7" ht="15" customHeight="1">
      <c r="A2482" s="2"/>
      <c r="B2482" s="2"/>
      <c r="C2482" s="2"/>
      <c r="D2482" s="2"/>
      <c r="E2482" s="87" t="s">
        <v>1490</v>
      </c>
      <c r="F2482" s="87"/>
      <c r="G2482" s="21">
        <f>SUM(G2478:G2481)</f>
        <v>7.52</v>
      </c>
    </row>
    <row r="2483" spans="1:7" ht="15" customHeight="1">
      <c r="A2483" s="2"/>
      <c r="B2483" s="2"/>
      <c r="C2483" s="2"/>
      <c r="D2483" s="2"/>
      <c r="E2483" s="89" t="s">
        <v>1491</v>
      </c>
      <c r="F2483" s="89"/>
      <c r="G2483" s="5">
        <f>SUM(G2482)</f>
        <v>7.52</v>
      </c>
    </row>
    <row r="2484" spans="1:7" ht="9.9499999999999993" customHeight="1">
      <c r="A2484" s="2"/>
      <c r="B2484" s="2"/>
      <c r="C2484" s="2"/>
      <c r="D2484" s="2"/>
      <c r="E2484" s="90"/>
      <c r="F2484" s="90"/>
      <c r="G2484" s="90"/>
    </row>
    <row r="2485" spans="1:7" ht="20.100000000000001" customHeight="1">
      <c r="A2485" s="81" t="s">
        <v>3907</v>
      </c>
      <c r="B2485" s="81"/>
      <c r="C2485" s="81"/>
      <c r="D2485" s="81"/>
      <c r="E2485" s="81"/>
      <c r="F2485" s="81"/>
      <c r="G2485" s="81"/>
    </row>
    <row r="2486" spans="1:7" ht="15" customHeight="1">
      <c r="A2486" s="91" t="s">
        <v>1860</v>
      </c>
      <c r="B2486" s="91"/>
      <c r="C2486" s="11" t="s">
        <v>4</v>
      </c>
      <c r="D2486" s="11" t="s">
        <v>1470</v>
      </c>
      <c r="E2486" s="11" t="s">
        <v>1471</v>
      </c>
      <c r="F2486" s="11" t="s">
        <v>1472</v>
      </c>
      <c r="G2486" s="11" t="s">
        <v>1473</v>
      </c>
    </row>
    <row r="2487" spans="1:7" ht="29.1" customHeight="1">
      <c r="A2487" s="17" t="s">
        <v>3908</v>
      </c>
      <c r="B2487" s="18" t="s">
        <v>3909</v>
      </c>
      <c r="C2487" s="17" t="s">
        <v>14</v>
      </c>
      <c r="D2487" s="17" t="s">
        <v>33</v>
      </c>
      <c r="E2487" s="19">
        <v>6.0000000000000002E-5</v>
      </c>
      <c r="F2487" s="20">
        <v>17059.740000000002</v>
      </c>
      <c r="G2487" s="20">
        <f>TRUNC(TRUNC(E2487,8)*F2487,2)</f>
        <v>1.02</v>
      </c>
    </row>
    <row r="2488" spans="1:7" ht="15" customHeight="1">
      <c r="A2488" s="2"/>
      <c r="B2488" s="2"/>
      <c r="C2488" s="2"/>
      <c r="D2488" s="2"/>
      <c r="E2488" s="87" t="s">
        <v>1868</v>
      </c>
      <c r="F2488" s="87"/>
      <c r="G2488" s="21">
        <f>SUM(G2487:G2487)</f>
        <v>1.02</v>
      </c>
    </row>
    <row r="2489" spans="1:7" ht="15" customHeight="1">
      <c r="A2489" s="2"/>
      <c r="B2489" s="2"/>
      <c r="C2489" s="2"/>
      <c r="D2489" s="2"/>
      <c r="E2489" s="89" t="s">
        <v>1491</v>
      </c>
      <c r="F2489" s="89"/>
      <c r="G2489" s="5">
        <f>SUM(G2488)</f>
        <v>1.02</v>
      </c>
    </row>
    <row r="2490" spans="1:7" ht="9.9499999999999993" customHeight="1">
      <c r="A2490" s="2"/>
      <c r="B2490" s="2"/>
      <c r="C2490" s="2"/>
      <c r="D2490" s="2"/>
      <c r="E2490" s="90"/>
      <c r="F2490" s="90"/>
      <c r="G2490" s="90"/>
    </row>
    <row r="2491" spans="1:7" ht="20.100000000000001" customHeight="1">
      <c r="A2491" s="81" t="s">
        <v>3910</v>
      </c>
      <c r="B2491" s="81"/>
      <c r="C2491" s="81"/>
      <c r="D2491" s="81"/>
      <c r="E2491" s="81"/>
      <c r="F2491" s="81"/>
      <c r="G2491" s="81"/>
    </row>
    <row r="2492" spans="1:7" ht="15" customHeight="1">
      <c r="A2492" s="91" t="s">
        <v>1860</v>
      </c>
      <c r="B2492" s="91"/>
      <c r="C2492" s="11" t="s">
        <v>4</v>
      </c>
      <c r="D2492" s="11" t="s">
        <v>1470</v>
      </c>
      <c r="E2492" s="11" t="s">
        <v>1471</v>
      </c>
      <c r="F2492" s="11" t="s">
        <v>1472</v>
      </c>
      <c r="G2492" s="11" t="s">
        <v>1473</v>
      </c>
    </row>
    <row r="2493" spans="1:7" ht="29.1" customHeight="1">
      <c r="A2493" s="17" t="s">
        <v>3908</v>
      </c>
      <c r="B2493" s="18" t="s">
        <v>3909</v>
      </c>
      <c r="C2493" s="17" t="s">
        <v>14</v>
      </c>
      <c r="D2493" s="17" t="s">
        <v>33</v>
      </c>
      <c r="E2493" s="19">
        <v>1.4800000000000001E-5</v>
      </c>
      <c r="F2493" s="20">
        <v>17059.740000000002</v>
      </c>
      <c r="G2493" s="20">
        <f>TRUNC(TRUNC(E2493,8)*F2493,2)</f>
        <v>0.25</v>
      </c>
    </row>
    <row r="2494" spans="1:7" ht="15" customHeight="1">
      <c r="A2494" s="2"/>
      <c r="B2494" s="2"/>
      <c r="C2494" s="2"/>
      <c r="D2494" s="2"/>
      <c r="E2494" s="87" t="s">
        <v>1868</v>
      </c>
      <c r="F2494" s="87"/>
      <c r="G2494" s="21">
        <f>SUM(G2493:G2493)</f>
        <v>0.25</v>
      </c>
    </row>
    <row r="2495" spans="1:7" ht="15" customHeight="1">
      <c r="A2495" s="2"/>
      <c r="B2495" s="2"/>
      <c r="C2495" s="2"/>
      <c r="D2495" s="2"/>
      <c r="E2495" s="89" t="s">
        <v>1491</v>
      </c>
      <c r="F2495" s="89"/>
      <c r="G2495" s="5">
        <f>SUM(G2494)</f>
        <v>0.25</v>
      </c>
    </row>
    <row r="2496" spans="1:7" ht="9.9499999999999993" customHeight="1">
      <c r="A2496" s="2"/>
      <c r="B2496" s="2"/>
      <c r="C2496" s="2"/>
      <c r="D2496" s="2"/>
      <c r="E2496" s="90"/>
      <c r="F2496" s="90"/>
      <c r="G2496" s="90"/>
    </row>
    <row r="2497" spans="1:7" ht="20.100000000000001" customHeight="1">
      <c r="A2497" s="81" t="s">
        <v>3911</v>
      </c>
      <c r="B2497" s="81"/>
      <c r="C2497" s="81"/>
      <c r="D2497" s="81"/>
      <c r="E2497" s="81"/>
      <c r="F2497" s="81"/>
      <c r="G2497" s="81"/>
    </row>
    <row r="2498" spans="1:7" ht="15" customHeight="1">
      <c r="A2498" s="91" t="s">
        <v>1860</v>
      </c>
      <c r="B2498" s="91"/>
      <c r="C2498" s="11" t="s">
        <v>4</v>
      </c>
      <c r="D2498" s="11" t="s">
        <v>1470</v>
      </c>
      <c r="E2498" s="11" t="s">
        <v>1471</v>
      </c>
      <c r="F2498" s="11" t="s">
        <v>1472</v>
      </c>
      <c r="G2498" s="11" t="s">
        <v>1473</v>
      </c>
    </row>
    <row r="2499" spans="1:7" ht="29.1" customHeight="1">
      <c r="A2499" s="17" t="s">
        <v>3908</v>
      </c>
      <c r="B2499" s="18" t="s">
        <v>3909</v>
      </c>
      <c r="C2499" s="17" t="s">
        <v>14</v>
      </c>
      <c r="D2499" s="17" t="s">
        <v>33</v>
      </c>
      <c r="E2499" s="19">
        <v>6.9999999999999994E-5</v>
      </c>
      <c r="F2499" s="20">
        <v>17059.740000000002</v>
      </c>
      <c r="G2499" s="20">
        <f>TRUNC(TRUNC(E2499,8)*F2499,2)</f>
        <v>1.19</v>
      </c>
    </row>
    <row r="2500" spans="1:7" ht="15" customHeight="1">
      <c r="A2500" s="2"/>
      <c r="B2500" s="2"/>
      <c r="C2500" s="2"/>
      <c r="D2500" s="2"/>
      <c r="E2500" s="87" t="s">
        <v>1868</v>
      </c>
      <c r="F2500" s="87"/>
      <c r="G2500" s="21">
        <f>SUM(G2499:G2499)</f>
        <v>1.19</v>
      </c>
    </row>
    <row r="2501" spans="1:7" ht="15" customHeight="1">
      <c r="A2501" s="2"/>
      <c r="B2501" s="2"/>
      <c r="C2501" s="2"/>
      <c r="D2501" s="2"/>
      <c r="E2501" s="89" t="s">
        <v>1491</v>
      </c>
      <c r="F2501" s="89"/>
      <c r="G2501" s="5">
        <f>SUM(G2500)</f>
        <v>1.19</v>
      </c>
    </row>
    <row r="2502" spans="1:7" ht="9.9499999999999993" customHeight="1">
      <c r="A2502" s="2"/>
      <c r="B2502" s="2"/>
      <c r="C2502" s="2"/>
      <c r="D2502" s="2"/>
      <c r="E2502" s="90"/>
      <c r="F2502" s="90"/>
      <c r="G2502" s="90"/>
    </row>
    <row r="2503" spans="1:7" ht="20.100000000000001" customHeight="1">
      <c r="A2503" s="81" t="s">
        <v>3912</v>
      </c>
      <c r="B2503" s="81"/>
      <c r="C2503" s="81"/>
      <c r="D2503" s="81"/>
      <c r="E2503" s="81"/>
      <c r="F2503" s="81"/>
      <c r="G2503" s="81"/>
    </row>
    <row r="2504" spans="1:7" ht="15" customHeight="1">
      <c r="A2504" s="91" t="s">
        <v>3360</v>
      </c>
      <c r="B2504" s="91"/>
      <c r="C2504" s="11" t="s">
        <v>4</v>
      </c>
      <c r="D2504" s="11" t="s">
        <v>1470</v>
      </c>
      <c r="E2504" s="11" t="s">
        <v>1471</v>
      </c>
      <c r="F2504" s="11" t="s">
        <v>1472</v>
      </c>
      <c r="G2504" s="11" t="s">
        <v>1473</v>
      </c>
    </row>
    <row r="2505" spans="1:7" ht="21" customHeight="1">
      <c r="A2505" s="17" t="s">
        <v>3361</v>
      </c>
      <c r="B2505" s="18" t="s">
        <v>3362</v>
      </c>
      <c r="C2505" s="17" t="s">
        <v>14</v>
      </c>
      <c r="D2505" s="17" t="s">
        <v>3363</v>
      </c>
      <c r="E2505" s="19">
        <v>4.69198</v>
      </c>
      <c r="F2505" s="20">
        <v>1.08</v>
      </c>
      <c r="G2505" s="20">
        <f>TRUNC(TRUNC(E2505,8)*F2505,2)</f>
        <v>5.0599999999999996</v>
      </c>
    </row>
    <row r="2506" spans="1:7" ht="15" customHeight="1">
      <c r="A2506" s="2"/>
      <c r="B2506" s="2"/>
      <c r="C2506" s="2"/>
      <c r="D2506" s="2"/>
      <c r="E2506" s="87" t="s">
        <v>3364</v>
      </c>
      <c r="F2506" s="87"/>
      <c r="G2506" s="21">
        <f>SUM(G2505:G2505)</f>
        <v>5.0599999999999996</v>
      </c>
    </row>
    <row r="2507" spans="1:7" ht="15" customHeight="1">
      <c r="A2507" s="2"/>
      <c r="B2507" s="2"/>
      <c r="C2507" s="2"/>
      <c r="D2507" s="2"/>
      <c r="E2507" s="89" t="s">
        <v>1491</v>
      </c>
      <c r="F2507" s="89"/>
      <c r="G2507" s="5">
        <f>SUM(G2506)</f>
        <v>5.0599999999999996</v>
      </c>
    </row>
    <row r="2508" spans="1:7" ht="9.9499999999999993" customHeight="1">
      <c r="A2508" s="2"/>
      <c r="B2508" s="2"/>
      <c r="C2508" s="2"/>
      <c r="D2508" s="2"/>
      <c r="E2508" s="90"/>
      <c r="F2508" s="90"/>
      <c r="G2508" s="90"/>
    </row>
    <row r="2509" spans="1:7" ht="20.100000000000001" customHeight="1">
      <c r="A2509" s="81" t="s">
        <v>3913</v>
      </c>
      <c r="B2509" s="81"/>
      <c r="C2509" s="81"/>
      <c r="D2509" s="81"/>
      <c r="E2509" s="81"/>
      <c r="F2509" s="81"/>
      <c r="G2509" s="81"/>
    </row>
    <row r="2510" spans="1:7" ht="15" customHeight="1">
      <c r="A2510" s="91" t="s">
        <v>1469</v>
      </c>
      <c r="B2510" s="91"/>
      <c r="C2510" s="11" t="s">
        <v>4</v>
      </c>
      <c r="D2510" s="11" t="s">
        <v>1470</v>
      </c>
      <c r="E2510" s="11" t="s">
        <v>1471</v>
      </c>
      <c r="F2510" s="11" t="s">
        <v>1472</v>
      </c>
      <c r="G2510" s="11" t="s">
        <v>1473</v>
      </c>
    </row>
    <row r="2511" spans="1:7" ht="21" customHeight="1">
      <c r="A2511" s="17" t="s">
        <v>3191</v>
      </c>
      <c r="B2511" s="18" t="s">
        <v>3192</v>
      </c>
      <c r="C2511" s="17" t="s">
        <v>14</v>
      </c>
      <c r="D2511" s="17" t="s">
        <v>1563</v>
      </c>
      <c r="E2511" s="19">
        <v>1</v>
      </c>
      <c r="F2511" s="20">
        <v>4.5599999999999996</v>
      </c>
      <c r="G2511" s="20">
        <f t="shared" ref="G2511:G2516" si="22">TRUNC(TRUNC(E2511,8)*F2511,2)</f>
        <v>4.5599999999999996</v>
      </c>
    </row>
    <row r="2512" spans="1:7" ht="21" customHeight="1">
      <c r="A2512" s="17" t="s">
        <v>3217</v>
      </c>
      <c r="B2512" s="18" t="s">
        <v>3218</v>
      </c>
      <c r="C2512" s="17" t="s">
        <v>14</v>
      </c>
      <c r="D2512" s="17" t="s">
        <v>1563</v>
      </c>
      <c r="E2512" s="19">
        <v>1</v>
      </c>
      <c r="F2512" s="20">
        <v>0.86</v>
      </c>
      <c r="G2512" s="20">
        <f t="shared" si="22"/>
        <v>0.86</v>
      </c>
    </row>
    <row r="2513" spans="1:7" ht="21" customHeight="1">
      <c r="A2513" s="17" t="s">
        <v>3195</v>
      </c>
      <c r="B2513" s="18" t="s">
        <v>3196</v>
      </c>
      <c r="C2513" s="17" t="s">
        <v>14</v>
      </c>
      <c r="D2513" s="17" t="s">
        <v>1563</v>
      </c>
      <c r="E2513" s="19">
        <v>1</v>
      </c>
      <c r="F2513" s="20">
        <v>1.34</v>
      </c>
      <c r="G2513" s="20">
        <f t="shared" si="22"/>
        <v>1.34</v>
      </c>
    </row>
    <row r="2514" spans="1:7" ht="29.1" customHeight="1">
      <c r="A2514" s="17" t="s">
        <v>3219</v>
      </c>
      <c r="B2514" s="18" t="s">
        <v>3220</v>
      </c>
      <c r="C2514" s="17" t="s">
        <v>14</v>
      </c>
      <c r="D2514" s="17" t="s">
        <v>1563</v>
      </c>
      <c r="E2514" s="19">
        <v>1</v>
      </c>
      <c r="F2514" s="20">
        <v>0.01</v>
      </c>
      <c r="G2514" s="20">
        <f t="shared" si="22"/>
        <v>0.01</v>
      </c>
    </row>
    <row r="2515" spans="1:7" ht="21" customHeight="1">
      <c r="A2515" s="17" t="s">
        <v>3199</v>
      </c>
      <c r="B2515" s="18" t="s">
        <v>3200</v>
      </c>
      <c r="C2515" s="17" t="s">
        <v>14</v>
      </c>
      <c r="D2515" s="17" t="s">
        <v>1563</v>
      </c>
      <c r="E2515" s="19">
        <v>1</v>
      </c>
      <c r="F2515" s="20">
        <v>0.04</v>
      </c>
      <c r="G2515" s="20">
        <f t="shared" si="22"/>
        <v>0.04</v>
      </c>
    </row>
    <row r="2516" spans="1:7" ht="21" customHeight="1">
      <c r="A2516" s="17" t="s">
        <v>3201</v>
      </c>
      <c r="B2516" s="18" t="s">
        <v>3202</v>
      </c>
      <c r="C2516" s="17" t="s">
        <v>14</v>
      </c>
      <c r="D2516" s="17" t="s">
        <v>1563</v>
      </c>
      <c r="E2516" s="19">
        <v>1</v>
      </c>
      <c r="F2516" s="20">
        <v>0.8</v>
      </c>
      <c r="G2516" s="20">
        <f t="shared" si="22"/>
        <v>0.8</v>
      </c>
    </row>
    <row r="2517" spans="1:7" ht="15" customHeight="1">
      <c r="A2517" s="2"/>
      <c r="B2517" s="2"/>
      <c r="C2517" s="2"/>
      <c r="D2517" s="2"/>
      <c r="E2517" s="87" t="s">
        <v>1482</v>
      </c>
      <c r="F2517" s="87"/>
      <c r="G2517" s="21">
        <f>SUM(G2511:G2516)</f>
        <v>7.6099999999999994</v>
      </c>
    </row>
    <row r="2518" spans="1:7" ht="15" customHeight="1">
      <c r="A2518" s="91" t="s">
        <v>1483</v>
      </c>
      <c r="B2518" s="91"/>
      <c r="C2518" s="11" t="s">
        <v>4</v>
      </c>
      <c r="D2518" s="11" t="s">
        <v>1470</v>
      </c>
      <c r="E2518" s="11" t="s">
        <v>1471</v>
      </c>
      <c r="F2518" s="11" t="s">
        <v>1472</v>
      </c>
      <c r="G2518" s="11" t="s">
        <v>1473</v>
      </c>
    </row>
    <row r="2519" spans="1:7" ht="15" customHeight="1">
      <c r="A2519" s="17" t="s">
        <v>3593</v>
      </c>
      <c r="B2519" s="18" t="s">
        <v>3594</v>
      </c>
      <c r="C2519" s="17" t="s">
        <v>14</v>
      </c>
      <c r="D2519" s="17" t="s">
        <v>1563</v>
      </c>
      <c r="E2519" s="19">
        <v>1</v>
      </c>
      <c r="F2519" s="20">
        <v>25.93</v>
      </c>
      <c r="G2519" s="20">
        <f>TRUNC(TRUNC(E2519,8)*F2519,2)</f>
        <v>25.93</v>
      </c>
    </row>
    <row r="2520" spans="1:7" ht="15" customHeight="1">
      <c r="A2520" s="2"/>
      <c r="B2520" s="2"/>
      <c r="C2520" s="2"/>
      <c r="D2520" s="2"/>
      <c r="E2520" s="87" t="s">
        <v>1486</v>
      </c>
      <c r="F2520" s="87"/>
      <c r="G2520" s="21">
        <f>SUM(G2519:G2519)</f>
        <v>25.93</v>
      </c>
    </row>
    <row r="2521" spans="1:7" ht="15" customHeight="1">
      <c r="A2521" s="91" t="s">
        <v>1487</v>
      </c>
      <c r="B2521" s="91"/>
      <c r="C2521" s="11" t="s">
        <v>4</v>
      </c>
      <c r="D2521" s="11" t="s">
        <v>1470</v>
      </c>
      <c r="E2521" s="11" t="s">
        <v>1471</v>
      </c>
      <c r="F2521" s="11" t="s">
        <v>1472</v>
      </c>
      <c r="G2521" s="11" t="s">
        <v>1473</v>
      </c>
    </row>
    <row r="2522" spans="1:7" ht="21" customHeight="1">
      <c r="A2522" s="17" t="s">
        <v>3914</v>
      </c>
      <c r="B2522" s="18" t="s">
        <v>3915</v>
      </c>
      <c r="C2522" s="17" t="s">
        <v>14</v>
      </c>
      <c r="D2522" s="17" t="s">
        <v>1563</v>
      </c>
      <c r="E2522" s="19">
        <v>1</v>
      </c>
      <c r="F2522" s="20">
        <v>0.34</v>
      </c>
      <c r="G2522" s="20">
        <f>TRUNC(TRUNC(E2522,8)*F2522,2)</f>
        <v>0.34</v>
      </c>
    </row>
    <row r="2523" spans="1:7" ht="15" customHeight="1">
      <c r="A2523" s="2"/>
      <c r="B2523" s="2"/>
      <c r="C2523" s="2"/>
      <c r="D2523" s="2"/>
      <c r="E2523" s="87" t="s">
        <v>1490</v>
      </c>
      <c r="F2523" s="87"/>
      <c r="G2523" s="21">
        <f>SUM(G2522:G2522)</f>
        <v>0.34</v>
      </c>
    </row>
    <row r="2524" spans="1:7" ht="15" customHeight="1">
      <c r="A2524" s="2"/>
      <c r="B2524" s="2"/>
      <c r="C2524" s="2"/>
      <c r="D2524" s="2"/>
      <c r="E2524" s="89" t="s">
        <v>1491</v>
      </c>
      <c r="F2524" s="89"/>
      <c r="G2524" s="5">
        <f>SUM(G2517,G2520,G2523)</f>
        <v>33.880000000000003</v>
      </c>
    </row>
    <row r="2525" spans="1:7" ht="9.9499999999999993" customHeight="1">
      <c r="A2525" s="2"/>
      <c r="B2525" s="2"/>
      <c r="C2525" s="2"/>
      <c r="D2525" s="2"/>
      <c r="E2525" s="90"/>
      <c r="F2525" s="90"/>
      <c r="G2525" s="90"/>
    </row>
    <row r="2526" spans="1:7" ht="20.100000000000001" customHeight="1">
      <c r="A2526" s="81" t="s">
        <v>3916</v>
      </c>
      <c r="B2526" s="81"/>
      <c r="C2526" s="81"/>
      <c r="D2526" s="81"/>
      <c r="E2526" s="81"/>
      <c r="F2526" s="81"/>
      <c r="G2526" s="81"/>
    </row>
    <row r="2527" spans="1:7" ht="15" customHeight="1">
      <c r="A2527" s="91" t="s">
        <v>1469</v>
      </c>
      <c r="B2527" s="91"/>
      <c r="C2527" s="11" t="s">
        <v>4</v>
      </c>
      <c r="D2527" s="11" t="s">
        <v>1470</v>
      </c>
      <c r="E2527" s="11" t="s">
        <v>1471</v>
      </c>
      <c r="F2527" s="11" t="s">
        <v>1472</v>
      </c>
      <c r="G2527" s="11" t="s">
        <v>1473</v>
      </c>
    </row>
    <row r="2528" spans="1:7" ht="21" customHeight="1">
      <c r="A2528" s="17" t="s">
        <v>3191</v>
      </c>
      <c r="B2528" s="18" t="s">
        <v>3192</v>
      </c>
      <c r="C2528" s="17" t="s">
        <v>14</v>
      </c>
      <c r="D2528" s="17" t="s">
        <v>1563</v>
      </c>
      <c r="E2528" s="19">
        <v>1</v>
      </c>
      <c r="F2528" s="20">
        <v>4.5599999999999996</v>
      </c>
      <c r="G2528" s="20">
        <f t="shared" ref="G2528:G2533" si="23">TRUNC(TRUNC(E2528,8)*F2528,2)</f>
        <v>4.5599999999999996</v>
      </c>
    </row>
    <row r="2529" spans="1:7" ht="21" customHeight="1">
      <c r="A2529" s="17" t="s">
        <v>3217</v>
      </c>
      <c r="B2529" s="18" t="s">
        <v>3218</v>
      </c>
      <c r="C2529" s="17" t="s">
        <v>14</v>
      </c>
      <c r="D2529" s="17" t="s">
        <v>1563</v>
      </c>
      <c r="E2529" s="19">
        <v>1</v>
      </c>
      <c r="F2529" s="20">
        <v>0.86</v>
      </c>
      <c r="G2529" s="20">
        <f t="shared" si="23"/>
        <v>0.86</v>
      </c>
    </row>
    <row r="2530" spans="1:7" ht="21" customHeight="1">
      <c r="A2530" s="17" t="s">
        <v>3195</v>
      </c>
      <c r="B2530" s="18" t="s">
        <v>3196</v>
      </c>
      <c r="C2530" s="17" t="s">
        <v>14</v>
      </c>
      <c r="D2530" s="17" t="s">
        <v>1563</v>
      </c>
      <c r="E2530" s="19">
        <v>1</v>
      </c>
      <c r="F2530" s="20">
        <v>1.34</v>
      </c>
      <c r="G2530" s="20">
        <f t="shared" si="23"/>
        <v>1.34</v>
      </c>
    </row>
    <row r="2531" spans="1:7" ht="29.1" customHeight="1">
      <c r="A2531" s="17" t="s">
        <v>3219</v>
      </c>
      <c r="B2531" s="18" t="s">
        <v>3220</v>
      </c>
      <c r="C2531" s="17" t="s">
        <v>14</v>
      </c>
      <c r="D2531" s="17" t="s">
        <v>1563</v>
      </c>
      <c r="E2531" s="19">
        <v>1</v>
      </c>
      <c r="F2531" s="20">
        <v>0.01</v>
      </c>
      <c r="G2531" s="20">
        <f t="shared" si="23"/>
        <v>0.01</v>
      </c>
    </row>
    <row r="2532" spans="1:7" ht="21" customHeight="1">
      <c r="A2532" s="17" t="s">
        <v>3199</v>
      </c>
      <c r="B2532" s="18" t="s">
        <v>3200</v>
      </c>
      <c r="C2532" s="17" t="s">
        <v>14</v>
      </c>
      <c r="D2532" s="17" t="s">
        <v>1563</v>
      </c>
      <c r="E2532" s="19">
        <v>1</v>
      </c>
      <c r="F2532" s="20">
        <v>0.04</v>
      </c>
      <c r="G2532" s="20">
        <f t="shared" si="23"/>
        <v>0.04</v>
      </c>
    </row>
    <row r="2533" spans="1:7" ht="21" customHeight="1">
      <c r="A2533" s="17" t="s">
        <v>3201</v>
      </c>
      <c r="B2533" s="18" t="s">
        <v>3202</v>
      </c>
      <c r="C2533" s="17" t="s">
        <v>14</v>
      </c>
      <c r="D2533" s="17" t="s">
        <v>1563</v>
      </c>
      <c r="E2533" s="19">
        <v>1</v>
      </c>
      <c r="F2533" s="20">
        <v>0.8</v>
      </c>
      <c r="G2533" s="20">
        <f t="shared" si="23"/>
        <v>0.8</v>
      </c>
    </row>
    <row r="2534" spans="1:7" ht="15" customHeight="1">
      <c r="A2534" s="2"/>
      <c r="B2534" s="2"/>
      <c r="C2534" s="2"/>
      <c r="D2534" s="2"/>
      <c r="E2534" s="87" t="s">
        <v>1482</v>
      </c>
      <c r="F2534" s="87"/>
      <c r="G2534" s="21">
        <f>SUM(G2528:G2533)</f>
        <v>7.6099999999999994</v>
      </c>
    </row>
    <row r="2535" spans="1:7" ht="15" customHeight="1">
      <c r="A2535" s="91" t="s">
        <v>1483</v>
      </c>
      <c r="B2535" s="91"/>
      <c r="C2535" s="11" t="s">
        <v>4</v>
      </c>
      <c r="D2535" s="11" t="s">
        <v>1470</v>
      </c>
      <c r="E2535" s="11" t="s">
        <v>1471</v>
      </c>
      <c r="F2535" s="11" t="s">
        <v>1472</v>
      </c>
      <c r="G2535" s="11" t="s">
        <v>1473</v>
      </c>
    </row>
    <row r="2536" spans="1:7" ht="15" customHeight="1">
      <c r="A2536" s="17" t="s">
        <v>3596</v>
      </c>
      <c r="B2536" s="18" t="s">
        <v>3597</v>
      </c>
      <c r="C2536" s="17" t="s">
        <v>14</v>
      </c>
      <c r="D2536" s="17" t="s">
        <v>1563</v>
      </c>
      <c r="E2536" s="19">
        <v>1</v>
      </c>
      <c r="F2536" s="20">
        <v>27.51</v>
      </c>
      <c r="G2536" s="20">
        <f>TRUNC(TRUNC(E2536,8)*F2536,2)</f>
        <v>27.51</v>
      </c>
    </row>
    <row r="2537" spans="1:7" ht="15" customHeight="1">
      <c r="A2537" s="2"/>
      <c r="B2537" s="2"/>
      <c r="C2537" s="2"/>
      <c r="D2537" s="2"/>
      <c r="E2537" s="87" t="s">
        <v>1486</v>
      </c>
      <c r="F2537" s="87"/>
      <c r="G2537" s="21">
        <f>SUM(G2536:G2536)</f>
        <v>27.51</v>
      </c>
    </row>
    <row r="2538" spans="1:7" ht="15" customHeight="1">
      <c r="A2538" s="91" t="s">
        <v>1487</v>
      </c>
      <c r="B2538" s="91"/>
      <c r="C2538" s="11" t="s">
        <v>4</v>
      </c>
      <c r="D2538" s="11" t="s">
        <v>1470</v>
      </c>
      <c r="E2538" s="11" t="s">
        <v>1471</v>
      </c>
      <c r="F2538" s="11" t="s">
        <v>1472</v>
      </c>
      <c r="G2538" s="11" t="s">
        <v>1473</v>
      </c>
    </row>
    <row r="2539" spans="1:7" ht="21" customHeight="1">
      <c r="A2539" s="17" t="s">
        <v>3917</v>
      </c>
      <c r="B2539" s="18" t="s">
        <v>3918</v>
      </c>
      <c r="C2539" s="17" t="s">
        <v>14</v>
      </c>
      <c r="D2539" s="17" t="s">
        <v>1563</v>
      </c>
      <c r="E2539" s="19">
        <v>1</v>
      </c>
      <c r="F2539" s="20">
        <v>0.16</v>
      </c>
      <c r="G2539" s="20">
        <f>TRUNC(TRUNC(E2539,8)*F2539,2)</f>
        <v>0.16</v>
      </c>
    </row>
    <row r="2540" spans="1:7" ht="15" customHeight="1">
      <c r="A2540" s="2"/>
      <c r="B2540" s="2"/>
      <c r="C2540" s="2"/>
      <c r="D2540" s="2"/>
      <c r="E2540" s="87" t="s">
        <v>1490</v>
      </c>
      <c r="F2540" s="87"/>
      <c r="G2540" s="21">
        <f>SUM(G2539:G2539)</f>
        <v>0.16</v>
      </c>
    </row>
    <row r="2541" spans="1:7" ht="15" customHeight="1">
      <c r="A2541" s="2"/>
      <c r="B2541" s="2"/>
      <c r="C2541" s="2"/>
      <c r="D2541" s="2"/>
      <c r="E2541" s="89" t="s">
        <v>1491</v>
      </c>
      <c r="F2541" s="89"/>
      <c r="G2541" s="5">
        <f>SUM(G2534,G2537,G2540)</f>
        <v>35.28</v>
      </c>
    </row>
    <row r="2542" spans="1:7" ht="9.9499999999999993" customHeight="1">
      <c r="A2542" s="2"/>
      <c r="B2542" s="2"/>
      <c r="C2542" s="2"/>
      <c r="D2542" s="2"/>
      <c r="E2542" s="90"/>
      <c r="F2542" s="90"/>
      <c r="G2542" s="90"/>
    </row>
    <row r="2543" spans="1:7" ht="20.100000000000001" customHeight="1">
      <c r="A2543" s="81" t="s">
        <v>3919</v>
      </c>
      <c r="B2543" s="81"/>
      <c r="C2543" s="81"/>
      <c r="D2543" s="81"/>
      <c r="E2543" s="81"/>
      <c r="F2543" s="81"/>
      <c r="G2543" s="81"/>
    </row>
    <row r="2544" spans="1:7" ht="15" customHeight="1">
      <c r="A2544" s="91" t="s">
        <v>1469</v>
      </c>
      <c r="B2544" s="91"/>
      <c r="C2544" s="11" t="s">
        <v>4</v>
      </c>
      <c r="D2544" s="11" t="s">
        <v>1470</v>
      </c>
      <c r="E2544" s="11" t="s">
        <v>1471</v>
      </c>
      <c r="F2544" s="11" t="s">
        <v>1472</v>
      </c>
      <c r="G2544" s="11" t="s">
        <v>1473</v>
      </c>
    </row>
    <row r="2545" spans="1:7" ht="21" customHeight="1">
      <c r="A2545" s="17" t="s">
        <v>3191</v>
      </c>
      <c r="B2545" s="18" t="s">
        <v>3192</v>
      </c>
      <c r="C2545" s="17" t="s">
        <v>14</v>
      </c>
      <c r="D2545" s="17" t="s">
        <v>1563</v>
      </c>
      <c r="E2545" s="19">
        <v>1</v>
      </c>
      <c r="F2545" s="20">
        <v>4.5599999999999996</v>
      </c>
      <c r="G2545" s="20">
        <f t="shared" ref="G2545:G2550" si="24">TRUNC(TRUNC(E2545,8)*F2545,2)</f>
        <v>4.5599999999999996</v>
      </c>
    </row>
    <row r="2546" spans="1:7" ht="21" customHeight="1">
      <c r="A2546" s="17" t="s">
        <v>3217</v>
      </c>
      <c r="B2546" s="18" t="s">
        <v>3218</v>
      </c>
      <c r="C2546" s="17" t="s">
        <v>14</v>
      </c>
      <c r="D2546" s="17" t="s">
        <v>1563</v>
      </c>
      <c r="E2546" s="19">
        <v>1</v>
      </c>
      <c r="F2546" s="20">
        <v>0.86</v>
      </c>
      <c r="G2546" s="20">
        <f t="shared" si="24"/>
        <v>0.86</v>
      </c>
    </row>
    <row r="2547" spans="1:7" ht="21" customHeight="1">
      <c r="A2547" s="17" t="s">
        <v>3195</v>
      </c>
      <c r="B2547" s="18" t="s">
        <v>3196</v>
      </c>
      <c r="C2547" s="17" t="s">
        <v>14</v>
      </c>
      <c r="D2547" s="17" t="s">
        <v>1563</v>
      </c>
      <c r="E2547" s="19">
        <v>1</v>
      </c>
      <c r="F2547" s="20">
        <v>1.34</v>
      </c>
      <c r="G2547" s="20">
        <f t="shared" si="24"/>
        <v>1.34</v>
      </c>
    </row>
    <row r="2548" spans="1:7" ht="29.1" customHeight="1">
      <c r="A2548" s="17" t="s">
        <v>3219</v>
      </c>
      <c r="B2548" s="18" t="s">
        <v>3220</v>
      </c>
      <c r="C2548" s="17" t="s">
        <v>14</v>
      </c>
      <c r="D2548" s="17" t="s">
        <v>1563</v>
      </c>
      <c r="E2548" s="19">
        <v>1</v>
      </c>
      <c r="F2548" s="20">
        <v>0.01</v>
      </c>
      <c r="G2548" s="20">
        <f t="shared" si="24"/>
        <v>0.01</v>
      </c>
    </row>
    <row r="2549" spans="1:7" ht="21" customHeight="1">
      <c r="A2549" s="17" t="s">
        <v>3199</v>
      </c>
      <c r="B2549" s="18" t="s">
        <v>3200</v>
      </c>
      <c r="C2549" s="17" t="s">
        <v>14</v>
      </c>
      <c r="D2549" s="17" t="s">
        <v>1563</v>
      </c>
      <c r="E2549" s="19">
        <v>1</v>
      </c>
      <c r="F2549" s="20">
        <v>0.04</v>
      </c>
      <c r="G2549" s="20">
        <f t="shared" si="24"/>
        <v>0.04</v>
      </c>
    </row>
    <row r="2550" spans="1:7" ht="21" customHeight="1">
      <c r="A2550" s="17" t="s">
        <v>3201</v>
      </c>
      <c r="B2550" s="18" t="s">
        <v>3202</v>
      </c>
      <c r="C2550" s="17" t="s">
        <v>14</v>
      </c>
      <c r="D2550" s="17" t="s">
        <v>1563</v>
      </c>
      <c r="E2550" s="19">
        <v>1</v>
      </c>
      <c r="F2550" s="20">
        <v>0.8</v>
      </c>
      <c r="G2550" s="20">
        <f t="shared" si="24"/>
        <v>0.8</v>
      </c>
    </row>
    <row r="2551" spans="1:7" ht="15" customHeight="1">
      <c r="A2551" s="2"/>
      <c r="B2551" s="2"/>
      <c r="C2551" s="2"/>
      <c r="D2551" s="2"/>
      <c r="E2551" s="87" t="s">
        <v>1482</v>
      </c>
      <c r="F2551" s="87"/>
      <c r="G2551" s="21">
        <f>SUM(G2545:G2550)</f>
        <v>7.6099999999999994</v>
      </c>
    </row>
    <row r="2552" spans="1:7" ht="15" customHeight="1">
      <c r="A2552" s="91" t="s">
        <v>1483</v>
      </c>
      <c r="B2552" s="91"/>
      <c r="C2552" s="11" t="s">
        <v>4</v>
      </c>
      <c r="D2552" s="11" t="s">
        <v>1470</v>
      </c>
      <c r="E2552" s="11" t="s">
        <v>1471</v>
      </c>
      <c r="F2552" s="11" t="s">
        <v>1472</v>
      </c>
      <c r="G2552" s="11" t="s">
        <v>1473</v>
      </c>
    </row>
    <row r="2553" spans="1:7" ht="15" customHeight="1">
      <c r="A2553" s="17" t="s">
        <v>3599</v>
      </c>
      <c r="B2553" s="18" t="s">
        <v>3600</v>
      </c>
      <c r="C2553" s="17" t="s">
        <v>14</v>
      </c>
      <c r="D2553" s="17" t="s">
        <v>1563</v>
      </c>
      <c r="E2553" s="19">
        <v>1</v>
      </c>
      <c r="F2553" s="20">
        <v>26.49</v>
      </c>
      <c r="G2553" s="20">
        <f>TRUNC(TRUNC(E2553,8)*F2553,2)</f>
        <v>26.49</v>
      </c>
    </row>
    <row r="2554" spans="1:7" ht="15" customHeight="1">
      <c r="A2554" s="2"/>
      <c r="B2554" s="2"/>
      <c r="C2554" s="2"/>
      <c r="D2554" s="2"/>
      <c r="E2554" s="87" t="s">
        <v>1486</v>
      </c>
      <c r="F2554" s="87"/>
      <c r="G2554" s="21">
        <f>SUM(G2553:G2553)</f>
        <v>26.49</v>
      </c>
    </row>
    <row r="2555" spans="1:7" ht="15" customHeight="1">
      <c r="A2555" s="91" t="s">
        <v>1487</v>
      </c>
      <c r="B2555" s="91"/>
      <c r="C2555" s="11" t="s">
        <v>4</v>
      </c>
      <c r="D2555" s="11" t="s">
        <v>1470</v>
      </c>
      <c r="E2555" s="11" t="s">
        <v>1471</v>
      </c>
      <c r="F2555" s="11" t="s">
        <v>1472</v>
      </c>
      <c r="G2555" s="11" t="s">
        <v>1473</v>
      </c>
    </row>
    <row r="2556" spans="1:7" ht="21" customHeight="1">
      <c r="A2556" s="17" t="s">
        <v>3920</v>
      </c>
      <c r="B2556" s="18" t="s">
        <v>3921</v>
      </c>
      <c r="C2556" s="17" t="s">
        <v>14</v>
      </c>
      <c r="D2556" s="17" t="s">
        <v>1563</v>
      </c>
      <c r="E2556" s="19">
        <v>1</v>
      </c>
      <c r="F2556" s="20">
        <v>0.15</v>
      </c>
      <c r="G2556" s="20">
        <f>TRUNC(TRUNC(E2556,8)*F2556,2)</f>
        <v>0.15</v>
      </c>
    </row>
    <row r="2557" spans="1:7" ht="15" customHeight="1">
      <c r="A2557" s="2"/>
      <c r="B2557" s="2"/>
      <c r="C2557" s="2"/>
      <c r="D2557" s="2"/>
      <c r="E2557" s="87" t="s">
        <v>1490</v>
      </c>
      <c r="F2557" s="87"/>
      <c r="G2557" s="21">
        <f>SUM(G2556:G2556)</f>
        <v>0.15</v>
      </c>
    </row>
    <row r="2558" spans="1:7" ht="15" customHeight="1">
      <c r="A2558" s="2"/>
      <c r="B2558" s="2"/>
      <c r="C2558" s="2"/>
      <c r="D2558" s="2"/>
      <c r="E2558" s="89" t="s">
        <v>1491</v>
      </c>
      <c r="F2558" s="89"/>
      <c r="G2558" s="5">
        <f>SUM(G2551,G2554,G2557)</f>
        <v>34.249999999999993</v>
      </c>
    </row>
    <row r="2559" spans="1:7" ht="9.9499999999999993" customHeight="1">
      <c r="A2559" s="2"/>
      <c r="B2559" s="2"/>
      <c r="C2559" s="2"/>
      <c r="D2559" s="2"/>
      <c r="E2559" s="90"/>
      <c r="F2559" s="90"/>
      <c r="G2559" s="90"/>
    </row>
    <row r="2560" spans="1:7" ht="27" customHeight="1">
      <c r="A2560" s="81" t="s">
        <v>3922</v>
      </c>
      <c r="B2560" s="81"/>
      <c r="C2560" s="81"/>
      <c r="D2560" s="81"/>
      <c r="E2560" s="81"/>
      <c r="F2560" s="81"/>
      <c r="G2560" s="81"/>
    </row>
    <row r="2561" spans="1:7" ht="15" customHeight="1">
      <c r="A2561" s="91" t="s">
        <v>1560</v>
      </c>
      <c r="B2561" s="91"/>
      <c r="C2561" s="11" t="s">
        <v>4</v>
      </c>
      <c r="D2561" s="11" t="s">
        <v>1470</v>
      </c>
      <c r="E2561" s="11" t="s">
        <v>1471</v>
      </c>
      <c r="F2561" s="11" t="s">
        <v>1472</v>
      </c>
      <c r="G2561" s="11" t="s">
        <v>1473</v>
      </c>
    </row>
    <row r="2562" spans="1:7" ht="21" customHeight="1">
      <c r="A2562" s="17" t="s">
        <v>3850</v>
      </c>
      <c r="B2562" s="18" t="s">
        <v>3851</v>
      </c>
      <c r="C2562" s="17" t="s">
        <v>14</v>
      </c>
      <c r="D2562" s="17" t="s">
        <v>1563</v>
      </c>
      <c r="E2562" s="19">
        <v>1</v>
      </c>
      <c r="F2562" s="20">
        <v>34.43</v>
      </c>
      <c r="G2562" s="20">
        <f>TRUNC(TRUNC(E2562,8)*F2562,2)</f>
        <v>34.43</v>
      </c>
    </row>
    <row r="2563" spans="1:7" ht="18" customHeight="1">
      <c r="A2563" s="2"/>
      <c r="B2563" s="2"/>
      <c r="C2563" s="2"/>
      <c r="D2563" s="2"/>
      <c r="E2563" s="87" t="s">
        <v>1564</v>
      </c>
      <c r="F2563" s="87"/>
      <c r="G2563" s="21">
        <f>SUM(G2562:G2562)</f>
        <v>34.43</v>
      </c>
    </row>
    <row r="2564" spans="1:7" ht="15" customHeight="1">
      <c r="A2564" s="91" t="s">
        <v>1487</v>
      </c>
      <c r="B2564" s="91"/>
      <c r="C2564" s="11" t="s">
        <v>4</v>
      </c>
      <c r="D2564" s="11" t="s">
        <v>1470</v>
      </c>
      <c r="E2564" s="11" t="s">
        <v>1471</v>
      </c>
      <c r="F2564" s="11" t="s">
        <v>1472</v>
      </c>
      <c r="G2564" s="11" t="s">
        <v>1473</v>
      </c>
    </row>
    <row r="2565" spans="1:7" ht="45.95" customHeight="1">
      <c r="A2565" s="17" t="s">
        <v>3923</v>
      </c>
      <c r="B2565" s="18" t="s">
        <v>3924</v>
      </c>
      <c r="C2565" s="17" t="s">
        <v>14</v>
      </c>
      <c r="D2565" s="17" t="s">
        <v>1563</v>
      </c>
      <c r="E2565" s="19">
        <v>1</v>
      </c>
      <c r="F2565" s="20">
        <v>7.2</v>
      </c>
      <c r="G2565" s="20">
        <f>TRUNC(TRUNC(E2565,8)*F2565,2)</f>
        <v>7.2</v>
      </c>
    </row>
    <row r="2566" spans="1:7" ht="45.95" customHeight="1">
      <c r="A2566" s="17" t="s">
        <v>3925</v>
      </c>
      <c r="B2566" s="18" t="s">
        <v>3926</v>
      </c>
      <c r="C2566" s="17" t="s">
        <v>14</v>
      </c>
      <c r="D2566" s="17" t="s">
        <v>1563</v>
      </c>
      <c r="E2566" s="19">
        <v>1</v>
      </c>
      <c r="F2566" s="20">
        <v>1.96</v>
      </c>
      <c r="G2566" s="20">
        <f>TRUNC(TRUNC(E2566,8)*F2566,2)</f>
        <v>1.96</v>
      </c>
    </row>
    <row r="2567" spans="1:7" ht="15" customHeight="1">
      <c r="A2567" s="2"/>
      <c r="B2567" s="2"/>
      <c r="C2567" s="2"/>
      <c r="D2567" s="2"/>
      <c r="E2567" s="87" t="s">
        <v>1490</v>
      </c>
      <c r="F2567" s="87"/>
      <c r="G2567" s="21">
        <f>SUM(G2565:G2566)</f>
        <v>9.16</v>
      </c>
    </row>
    <row r="2568" spans="1:7" ht="15" customHeight="1">
      <c r="A2568" s="2"/>
      <c r="B2568" s="2"/>
      <c r="C2568" s="2"/>
      <c r="D2568" s="2"/>
      <c r="E2568" s="89" t="s">
        <v>1491</v>
      </c>
      <c r="F2568" s="89"/>
      <c r="G2568" s="5">
        <f>SUM(G2563,G2567)</f>
        <v>43.59</v>
      </c>
    </row>
    <row r="2569" spans="1:7" ht="9.9499999999999993" customHeight="1">
      <c r="A2569" s="2"/>
      <c r="B2569" s="2"/>
      <c r="C2569" s="2"/>
      <c r="D2569" s="2"/>
      <c r="E2569" s="90"/>
      <c r="F2569" s="90"/>
      <c r="G2569" s="90"/>
    </row>
    <row r="2570" spans="1:7" ht="27" customHeight="1">
      <c r="A2570" s="81" t="s">
        <v>3927</v>
      </c>
      <c r="B2570" s="81"/>
      <c r="C2570" s="81"/>
      <c r="D2570" s="81"/>
      <c r="E2570" s="81"/>
      <c r="F2570" s="81"/>
      <c r="G2570" s="81"/>
    </row>
    <row r="2571" spans="1:7" ht="15" customHeight="1">
      <c r="A2571" s="91" t="s">
        <v>1560</v>
      </c>
      <c r="B2571" s="91"/>
      <c r="C2571" s="11" t="s">
        <v>4</v>
      </c>
      <c r="D2571" s="11" t="s">
        <v>1470</v>
      </c>
      <c r="E2571" s="11" t="s">
        <v>1471</v>
      </c>
      <c r="F2571" s="11" t="s">
        <v>1472</v>
      </c>
      <c r="G2571" s="11" t="s">
        <v>1473</v>
      </c>
    </row>
    <row r="2572" spans="1:7" ht="21" customHeight="1">
      <c r="A2572" s="17" t="s">
        <v>3850</v>
      </c>
      <c r="B2572" s="18" t="s">
        <v>3851</v>
      </c>
      <c r="C2572" s="17" t="s">
        <v>14</v>
      </c>
      <c r="D2572" s="17" t="s">
        <v>1563</v>
      </c>
      <c r="E2572" s="19">
        <v>1</v>
      </c>
      <c r="F2572" s="20">
        <v>34.43</v>
      </c>
      <c r="G2572" s="20">
        <f>TRUNC(TRUNC(E2572,8)*F2572,2)</f>
        <v>34.43</v>
      </c>
    </row>
    <row r="2573" spans="1:7" ht="18" customHeight="1">
      <c r="A2573" s="2"/>
      <c r="B2573" s="2"/>
      <c r="C2573" s="2"/>
      <c r="D2573" s="2"/>
      <c r="E2573" s="87" t="s">
        <v>1564</v>
      </c>
      <c r="F2573" s="87"/>
      <c r="G2573" s="21">
        <f>SUM(G2572:G2572)</f>
        <v>34.43</v>
      </c>
    </row>
    <row r="2574" spans="1:7" ht="15" customHeight="1">
      <c r="A2574" s="91" t="s">
        <v>1487</v>
      </c>
      <c r="B2574" s="91"/>
      <c r="C2574" s="11" t="s">
        <v>4</v>
      </c>
      <c r="D2574" s="11" t="s">
        <v>1470</v>
      </c>
      <c r="E2574" s="11" t="s">
        <v>1471</v>
      </c>
      <c r="F2574" s="11" t="s">
        <v>1472</v>
      </c>
      <c r="G2574" s="11" t="s">
        <v>1473</v>
      </c>
    </row>
    <row r="2575" spans="1:7" ht="45.95" customHeight="1">
      <c r="A2575" s="17" t="s">
        <v>3923</v>
      </c>
      <c r="B2575" s="18" t="s">
        <v>3924</v>
      </c>
      <c r="C2575" s="17" t="s">
        <v>14</v>
      </c>
      <c r="D2575" s="17" t="s">
        <v>1563</v>
      </c>
      <c r="E2575" s="19">
        <v>1</v>
      </c>
      <c r="F2575" s="20">
        <v>7.2</v>
      </c>
      <c r="G2575" s="20">
        <f>TRUNC(TRUNC(E2575,8)*F2575,2)</f>
        <v>7.2</v>
      </c>
    </row>
    <row r="2576" spans="1:7" ht="45.95" customHeight="1">
      <c r="A2576" s="17" t="s">
        <v>3925</v>
      </c>
      <c r="B2576" s="18" t="s">
        <v>3926</v>
      </c>
      <c r="C2576" s="17" t="s">
        <v>14</v>
      </c>
      <c r="D2576" s="17" t="s">
        <v>1563</v>
      </c>
      <c r="E2576" s="19">
        <v>1</v>
      </c>
      <c r="F2576" s="20">
        <v>1.96</v>
      </c>
      <c r="G2576" s="20">
        <f>TRUNC(TRUNC(E2576,8)*F2576,2)</f>
        <v>1.96</v>
      </c>
    </row>
    <row r="2577" spans="1:7" ht="45.95" customHeight="1">
      <c r="A2577" s="17" t="s">
        <v>3928</v>
      </c>
      <c r="B2577" s="18" t="s">
        <v>3929</v>
      </c>
      <c r="C2577" s="17" t="s">
        <v>14</v>
      </c>
      <c r="D2577" s="17" t="s">
        <v>1563</v>
      </c>
      <c r="E2577" s="19">
        <v>1</v>
      </c>
      <c r="F2577" s="20">
        <v>9.5500000000000007</v>
      </c>
      <c r="G2577" s="20">
        <f>TRUNC(TRUNC(E2577,8)*F2577,2)</f>
        <v>9.5500000000000007</v>
      </c>
    </row>
    <row r="2578" spans="1:7" ht="45.95" customHeight="1">
      <c r="A2578" s="17" t="s">
        <v>3930</v>
      </c>
      <c r="B2578" s="18" t="s">
        <v>3931</v>
      </c>
      <c r="C2578" s="17" t="s">
        <v>14</v>
      </c>
      <c r="D2578" s="17" t="s">
        <v>1563</v>
      </c>
      <c r="E2578" s="19">
        <v>1</v>
      </c>
      <c r="F2578" s="20">
        <v>46.5</v>
      </c>
      <c r="G2578" s="20">
        <f>TRUNC(TRUNC(E2578,8)*F2578,2)</f>
        <v>46.5</v>
      </c>
    </row>
    <row r="2579" spans="1:7" ht="15" customHeight="1">
      <c r="A2579" s="2"/>
      <c r="B2579" s="2"/>
      <c r="C2579" s="2"/>
      <c r="D2579" s="2"/>
      <c r="E2579" s="87" t="s">
        <v>1490</v>
      </c>
      <c r="F2579" s="87"/>
      <c r="G2579" s="21">
        <f>SUM(G2575:G2578)</f>
        <v>65.210000000000008</v>
      </c>
    </row>
    <row r="2580" spans="1:7" ht="15" customHeight="1">
      <c r="A2580" s="2"/>
      <c r="B2580" s="2"/>
      <c r="C2580" s="2"/>
      <c r="D2580" s="2"/>
      <c r="E2580" s="89" t="s">
        <v>1491</v>
      </c>
      <c r="F2580" s="89"/>
      <c r="G2580" s="5">
        <f>SUM(G2573,G2579)</f>
        <v>99.640000000000015</v>
      </c>
    </row>
    <row r="2581" spans="1:7" ht="9.9499999999999993" customHeight="1">
      <c r="A2581" s="2"/>
      <c r="B2581" s="2"/>
      <c r="C2581" s="2"/>
      <c r="D2581" s="2"/>
      <c r="E2581" s="90"/>
      <c r="F2581" s="90"/>
      <c r="G2581" s="90"/>
    </row>
    <row r="2582" spans="1:7" ht="27" customHeight="1">
      <c r="A2582" s="81" t="s">
        <v>3932</v>
      </c>
      <c r="B2582" s="81"/>
      <c r="C2582" s="81"/>
      <c r="D2582" s="81"/>
      <c r="E2582" s="81"/>
      <c r="F2582" s="81"/>
      <c r="G2582" s="81"/>
    </row>
    <row r="2583" spans="1:7" ht="15" customHeight="1">
      <c r="A2583" s="91" t="s">
        <v>1860</v>
      </c>
      <c r="B2583" s="91"/>
      <c r="C2583" s="11" t="s">
        <v>4</v>
      </c>
      <c r="D2583" s="11" t="s">
        <v>1470</v>
      </c>
      <c r="E2583" s="11" t="s">
        <v>1471</v>
      </c>
      <c r="F2583" s="11" t="s">
        <v>1472</v>
      </c>
      <c r="G2583" s="11" t="s">
        <v>1473</v>
      </c>
    </row>
    <row r="2584" spans="1:7" ht="29.1" customHeight="1">
      <c r="A2584" s="17" t="s">
        <v>3933</v>
      </c>
      <c r="B2584" s="18" t="s">
        <v>3934</v>
      </c>
      <c r="C2584" s="17" t="s">
        <v>14</v>
      </c>
      <c r="D2584" s="17" t="s">
        <v>33</v>
      </c>
      <c r="E2584" s="19">
        <v>5.0000000000000002E-5</v>
      </c>
      <c r="F2584" s="20">
        <v>97859.23</v>
      </c>
      <c r="G2584" s="20">
        <f>TRUNC(TRUNC(E2584,8)*F2584,2)</f>
        <v>4.8899999999999997</v>
      </c>
    </row>
    <row r="2585" spans="1:7" ht="45.95" customHeight="1">
      <c r="A2585" s="17" t="s">
        <v>3935</v>
      </c>
      <c r="B2585" s="18" t="s">
        <v>3936</v>
      </c>
      <c r="C2585" s="17" t="s">
        <v>14</v>
      </c>
      <c r="D2585" s="17" t="s">
        <v>33</v>
      </c>
      <c r="E2585" s="19">
        <v>6.0000000000000002E-5</v>
      </c>
      <c r="F2585" s="20">
        <v>38652.22</v>
      </c>
      <c r="G2585" s="20">
        <f>TRUNC(TRUNC(E2585,8)*F2585,2)</f>
        <v>2.31</v>
      </c>
    </row>
    <row r="2586" spans="1:7" ht="15" customHeight="1">
      <c r="A2586" s="2"/>
      <c r="B2586" s="2"/>
      <c r="C2586" s="2"/>
      <c r="D2586" s="2"/>
      <c r="E2586" s="87" t="s">
        <v>1868</v>
      </c>
      <c r="F2586" s="87"/>
      <c r="G2586" s="21">
        <f>SUM(G2584:G2585)</f>
        <v>7.1999999999999993</v>
      </c>
    </row>
    <row r="2587" spans="1:7" ht="15" customHeight="1">
      <c r="A2587" s="2"/>
      <c r="B2587" s="2"/>
      <c r="C2587" s="2"/>
      <c r="D2587" s="2"/>
      <c r="E2587" s="89" t="s">
        <v>1491</v>
      </c>
      <c r="F2587" s="89"/>
      <c r="G2587" s="5">
        <f>SUM(G2586)</f>
        <v>7.1999999999999993</v>
      </c>
    </row>
    <row r="2588" spans="1:7" ht="9.9499999999999993" customHeight="1">
      <c r="A2588" s="2"/>
      <c r="B2588" s="2"/>
      <c r="C2588" s="2"/>
      <c r="D2588" s="2"/>
      <c r="E2588" s="90"/>
      <c r="F2588" s="90"/>
      <c r="G2588" s="90"/>
    </row>
    <row r="2589" spans="1:7" ht="20.100000000000001" customHeight="1">
      <c r="A2589" s="81" t="s">
        <v>3937</v>
      </c>
      <c r="B2589" s="81"/>
      <c r="C2589" s="81"/>
      <c r="D2589" s="81"/>
      <c r="E2589" s="81"/>
      <c r="F2589" s="81"/>
      <c r="G2589" s="81"/>
    </row>
    <row r="2590" spans="1:7" ht="15" customHeight="1">
      <c r="A2590" s="91" t="s">
        <v>1860</v>
      </c>
      <c r="B2590" s="91"/>
      <c r="C2590" s="11" t="s">
        <v>4</v>
      </c>
      <c r="D2590" s="11" t="s">
        <v>1470</v>
      </c>
      <c r="E2590" s="11" t="s">
        <v>1471</v>
      </c>
      <c r="F2590" s="11" t="s">
        <v>1472</v>
      </c>
      <c r="G2590" s="11" t="s">
        <v>1473</v>
      </c>
    </row>
    <row r="2591" spans="1:7" ht="29.1" customHeight="1">
      <c r="A2591" s="17" t="s">
        <v>3933</v>
      </c>
      <c r="B2591" s="18" t="s">
        <v>3934</v>
      </c>
      <c r="C2591" s="17" t="s">
        <v>14</v>
      </c>
      <c r="D2591" s="17" t="s">
        <v>33</v>
      </c>
      <c r="E2591" s="19">
        <v>1.43E-5</v>
      </c>
      <c r="F2591" s="20">
        <v>97859.23</v>
      </c>
      <c r="G2591" s="20">
        <f>TRUNC(TRUNC(E2591,8)*F2591,2)</f>
        <v>1.39</v>
      </c>
    </row>
    <row r="2592" spans="1:7" ht="45.95" customHeight="1">
      <c r="A2592" s="17" t="s">
        <v>3935</v>
      </c>
      <c r="B2592" s="18" t="s">
        <v>3936</v>
      </c>
      <c r="C2592" s="17" t="s">
        <v>14</v>
      </c>
      <c r="D2592" s="17" t="s">
        <v>33</v>
      </c>
      <c r="E2592" s="19">
        <v>1.4800000000000001E-5</v>
      </c>
      <c r="F2592" s="20">
        <v>38652.22</v>
      </c>
      <c r="G2592" s="20">
        <f>TRUNC(TRUNC(E2592,8)*F2592,2)</f>
        <v>0.56999999999999995</v>
      </c>
    </row>
    <row r="2593" spans="1:7" ht="15" customHeight="1">
      <c r="A2593" s="2"/>
      <c r="B2593" s="2"/>
      <c r="C2593" s="2"/>
      <c r="D2593" s="2"/>
      <c r="E2593" s="87" t="s">
        <v>1868</v>
      </c>
      <c r="F2593" s="87"/>
      <c r="G2593" s="21">
        <f>SUM(G2591:G2592)</f>
        <v>1.96</v>
      </c>
    </row>
    <row r="2594" spans="1:7" ht="15" customHeight="1">
      <c r="A2594" s="2"/>
      <c r="B2594" s="2"/>
      <c r="C2594" s="2"/>
      <c r="D2594" s="2"/>
      <c r="E2594" s="89" t="s">
        <v>1491</v>
      </c>
      <c r="F2594" s="89"/>
      <c r="G2594" s="5">
        <f>SUM(G2593)</f>
        <v>1.96</v>
      </c>
    </row>
    <row r="2595" spans="1:7" ht="9.9499999999999993" customHeight="1">
      <c r="A2595" s="2"/>
      <c r="B2595" s="2"/>
      <c r="C2595" s="2"/>
      <c r="D2595" s="2"/>
      <c r="E2595" s="90"/>
      <c r="F2595" s="90"/>
      <c r="G2595" s="90"/>
    </row>
    <row r="2596" spans="1:7" ht="27" customHeight="1">
      <c r="A2596" s="81" t="s">
        <v>3938</v>
      </c>
      <c r="B2596" s="81"/>
      <c r="C2596" s="81"/>
      <c r="D2596" s="81"/>
      <c r="E2596" s="81"/>
      <c r="F2596" s="81"/>
      <c r="G2596" s="81"/>
    </row>
    <row r="2597" spans="1:7" ht="15" customHeight="1">
      <c r="A2597" s="91" t="s">
        <v>1860</v>
      </c>
      <c r="B2597" s="91"/>
      <c r="C2597" s="11" t="s">
        <v>4</v>
      </c>
      <c r="D2597" s="11" t="s">
        <v>1470</v>
      </c>
      <c r="E2597" s="11" t="s">
        <v>1471</v>
      </c>
      <c r="F2597" s="11" t="s">
        <v>1472</v>
      </c>
      <c r="G2597" s="11" t="s">
        <v>1473</v>
      </c>
    </row>
    <row r="2598" spans="1:7" ht="29.1" customHeight="1">
      <c r="A2598" s="17" t="s">
        <v>3933</v>
      </c>
      <c r="B2598" s="18" t="s">
        <v>3934</v>
      </c>
      <c r="C2598" s="17" t="s">
        <v>14</v>
      </c>
      <c r="D2598" s="17" t="s">
        <v>33</v>
      </c>
      <c r="E2598" s="19">
        <v>6.9999999999999994E-5</v>
      </c>
      <c r="F2598" s="20">
        <v>97859.23</v>
      </c>
      <c r="G2598" s="20">
        <f>TRUNC(TRUNC(E2598,8)*F2598,2)</f>
        <v>6.85</v>
      </c>
    </row>
    <row r="2599" spans="1:7" ht="45.95" customHeight="1">
      <c r="A2599" s="17" t="s">
        <v>3935</v>
      </c>
      <c r="B2599" s="18" t="s">
        <v>3936</v>
      </c>
      <c r="C2599" s="17" t="s">
        <v>14</v>
      </c>
      <c r="D2599" s="17" t="s">
        <v>33</v>
      </c>
      <c r="E2599" s="19">
        <v>6.9999999999999994E-5</v>
      </c>
      <c r="F2599" s="20">
        <v>38652.22</v>
      </c>
      <c r="G2599" s="20">
        <f>TRUNC(TRUNC(E2599,8)*F2599,2)</f>
        <v>2.7</v>
      </c>
    </row>
    <row r="2600" spans="1:7" ht="15" customHeight="1">
      <c r="A2600" s="2"/>
      <c r="B2600" s="2"/>
      <c r="C2600" s="2"/>
      <c r="D2600" s="2"/>
      <c r="E2600" s="87" t="s">
        <v>1868</v>
      </c>
      <c r="F2600" s="87"/>
      <c r="G2600" s="21">
        <f>SUM(G2598:G2599)</f>
        <v>9.5500000000000007</v>
      </c>
    </row>
    <row r="2601" spans="1:7" ht="15" customHeight="1">
      <c r="A2601" s="2"/>
      <c r="B2601" s="2"/>
      <c r="C2601" s="2"/>
      <c r="D2601" s="2"/>
      <c r="E2601" s="89" t="s">
        <v>1491</v>
      </c>
      <c r="F2601" s="89"/>
      <c r="G2601" s="5">
        <f>SUM(G2600)</f>
        <v>9.5500000000000007</v>
      </c>
    </row>
    <row r="2602" spans="1:7" ht="9.9499999999999993" customHeight="1">
      <c r="A2602" s="2"/>
      <c r="B2602" s="2"/>
      <c r="C2602" s="2"/>
      <c r="D2602" s="2"/>
      <c r="E2602" s="90"/>
      <c r="F2602" s="90"/>
      <c r="G2602" s="90"/>
    </row>
    <row r="2603" spans="1:7" ht="27" customHeight="1">
      <c r="A2603" s="81" t="s">
        <v>3939</v>
      </c>
      <c r="B2603" s="81"/>
      <c r="C2603" s="81"/>
      <c r="D2603" s="81"/>
      <c r="E2603" s="81"/>
      <c r="F2603" s="81"/>
      <c r="G2603" s="81"/>
    </row>
    <row r="2604" spans="1:7" ht="15" customHeight="1">
      <c r="A2604" s="91" t="s">
        <v>1576</v>
      </c>
      <c r="B2604" s="91"/>
      <c r="C2604" s="11" t="s">
        <v>4</v>
      </c>
      <c r="D2604" s="11" t="s">
        <v>1470</v>
      </c>
      <c r="E2604" s="11" t="s">
        <v>1471</v>
      </c>
      <c r="F2604" s="11" t="s">
        <v>1472</v>
      </c>
      <c r="G2604" s="11" t="s">
        <v>1473</v>
      </c>
    </row>
    <row r="2605" spans="1:7" ht="21" customHeight="1">
      <c r="A2605" s="17" t="s">
        <v>3424</v>
      </c>
      <c r="B2605" s="18" t="s">
        <v>3425</v>
      </c>
      <c r="C2605" s="17" t="s">
        <v>14</v>
      </c>
      <c r="D2605" s="17" t="s">
        <v>1790</v>
      </c>
      <c r="E2605" s="19">
        <v>7.88253</v>
      </c>
      <c r="F2605" s="20">
        <v>5.9</v>
      </c>
      <c r="G2605" s="20">
        <f>TRUNC(TRUNC(E2605,8)*F2605,2)</f>
        <v>46.5</v>
      </c>
    </row>
    <row r="2606" spans="1:7" ht="15" customHeight="1">
      <c r="A2606" s="2"/>
      <c r="B2606" s="2"/>
      <c r="C2606" s="2"/>
      <c r="D2606" s="2"/>
      <c r="E2606" s="87" t="s">
        <v>1588</v>
      </c>
      <c r="F2606" s="87"/>
      <c r="G2606" s="21">
        <f>SUM(G2605:G2605)</f>
        <v>46.5</v>
      </c>
    </row>
    <row r="2607" spans="1:7" ht="15" customHeight="1">
      <c r="A2607" s="2"/>
      <c r="B2607" s="2"/>
      <c r="C2607" s="2"/>
      <c r="D2607" s="2"/>
      <c r="E2607" s="89" t="s">
        <v>1491</v>
      </c>
      <c r="F2607" s="89"/>
      <c r="G2607" s="5">
        <f>SUM(G2606)</f>
        <v>46.5</v>
      </c>
    </row>
    <row r="2608" spans="1:7" ht="9.9499999999999993" customHeight="1">
      <c r="A2608" s="2"/>
      <c r="B2608" s="2"/>
      <c r="C2608" s="2"/>
      <c r="D2608" s="2"/>
      <c r="E2608" s="90"/>
      <c r="F2608" s="90"/>
      <c r="G2608" s="90"/>
    </row>
    <row r="2609" spans="1:7" ht="20.100000000000001" customHeight="1">
      <c r="A2609" s="81" t="s">
        <v>3940</v>
      </c>
      <c r="B2609" s="81"/>
      <c r="C2609" s="81"/>
      <c r="D2609" s="81"/>
      <c r="E2609" s="81"/>
      <c r="F2609" s="81"/>
      <c r="G2609" s="81"/>
    </row>
    <row r="2610" spans="1:7" ht="15" customHeight="1">
      <c r="A2610" s="91" t="s">
        <v>1469</v>
      </c>
      <c r="B2610" s="91"/>
      <c r="C2610" s="11" t="s">
        <v>4</v>
      </c>
      <c r="D2610" s="11" t="s">
        <v>1470</v>
      </c>
      <c r="E2610" s="11" t="s">
        <v>1471</v>
      </c>
      <c r="F2610" s="11" t="s">
        <v>1472</v>
      </c>
      <c r="G2610" s="11" t="s">
        <v>1473</v>
      </c>
    </row>
    <row r="2611" spans="1:7" ht="21" customHeight="1">
      <c r="A2611" s="17" t="s">
        <v>3191</v>
      </c>
      <c r="B2611" s="18" t="s">
        <v>3192</v>
      </c>
      <c r="C2611" s="17" t="s">
        <v>14</v>
      </c>
      <c r="D2611" s="17" t="s">
        <v>1563</v>
      </c>
      <c r="E2611" s="19">
        <v>1</v>
      </c>
      <c r="F2611" s="20">
        <v>4.5599999999999996</v>
      </c>
      <c r="G2611" s="20">
        <f t="shared" ref="G2611:G2616" si="25">TRUNC(TRUNC(E2611,8)*F2611,2)</f>
        <v>4.5599999999999996</v>
      </c>
    </row>
    <row r="2612" spans="1:7" ht="21" customHeight="1">
      <c r="A2612" s="17" t="s">
        <v>3217</v>
      </c>
      <c r="B2612" s="18" t="s">
        <v>3218</v>
      </c>
      <c r="C2612" s="17" t="s">
        <v>14</v>
      </c>
      <c r="D2612" s="17" t="s">
        <v>1563</v>
      </c>
      <c r="E2612" s="19">
        <v>1</v>
      </c>
      <c r="F2612" s="20">
        <v>0.86</v>
      </c>
      <c r="G2612" s="20">
        <f t="shared" si="25"/>
        <v>0.86</v>
      </c>
    </row>
    <row r="2613" spans="1:7" ht="21" customHeight="1">
      <c r="A2613" s="17" t="s">
        <v>3195</v>
      </c>
      <c r="B2613" s="18" t="s">
        <v>3196</v>
      </c>
      <c r="C2613" s="17" t="s">
        <v>14</v>
      </c>
      <c r="D2613" s="17" t="s">
        <v>1563</v>
      </c>
      <c r="E2613" s="19">
        <v>1</v>
      </c>
      <c r="F2613" s="20">
        <v>1.34</v>
      </c>
      <c r="G2613" s="20">
        <f t="shared" si="25"/>
        <v>1.34</v>
      </c>
    </row>
    <row r="2614" spans="1:7" ht="29.1" customHeight="1">
      <c r="A2614" s="17" t="s">
        <v>3219</v>
      </c>
      <c r="B2614" s="18" t="s">
        <v>3220</v>
      </c>
      <c r="C2614" s="17" t="s">
        <v>14</v>
      </c>
      <c r="D2614" s="17" t="s">
        <v>1563</v>
      </c>
      <c r="E2614" s="19">
        <v>1</v>
      </c>
      <c r="F2614" s="20">
        <v>0.01</v>
      </c>
      <c r="G2614" s="20">
        <f t="shared" si="25"/>
        <v>0.01</v>
      </c>
    </row>
    <row r="2615" spans="1:7" ht="21" customHeight="1">
      <c r="A2615" s="17" t="s">
        <v>3199</v>
      </c>
      <c r="B2615" s="18" t="s">
        <v>3200</v>
      </c>
      <c r="C2615" s="17" t="s">
        <v>14</v>
      </c>
      <c r="D2615" s="17" t="s">
        <v>1563</v>
      </c>
      <c r="E2615" s="19">
        <v>1</v>
      </c>
      <c r="F2615" s="20">
        <v>0.04</v>
      </c>
      <c r="G2615" s="20">
        <f t="shared" si="25"/>
        <v>0.04</v>
      </c>
    </row>
    <row r="2616" spans="1:7" ht="21" customHeight="1">
      <c r="A2616" s="17" t="s">
        <v>3201</v>
      </c>
      <c r="B2616" s="18" t="s">
        <v>3202</v>
      </c>
      <c r="C2616" s="17" t="s">
        <v>14</v>
      </c>
      <c r="D2616" s="17" t="s">
        <v>1563</v>
      </c>
      <c r="E2616" s="19">
        <v>1</v>
      </c>
      <c r="F2616" s="20">
        <v>0.8</v>
      </c>
      <c r="G2616" s="20">
        <f t="shared" si="25"/>
        <v>0.8</v>
      </c>
    </row>
    <row r="2617" spans="1:7" ht="15" customHeight="1">
      <c r="A2617" s="2"/>
      <c r="B2617" s="2"/>
      <c r="C2617" s="2"/>
      <c r="D2617" s="2"/>
      <c r="E2617" s="87" t="s">
        <v>1482</v>
      </c>
      <c r="F2617" s="87"/>
      <c r="G2617" s="21">
        <f>SUM(G2611:G2616)</f>
        <v>7.6099999999999994</v>
      </c>
    </row>
    <row r="2618" spans="1:7" ht="15" customHeight="1">
      <c r="A2618" s="91" t="s">
        <v>1483</v>
      </c>
      <c r="B2618" s="91"/>
      <c r="C2618" s="11" t="s">
        <v>4</v>
      </c>
      <c r="D2618" s="11" t="s">
        <v>1470</v>
      </c>
      <c r="E2618" s="11" t="s">
        <v>1471</v>
      </c>
      <c r="F2618" s="11" t="s">
        <v>1472</v>
      </c>
      <c r="G2618" s="11" t="s">
        <v>1473</v>
      </c>
    </row>
    <row r="2619" spans="1:7" ht="21" customHeight="1">
      <c r="A2619" s="17" t="s">
        <v>3602</v>
      </c>
      <c r="B2619" s="18" t="s">
        <v>3603</v>
      </c>
      <c r="C2619" s="17" t="s">
        <v>14</v>
      </c>
      <c r="D2619" s="17" t="s">
        <v>1563</v>
      </c>
      <c r="E2619" s="19">
        <v>1</v>
      </c>
      <c r="F2619" s="20">
        <v>31.08</v>
      </c>
      <c r="G2619" s="20">
        <f>TRUNC(TRUNC(E2619,8)*F2619,2)</f>
        <v>31.08</v>
      </c>
    </row>
    <row r="2620" spans="1:7" ht="15" customHeight="1">
      <c r="A2620" s="2"/>
      <c r="B2620" s="2"/>
      <c r="C2620" s="2"/>
      <c r="D2620" s="2"/>
      <c r="E2620" s="87" t="s">
        <v>1486</v>
      </c>
      <c r="F2620" s="87"/>
      <c r="G2620" s="21">
        <f>SUM(G2619:G2619)</f>
        <v>31.08</v>
      </c>
    </row>
    <row r="2621" spans="1:7" ht="15" customHeight="1">
      <c r="A2621" s="91" t="s">
        <v>1487</v>
      </c>
      <c r="B2621" s="91"/>
      <c r="C2621" s="11" t="s">
        <v>4</v>
      </c>
      <c r="D2621" s="11" t="s">
        <v>1470</v>
      </c>
      <c r="E2621" s="11" t="s">
        <v>1471</v>
      </c>
      <c r="F2621" s="11" t="s">
        <v>1472</v>
      </c>
      <c r="G2621" s="11" t="s">
        <v>1473</v>
      </c>
    </row>
    <row r="2622" spans="1:7" ht="29.1" customHeight="1">
      <c r="A2622" s="17" t="s">
        <v>3941</v>
      </c>
      <c r="B2622" s="18" t="s">
        <v>3942</v>
      </c>
      <c r="C2622" s="17" t="s">
        <v>14</v>
      </c>
      <c r="D2622" s="17" t="s">
        <v>1563</v>
      </c>
      <c r="E2622" s="19">
        <v>1</v>
      </c>
      <c r="F2622" s="20">
        <v>0.28999999999999998</v>
      </c>
      <c r="G2622" s="20">
        <f>TRUNC(TRUNC(E2622,8)*F2622,2)</f>
        <v>0.28999999999999998</v>
      </c>
    </row>
    <row r="2623" spans="1:7" ht="15" customHeight="1">
      <c r="A2623" s="2"/>
      <c r="B2623" s="2"/>
      <c r="C2623" s="2"/>
      <c r="D2623" s="2"/>
      <c r="E2623" s="87" t="s">
        <v>1490</v>
      </c>
      <c r="F2623" s="87"/>
      <c r="G2623" s="21">
        <f>SUM(G2622:G2622)</f>
        <v>0.28999999999999998</v>
      </c>
    </row>
    <row r="2624" spans="1:7" ht="15" customHeight="1">
      <c r="A2624" s="2"/>
      <c r="B2624" s="2"/>
      <c r="C2624" s="2"/>
      <c r="D2624" s="2"/>
      <c r="E2624" s="89" t="s">
        <v>1491</v>
      </c>
      <c r="F2624" s="89"/>
      <c r="G2624" s="5">
        <f>SUM(G2617,G2620,G2623)</f>
        <v>38.979999999999997</v>
      </c>
    </row>
    <row r="2625" spans="1:7" ht="9.9499999999999993" customHeight="1">
      <c r="A2625" s="2"/>
      <c r="B2625" s="2"/>
      <c r="C2625" s="2"/>
      <c r="D2625" s="2"/>
      <c r="E2625" s="90"/>
      <c r="F2625" s="90"/>
      <c r="G2625" s="90"/>
    </row>
    <row r="2626" spans="1:7" ht="20.100000000000001" customHeight="1">
      <c r="A2626" s="81" t="s">
        <v>3943</v>
      </c>
      <c r="B2626" s="81"/>
      <c r="C2626" s="81"/>
      <c r="D2626" s="81"/>
      <c r="E2626" s="81"/>
      <c r="F2626" s="81"/>
      <c r="G2626" s="81"/>
    </row>
    <row r="2627" spans="1:7" ht="15" customHeight="1">
      <c r="A2627" s="91" t="s">
        <v>1469</v>
      </c>
      <c r="B2627" s="91"/>
      <c r="C2627" s="11" t="s">
        <v>4</v>
      </c>
      <c r="D2627" s="11" t="s">
        <v>1470</v>
      </c>
      <c r="E2627" s="11" t="s">
        <v>1471</v>
      </c>
      <c r="F2627" s="11" t="s">
        <v>1472</v>
      </c>
      <c r="G2627" s="11" t="s">
        <v>1473</v>
      </c>
    </row>
    <row r="2628" spans="1:7" ht="21" customHeight="1">
      <c r="A2628" s="17" t="s">
        <v>3191</v>
      </c>
      <c r="B2628" s="18" t="s">
        <v>3192</v>
      </c>
      <c r="C2628" s="17" t="s">
        <v>14</v>
      </c>
      <c r="D2628" s="17" t="s">
        <v>1563</v>
      </c>
      <c r="E2628" s="19">
        <v>1</v>
      </c>
      <c r="F2628" s="20">
        <v>4.5599999999999996</v>
      </c>
      <c r="G2628" s="20">
        <f t="shared" ref="G2628:G2633" si="26">TRUNC(TRUNC(E2628,8)*F2628,2)</f>
        <v>4.5599999999999996</v>
      </c>
    </row>
    <row r="2629" spans="1:7" ht="21" customHeight="1">
      <c r="A2629" s="17" t="s">
        <v>3217</v>
      </c>
      <c r="B2629" s="18" t="s">
        <v>3218</v>
      </c>
      <c r="C2629" s="17" t="s">
        <v>14</v>
      </c>
      <c r="D2629" s="17" t="s">
        <v>1563</v>
      </c>
      <c r="E2629" s="19">
        <v>1</v>
      </c>
      <c r="F2629" s="20">
        <v>0.86</v>
      </c>
      <c r="G2629" s="20">
        <f t="shared" si="26"/>
        <v>0.86</v>
      </c>
    </row>
    <row r="2630" spans="1:7" ht="21" customHeight="1">
      <c r="A2630" s="17" t="s">
        <v>3195</v>
      </c>
      <c r="B2630" s="18" t="s">
        <v>3196</v>
      </c>
      <c r="C2630" s="17" t="s">
        <v>14</v>
      </c>
      <c r="D2630" s="17" t="s">
        <v>1563</v>
      </c>
      <c r="E2630" s="19">
        <v>1</v>
      </c>
      <c r="F2630" s="20">
        <v>1.34</v>
      </c>
      <c r="G2630" s="20">
        <f t="shared" si="26"/>
        <v>1.34</v>
      </c>
    </row>
    <row r="2631" spans="1:7" ht="29.1" customHeight="1">
      <c r="A2631" s="17" t="s">
        <v>3219</v>
      </c>
      <c r="B2631" s="18" t="s">
        <v>3220</v>
      </c>
      <c r="C2631" s="17" t="s">
        <v>14</v>
      </c>
      <c r="D2631" s="17" t="s">
        <v>1563</v>
      </c>
      <c r="E2631" s="19">
        <v>1</v>
      </c>
      <c r="F2631" s="20">
        <v>0.01</v>
      </c>
      <c r="G2631" s="20">
        <f t="shared" si="26"/>
        <v>0.01</v>
      </c>
    </row>
    <row r="2632" spans="1:7" ht="21" customHeight="1">
      <c r="A2632" s="17" t="s">
        <v>3199</v>
      </c>
      <c r="B2632" s="18" t="s">
        <v>3200</v>
      </c>
      <c r="C2632" s="17" t="s">
        <v>14</v>
      </c>
      <c r="D2632" s="17" t="s">
        <v>1563</v>
      </c>
      <c r="E2632" s="19">
        <v>1</v>
      </c>
      <c r="F2632" s="20">
        <v>0.04</v>
      </c>
      <c r="G2632" s="20">
        <f t="shared" si="26"/>
        <v>0.04</v>
      </c>
    </row>
    <row r="2633" spans="1:7" ht="21" customHeight="1">
      <c r="A2633" s="17" t="s">
        <v>3201</v>
      </c>
      <c r="B2633" s="18" t="s">
        <v>3202</v>
      </c>
      <c r="C2633" s="17" t="s">
        <v>14</v>
      </c>
      <c r="D2633" s="17" t="s">
        <v>1563</v>
      </c>
      <c r="E2633" s="19">
        <v>1</v>
      </c>
      <c r="F2633" s="20">
        <v>0.8</v>
      </c>
      <c r="G2633" s="20">
        <f t="shared" si="26"/>
        <v>0.8</v>
      </c>
    </row>
    <row r="2634" spans="1:7" ht="15" customHeight="1">
      <c r="A2634" s="2"/>
      <c r="B2634" s="2"/>
      <c r="C2634" s="2"/>
      <c r="D2634" s="2"/>
      <c r="E2634" s="87" t="s">
        <v>1482</v>
      </c>
      <c r="F2634" s="87"/>
      <c r="G2634" s="21">
        <f>SUM(G2628:G2633)</f>
        <v>7.6099999999999994</v>
      </c>
    </row>
    <row r="2635" spans="1:7" ht="15" customHeight="1">
      <c r="A2635" s="91" t="s">
        <v>1483</v>
      </c>
      <c r="B2635" s="91"/>
      <c r="C2635" s="11" t="s">
        <v>4</v>
      </c>
      <c r="D2635" s="11" t="s">
        <v>1470</v>
      </c>
      <c r="E2635" s="11" t="s">
        <v>1471</v>
      </c>
      <c r="F2635" s="11" t="s">
        <v>1472</v>
      </c>
      <c r="G2635" s="11" t="s">
        <v>1473</v>
      </c>
    </row>
    <row r="2636" spans="1:7" ht="15" customHeight="1">
      <c r="A2636" s="17" t="s">
        <v>3605</v>
      </c>
      <c r="B2636" s="18" t="s">
        <v>3606</v>
      </c>
      <c r="C2636" s="17" t="s">
        <v>14</v>
      </c>
      <c r="D2636" s="17" t="s">
        <v>1563</v>
      </c>
      <c r="E2636" s="19">
        <v>1</v>
      </c>
      <c r="F2636" s="20">
        <v>33.770000000000003</v>
      </c>
      <c r="G2636" s="20">
        <f>TRUNC(TRUNC(E2636,8)*F2636,2)</f>
        <v>33.770000000000003</v>
      </c>
    </row>
    <row r="2637" spans="1:7" ht="15" customHeight="1">
      <c r="A2637" s="2"/>
      <c r="B2637" s="2"/>
      <c r="C2637" s="2"/>
      <c r="D2637" s="2"/>
      <c r="E2637" s="87" t="s">
        <v>1486</v>
      </c>
      <c r="F2637" s="87"/>
      <c r="G2637" s="21">
        <f>SUM(G2636:G2636)</f>
        <v>33.770000000000003</v>
      </c>
    </row>
    <row r="2638" spans="1:7" ht="15" customHeight="1">
      <c r="A2638" s="91" t="s">
        <v>1487</v>
      </c>
      <c r="B2638" s="91"/>
      <c r="C2638" s="11" t="s">
        <v>4</v>
      </c>
      <c r="D2638" s="11" t="s">
        <v>1470</v>
      </c>
      <c r="E2638" s="11" t="s">
        <v>1471</v>
      </c>
      <c r="F2638" s="11" t="s">
        <v>1472</v>
      </c>
      <c r="G2638" s="11" t="s">
        <v>1473</v>
      </c>
    </row>
    <row r="2639" spans="1:7" ht="21" customHeight="1">
      <c r="A2639" s="17" t="s">
        <v>3944</v>
      </c>
      <c r="B2639" s="18" t="s">
        <v>3945</v>
      </c>
      <c r="C2639" s="17" t="s">
        <v>14</v>
      </c>
      <c r="D2639" s="17" t="s">
        <v>1563</v>
      </c>
      <c r="E2639" s="19">
        <v>1</v>
      </c>
      <c r="F2639" s="20">
        <v>0.44</v>
      </c>
      <c r="G2639" s="20">
        <f>TRUNC(TRUNC(E2639,8)*F2639,2)</f>
        <v>0.44</v>
      </c>
    </row>
    <row r="2640" spans="1:7" ht="15" customHeight="1">
      <c r="A2640" s="2"/>
      <c r="B2640" s="2"/>
      <c r="C2640" s="2"/>
      <c r="D2640" s="2"/>
      <c r="E2640" s="87" t="s">
        <v>1490</v>
      </c>
      <c r="F2640" s="87"/>
      <c r="G2640" s="21">
        <f>SUM(G2639:G2639)</f>
        <v>0.44</v>
      </c>
    </row>
    <row r="2641" spans="1:7" ht="15" customHeight="1">
      <c r="A2641" s="2"/>
      <c r="B2641" s="2"/>
      <c r="C2641" s="2"/>
      <c r="D2641" s="2"/>
      <c r="E2641" s="89" t="s">
        <v>1491</v>
      </c>
      <c r="F2641" s="89"/>
      <c r="G2641" s="5">
        <f>SUM(G2634,G2637,G2640)</f>
        <v>41.82</v>
      </c>
    </row>
    <row r="2642" spans="1:7" ht="9.9499999999999993" customHeight="1">
      <c r="A2642" s="2"/>
      <c r="B2642" s="2"/>
      <c r="C2642" s="2"/>
      <c r="D2642" s="2"/>
      <c r="E2642" s="90"/>
      <c r="F2642" s="90"/>
      <c r="G2642" s="90"/>
    </row>
    <row r="2643" spans="1:7" ht="20.100000000000001" customHeight="1">
      <c r="A2643" s="81" t="s">
        <v>3946</v>
      </c>
      <c r="B2643" s="81"/>
      <c r="C2643" s="81"/>
      <c r="D2643" s="81"/>
      <c r="E2643" s="81"/>
      <c r="F2643" s="81"/>
      <c r="G2643" s="81"/>
    </row>
    <row r="2644" spans="1:7" ht="15" customHeight="1">
      <c r="A2644" s="91" t="s">
        <v>1469</v>
      </c>
      <c r="B2644" s="91"/>
      <c r="C2644" s="11" t="s">
        <v>4</v>
      </c>
      <c r="D2644" s="11" t="s">
        <v>1470</v>
      </c>
      <c r="E2644" s="11" t="s">
        <v>1471</v>
      </c>
      <c r="F2644" s="11" t="s">
        <v>1472</v>
      </c>
      <c r="G2644" s="11" t="s">
        <v>1473</v>
      </c>
    </row>
    <row r="2645" spans="1:7" ht="21" customHeight="1">
      <c r="A2645" s="17" t="s">
        <v>3191</v>
      </c>
      <c r="B2645" s="18" t="s">
        <v>3192</v>
      </c>
      <c r="C2645" s="17" t="s">
        <v>14</v>
      </c>
      <c r="D2645" s="17" t="s">
        <v>1563</v>
      </c>
      <c r="E2645" s="19">
        <v>1</v>
      </c>
      <c r="F2645" s="20">
        <v>4.5599999999999996</v>
      </c>
      <c r="G2645" s="20">
        <f t="shared" ref="G2645:G2650" si="27">TRUNC(TRUNC(E2645,8)*F2645,2)</f>
        <v>4.5599999999999996</v>
      </c>
    </row>
    <row r="2646" spans="1:7" ht="21" customHeight="1">
      <c r="A2646" s="17" t="s">
        <v>3217</v>
      </c>
      <c r="B2646" s="18" t="s">
        <v>3218</v>
      </c>
      <c r="C2646" s="17" t="s">
        <v>14</v>
      </c>
      <c r="D2646" s="17" t="s">
        <v>1563</v>
      </c>
      <c r="E2646" s="19">
        <v>1</v>
      </c>
      <c r="F2646" s="20">
        <v>0.86</v>
      </c>
      <c r="G2646" s="20">
        <f t="shared" si="27"/>
        <v>0.86</v>
      </c>
    </row>
    <row r="2647" spans="1:7" ht="21" customHeight="1">
      <c r="A2647" s="17" t="s">
        <v>3195</v>
      </c>
      <c r="B2647" s="18" t="s">
        <v>3196</v>
      </c>
      <c r="C2647" s="17" t="s">
        <v>14</v>
      </c>
      <c r="D2647" s="17" t="s">
        <v>1563</v>
      </c>
      <c r="E2647" s="19">
        <v>1</v>
      </c>
      <c r="F2647" s="20">
        <v>1.34</v>
      </c>
      <c r="G2647" s="20">
        <f t="shared" si="27"/>
        <v>1.34</v>
      </c>
    </row>
    <row r="2648" spans="1:7" ht="29.1" customHeight="1">
      <c r="A2648" s="17" t="s">
        <v>3219</v>
      </c>
      <c r="B2648" s="18" t="s">
        <v>3220</v>
      </c>
      <c r="C2648" s="17" t="s">
        <v>14</v>
      </c>
      <c r="D2648" s="17" t="s">
        <v>1563</v>
      </c>
      <c r="E2648" s="19">
        <v>1</v>
      </c>
      <c r="F2648" s="20">
        <v>0.01</v>
      </c>
      <c r="G2648" s="20">
        <f t="shared" si="27"/>
        <v>0.01</v>
      </c>
    </row>
    <row r="2649" spans="1:7" ht="21" customHeight="1">
      <c r="A2649" s="17" t="s">
        <v>3199</v>
      </c>
      <c r="B2649" s="18" t="s">
        <v>3200</v>
      </c>
      <c r="C2649" s="17" t="s">
        <v>14</v>
      </c>
      <c r="D2649" s="17" t="s">
        <v>1563</v>
      </c>
      <c r="E2649" s="19">
        <v>1</v>
      </c>
      <c r="F2649" s="20">
        <v>0.04</v>
      </c>
      <c r="G2649" s="20">
        <f t="shared" si="27"/>
        <v>0.04</v>
      </c>
    </row>
    <row r="2650" spans="1:7" ht="21" customHeight="1">
      <c r="A2650" s="17" t="s">
        <v>3201</v>
      </c>
      <c r="B2650" s="18" t="s">
        <v>3202</v>
      </c>
      <c r="C2650" s="17" t="s">
        <v>14</v>
      </c>
      <c r="D2650" s="17" t="s">
        <v>1563</v>
      </c>
      <c r="E2650" s="19">
        <v>1</v>
      </c>
      <c r="F2650" s="20">
        <v>0.8</v>
      </c>
      <c r="G2650" s="20">
        <f t="shared" si="27"/>
        <v>0.8</v>
      </c>
    </row>
    <row r="2651" spans="1:7" ht="15" customHeight="1">
      <c r="A2651" s="2"/>
      <c r="B2651" s="2"/>
      <c r="C2651" s="2"/>
      <c r="D2651" s="2"/>
      <c r="E2651" s="87" t="s">
        <v>1482</v>
      </c>
      <c r="F2651" s="87"/>
      <c r="G2651" s="21">
        <f>SUM(G2645:G2650)</f>
        <v>7.6099999999999994</v>
      </c>
    </row>
    <row r="2652" spans="1:7" ht="15" customHeight="1">
      <c r="A2652" s="91" t="s">
        <v>1483</v>
      </c>
      <c r="B2652" s="91"/>
      <c r="C2652" s="11" t="s">
        <v>4</v>
      </c>
      <c r="D2652" s="11" t="s">
        <v>1470</v>
      </c>
      <c r="E2652" s="11" t="s">
        <v>1471</v>
      </c>
      <c r="F2652" s="11" t="s">
        <v>1472</v>
      </c>
      <c r="G2652" s="11" t="s">
        <v>1473</v>
      </c>
    </row>
    <row r="2653" spans="1:7" ht="15" customHeight="1">
      <c r="A2653" s="17" t="s">
        <v>3608</v>
      </c>
      <c r="B2653" s="18" t="s">
        <v>3609</v>
      </c>
      <c r="C2653" s="17" t="s">
        <v>14</v>
      </c>
      <c r="D2653" s="17" t="s">
        <v>1563</v>
      </c>
      <c r="E2653" s="19">
        <v>1</v>
      </c>
      <c r="F2653" s="20">
        <v>27.57</v>
      </c>
      <c r="G2653" s="20">
        <f>TRUNC(TRUNC(E2653,8)*F2653,2)</f>
        <v>27.57</v>
      </c>
    </row>
    <row r="2654" spans="1:7" ht="15" customHeight="1">
      <c r="A2654" s="2"/>
      <c r="B2654" s="2"/>
      <c r="C2654" s="2"/>
      <c r="D2654" s="2"/>
      <c r="E2654" s="87" t="s">
        <v>1486</v>
      </c>
      <c r="F2654" s="87"/>
      <c r="G2654" s="21">
        <f>SUM(G2653:G2653)</f>
        <v>27.57</v>
      </c>
    </row>
    <row r="2655" spans="1:7" ht="15" customHeight="1">
      <c r="A2655" s="91" t="s">
        <v>1487</v>
      </c>
      <c r="B2655" s="91"/>
      <c r="C2655" s="11" t="s">
        <v>4</v>
      </c>
      <c r="D2655" s="11" t="s">
        <v>1470</v>
      </c>
      <c r="E2655" s="11" t="s">
        <v>1471</v>
      </c>
      <c r="F2655" s="11" t="s">
        <v>1472</v>
      </c>
      <c r="G2655" s="11" t="s">
        <v>1473</v>
      </c>
    </row>
    <row r="2656" spans="1:7" ht="21" customHeight="1">
      <c r="A2656" s="17" t="s">
        <v>3947</v>
      </c>
      <c r="B2656" s="18" t="s">
        <v>3948</v>
      </c>
      <c r="C2656" s="17" t="s">
        <v>14</v>
      </c>
      <c r="D2656" s="17" t="s">
        <v>1563</v>
      </c>
      <c r="E2656" s="19">
        <v>1</v>
      </c>
      <c r="F2656" s="20">
        <v>0.51</v>
      </c>
      <c r="G2656" s="20">
        <f>TRUNC(TRUNC(E2656,8)*F2656,2)</f>
        <v>0.51</v>
      </c>
    </row>
    <row r="2657" spans="1:7" ht="15" customHeight="1">
      <c r="A2657" s="2"/>
      <c r="B2657" s="2"/>
      <c r="C2657" s="2"/>
      <c r="D2657" s="2"/>
      <c r="E2657" s="87" t="s">
        <v>1490</v>
      </c>
      <c r="F2657" s="87"/>
      <c r="G2657" s="21">
        <f>SUM(G2656:G2656)</f>
        <v>0.51</v>
      </c>
    </row>
    <row r="2658" spans="1:7" ht="15" customHeight="1">
      <c r="A2658" s="2"/>
      <c r="B2658" s="2"/>
      <c r="C2658" s="2"/>
      <c r="D2658" s="2"/>
      <c r="E2658" s="89" t="s">
        <v>1491</v>
      </c>
      <c r="F2658" s="89"/>
      <c r="G2658" s="5">
        <f>SUM(G2651,G2654,G2657)</f>
        <v>35.69</v>
      </c>
    </row>
    <row r="2659" spans="1:7" ht="9.9499999999999993" customHeight="1">
      <c r="A2659" s="2"/>
      <c r="B2659" s="2"/>
      <c r="C2659" s="2"/>
      <c r="D2659" s="2"/>
      <c r="E2659" s="90"/>
      <c r="F2659" s="90"/>
      <c r="G2659" s="90"/>
    </row>
    <row r="2660" spans="1:7" ht="20.100000000000001" customHeight="1">
      <c r="A2660" s="81" t="s">
        <v>3949</v>
      </c>
      <c r="B2660" s="81"/>
      <c r="C2660" s="81"/>
      <c r="D2660" s="81"/>
      <c r="E2660" s="81"/>
      <c r="F2660" s="81"/>
      <c r="G2660" s="81"/>
    </row>
    <row r="2661" spans="1:7" ht="15" customHeight="1">
      <c r="A2661" s="91" t="s">
        <v>1469</v>
      </c>
      <c r="B2661" s="91"/>
      <c r="C2661" s="11" t="s">
        <v>4</v>
      </c>
      <c r="D2661" s="11" t="s">
        <v>1470</v>
      </c>
      <c r="E2661" s="11" t="s">
        <v>1471</v>
      </c>
      <c r="F2661" s="11" t="s">
        <v>1472</v>
      </c>
      <c r="G2661" s="11" t="s">
        <v>1473</v>
      </c>
    </row>
    <row r="2662" spans="1:7" ht="21" customHeight="1">
      <c r="A2662" s="17" t="s">
        <v>3191</v>
      </c>
      <c r="B2662" s="18" t="s">
        <v>3192</v>
      </c>
      <c r="C2662" s="17" t="s">
        <v>14</v>
      </c>
      <c r="D2662" s="17" t="s">
        <v>1563</v>
      </c>
      <c r="E2662" s="19">
        <v>1</v>
      </c>
      <c r="F2662" s="20">
        <v>4.5599999999999996</v>
      </c>
      <c r="G2662" s="20">
        <f t="shared" ref="G2662:G2667" si="28">TRUNC(TRUNC(E2662,8)*F2662,2)</f>
        <v>4.5599999999999996</v>
      </c>
    </row>
    <row r="2663" spans="1:7" ht="21" customHeight="1">
      <c r="A2663" s="17" t="s">
        <v>3217</v>
      </c>
      <c r="B2663" s="18" t="s">
        <v>3218</v>
      </c>
      <c r="C2663" s="17" t="s">
        <v>14</v>
      </c>
      <c r="D2663" s="17" t="s">
        <v>1563</v>
      </c>
      <c r="E2663" s="19">
        <v>1</v>
      </c>
      <c r="F2663" s="20">
        <v>0.86</v>
      </c>
      <c r="G2663" s="20">
        <f t="shared" si="28"/>
        <v>0.86</v>
      </c>
    </row>
    <row r="2664" spans="1:7" ht="21" customHeight="1">
      <c r="A2664" s="17" t="s">
        <v>3195</v>
      </c>
      <c r="B2664" s="18" t="s">
        <v>3196</v>
      </c>
      <c r="C2664" s="17" t="s">
        <v>14</v>
      </c>
      <c r="D2664" s="17" t="s">
        <v>1563</v>
      </c>
      <c r="E2664" s="19">
        <v>1</v>
      </c>
      <c r="F2664" s="20">
        <v>1.34</v>
      </c>
      <c r="G2664" s="20">
        <f t="shared" si="28"/>
        <v>1.34</v>
      </c>
    </row>
    <row r="2665" spans="1:7" ht="29.1" customHeight="1">
      <c r="A2665" s="17" t="s">
        <v>3219</v>
      </c>
      <c r="B2665" s="18" t="s">
        <v>3220</v>
      </c>
      <c r="C2665" s="17" t="s">
        <v>14</v>
      </c>
      <c r="D2665" s="17" t="s">
        <v>1563</v>
      </c>
      <c r="E2665" s="19">
        <v>1</v>
      </c>
      <c r="F2665" s="20">
        <v>0.01</v>
      </c>
      <c r="G2665" s="20">
        <f t="shared" si="28"/>
        <v>0.01</v>
      </c>
    </row>
    <row r="2666" spans="1:7" ht="21" customHeight="1">
      <c r="A2666" s="17" t="s">
        <v>3199</v>
      </c>
      <c r="B2666" s="18" t="s">
        <v>3200</v>
      </c>
      <c r="C2666" s="17" t="s">
        <v>14</v>
      </c>
      <c r="D2666" s="17" t="s">
        <v>1563</v>
      </c>
      <c r="E2666" s="19">
        <v>1</v>
      </c>
      <c r="F2666" s="20">
        <v>0.04</v>
      </c>
      <c r="G2666" s="20">
        <f t="shared" si="28"/>
        <v>0.04</v>
      </c>
    </row>
    <row r="2667" spans="1:7" ht="21" customHeight="1">
      <c r="A2667" s="17" t="s">
        <v>3201</v>
      </c>
      <c r="B2667" s="18" t="s">
        <v>3202</v>
      </c>
      <c r="C2667" s="17" t="s">
        <v>14</v>
      </c>
      <c r="D2667" s="17" t="s">
        <v>1563</v>
      </c>
      <c r="E2667" s="19">
        <v>1</v>
      </c>
      <c r="F2667" s="20">
        <v>0.8</v>
      </c>
      <c r="G2667" s="20">
        <f t="shared" si="28"/>
        <v>0.8</v>
      </c>
    </row>
    <row r="2668" spans="1:7" ht="15" customHeight="1">
      <c r="A2668" s="2"/>
      <c r="B2668" s="2"/>
      <c r="C2668" s="2"/>
      <c r="D2668" s="2"/>
      <c r="E2668" s="87" t="s">
        <v>1482</v>
      </c>
      <c r="F2668" s="87"/>
      <c r="G2668" s="21">
        <f>SUM(G2662:G2667)</f>
        <v>7.6099999999999994</v>
      </c>
    </row>
    <row r="2669" spans="1:7" ht="15" customHeight="1">
      <c r="A2669" s="91" t="s">
        <v>1483</v>
      </c>
      <c r="B2669" s="91"/>
      <c r="C2669" s="11" t="s">
        <v>4</v>
      </c>
      <c r="D2669" s="11" t="s">
        <v>1470</v>
      </c>
      <c r="E2669" s="11" t="s">
        <v>1471</v>
      </c>
      <c r="F2669" s="11" t="s">
        <v>1472</v>
      </c>
      <c r="G2669" s="11" t="s">
        <v>1473</v>
      </c>
    </row>
    <row r="2670" spans="1:7" ht="15" customHeight="1">
      <c r="A2670" s="17" t="s">
        <v>3611</v>
      </c>
      <c r="B2670" s="18" t="s">
        <v>3612</v>
      </c>
      <c r="C2670" s="17" t="s">
        <v>14</v>
      </c>
      <c r="D2670" s="17" t="s">
        <v>1563</v>
      </c>
      <c r="E2670" s="19">
        <v>1</v>
      </c>
      <c r="F2670" s="20">
        <v>40.270000000000003</v>
      </c>
      <c r="G2670" s="20">
        <f>TRUNC(TRUNC(E2670,8)*F2670,2)</f>
        <v>40.270000000000003</v>
      </c>
    </row>
    <row r="2671" spans="1:7" ht="15" customHeight="1">
      <c r="A2671" s="2"/>
      <c r="B2671" s="2"/>
      <c r="C2671" s="2"/>
      <c r="D2671" s="2"/>
      <c r="E2671" s="87" t="s">
        <v>1486</v>
      </c>
      <c r="F2671" s="87"/>
      <c r="G2671" s="21">
        <f>SUM(G2670:G2670)</f>
        <v>40.270000000000003</v>
      </c>
    </row>
    <row r="2672" spans="1:7" ht="15" customHeight="1">
      <c r="A2672" s="91" t="s">
        <v>1487</v>
      </c>
      <c r="B2672" s="91"/>
      <c r="C2672" s="11" t="s">
        <v>4</v>
      </c>
      <c r="D2672" s="11" t="s">
        <v>1470</v>
      </c>
      <c r="E2672" s="11" t="s">
        <v>1471</v>
      </c>
      <c r="F2672" s="11" t="s">
        <v>1472</v>
      </c>
      <c r="G2672" s="11" t="s">
        <v>1473</v>
      </c>
    </row>
    <row r="2673" spans="1:7" ht="21" customHeight="1">
      <c r="A2673" s="17" t="s">
        <v>3950</v>
      </c>
      <c r="B2673" s="18" t="s">
        <v>3951</v>
      </c>
      <c r="C2673" s="17" t="s">
        <v>14</v>
      </c>
      <c r="D2673" s="17" t="s">
        <v>1563</v>
      </c>
      <c r="E2673" s="19">
        <v>1</v>
      </c>
      <c r="F2673" s="20">
        <v>0.75</v>
      </c>
      <c r="G2673" s="20">
        <f>TRUNC(TRUNC(E2673,8)*F2673,2)</f>
        <v>0.75</v>
      </c>
    </row>
    <row r="2674" spans="1:7" ht="15" customHeight="1">
      <c r="A2674" s="2"/>
      <c r="B2674" s="2"/>
      <c r="C2674" s="2"/>
      <c r="D2674" s="2"/>
      <c r="E2674" s="87" t="s">
        <v>1490</v>
      </c>
      <c r="F2674" s="87"/>
      <c r="G2674" s="21">
        <f>SUM(G2673:G2673)</f>
        <v>0.75</v>
      </c>
    </row>
    <row r="2675" spans="1:7" ht="15" customHeight="1">
      <c r="A2675" s="2"/>
      <c r="B2675" s="2"/>
      <c r="C2675" s="2"/>
      <c r="D2675" s="2"/>
      <c r="E2675" s="89" t="s">
        <v>1491</v>
      </c>
      <c r="F2675" s="89"/>
      <c r="G2675" s="5">
        <f>SUM(G2668,G2671,G2674)</f>
        <v>48.63</v>
      </c>
    </row>
    <row r="2676" spans="1:7" ht="9.9499999999999993" customHeight="1">
      <c r="A2676" s="2"/>
      <c r="B2676" s="2"/>
      <c r="C2676" s="2"/>
      <c r="D2676" s="2"/>
      <c r="E2676" s="90"/>
      <c r="F2676" s="90"/>
      <c r="G2676" s="90"/>
    </row>
    <row r="2677" spans="1:7" ht="20.100000000000001" customHeight="1">
      <c r="A2677" s="81" t="s">
        <v>3952</v>
      </c>
      <c r="B2677" s="81"/>
      <c r="C2677" s="81"/>
      <c r="D2677" s="81"/>
      <c r="E2677" s="81"/>
      <c r="F2677" s="81"/>
      <c r="G2677" s="81"/>
    </row>
    <row r="2678" spans="1:7" ht="15" customHeight="1">
      <c r="A2678" s="91" t="s">
        <v>1469</v>
      </c>
      <c r="B2678" s="91"/>
      <c r="C2678" s="11" t="s">
        <v>4</v>
      </c>
      <c r="D2678" s="11" t="s">
        <v>1470</v>
      </c>
      <c r="E2678" s="11" t="s">
        <v>1471</v>
      </c>
      <c r="F2678" s="11" t="s">
        <v>1472</v>
      </c>
      <c r="G2678" s="11" t="s">
        <v>1473</v>
      </c>
    </row>
    <row r="2679" spans="1:7" ht="21" customHeight="1">
      <c r="A2679" s="17" t="s">
        <v>3191</v>
      </c>
      <c r="B2679" s="18" t="s">
        <v>3192</v>
      </c>
      <c r="C2679" s="17" t="s">
        <v>14</v>
      </c>
      <c r="D2679" s="17" t="s">
        <v>1563</v>
      </c>
      <c r="E2679" s="19">
        <v>1</v>
      </c>
      <c r="F2679" s="20">
        <v>4.5599999999999996</v>
      </c>
      <c r="G2679" s="20">
        <f t="shared" ref="G2679:G2684" si="29">TRUNC(TRUNC(E2679,8)*F2679,2)</f>
        <v>4.5599999999999996</v>
      </c>
    </row>
    <row r="2680" spans="1:7" ht="21" customHeight="1">
      <c r="A2680" s="17" t="s">
        <v>3217</v>
      </c>
      <c r="B2680" s="18" t="s">
        <v>3218</v>
      </c>
      <c r="C2680" s="17" t="s">
        <v>14</v>
      </c>
      <c r="D2680" s="17" t="s">
        <v>1563</v>
      </c>
      <c r="E2680" s="19">
        <v>1</v>
      </c>
      <c r="F2680" s="20">
        <v>0.86</v>
      </c>
      <c r="G2680" s="20">
        <f t="shared" si="29"/>
        <v>0.86</v>
      </c>
    </row>
    <row r="2681" spans="1:7" ht="21" customHeight="1">
      <c r="A2681" s="17" t="s">
        <v>3195</v>
      </c>
      <c r="B2681" s="18" t="s">
        <v>3196</v>
      </c>
      <c r="C2681" s="17" t="s">
        <v>14</v>
      </c>
      <c r="D2681" s="17" t="s">
        <v>1563</v>
      </c>
      <c r="E2681" s="19">
        <v>1</v>
      </c>
      <c r="F2681" s="20">
        <v>1.34</v>
      </c>
      <c r="G2681" s="20">
        <f t="shared" si="29"/>
        <v>1.34</v>
      </c>
    </row>
    <row r="2682" spans="1:7" ht="29.1" customHeight="1">
      <c r="A2682" s="17" t="s">
        <v>3219</v>
      </c>
      <c r="B2682" s="18" t="s">
        <v>3220</v>
      </c>
      <c r="C2682" s="17" t="s">
        <v>14</v>
      </c>
      <c r="D2682" s="17" t="s">
        <v>1563</v>
      </c>
      <c r="E2682" s="19">
        <v>1</v>
      </c>
      <c r="F2682" s="20">
        <v>0.01</v>
      </c>
      <c r="G2682" s="20">
        <f t="shared" si="29"/>
        <v>0.01</v>
      </c>
    </row>
    <row r="2683" spans="1:7" ht="21" customHeight="1">
      <c r="A2683" s="17" t="s">
        <v>3199</v>
      </c>
      <c r="B2683" s="18" t="s">
        <v>3200</v>
      </c>
      <c r="C2683" s="17" t="s">
        <v>14</v>
      </c>
      <c r="D2683" s="17" t="s">
        <v>1563</v>
      </c>
      <c r="E2683" s="19">
        <v>1</v>
      </c>
      <c r="F2683" s="20">
        <v>0.04</v>
      </c>
      <c r="G2683" s="20">
        <f t="shared" si="29"/>
        <v>0.04</v>
      </c>
    </row>
    <row r="2684" spans="1:7" ht="21" customHeight="1">
      <c r="A2684" s="17" t="s">
        <v>3201</v>
      </c>
      <c r="B2684" s="18" t="s">
        <v>3202</v>
      </c>
      <c r="C2684" s="17" t="s">
        <v>14</v>
      </c>
      <c r="D2684" s="17" t="s">
        <v>1563</v>
      </c>
      <c r="E2684" s="19">
        <v>1</v>
      </c>
      <c r="F2684" s="20">
        <v>0.8</v>
      </c>
      <c r="G2684" s="20">
        <f t="shared" si="29"/>
        <v>0.8</v>
      </c>
    </row>
    <row r="2685" spans="1:7" ht="15" customHeight="1">
      <c r="A2685" s="2"/>
      <c r="B2685" s="2"/>
      <c r="C2685" s="2"/>
      <c r="D2685" s="2"/>
      <c r="E2685" s="87" t="s">
        <v>1482</v>
      </c>
      <c r="F2685" s="87"/>
      <c r="G2685" s="21">
        <f>SUM(G2679:G2684)</f>
        <v>7.6099999999999994</v>
      </c>
    </row>
    <row r="2686" spans="1:7" ht="15" customHeight="1">
      <c r="A2686" s="91" t="s">
        <v>1483</v>
      </c>
      <c r="B2686" s="91"/>
      <c r="C2686" s="11" t="s">
        <v>4</v>
      </c>
      <c r="D2686" s="11" t="s">
        <v>1470</v>
      </c>
      <c r="E2686" s="11" t="s">
        <v>1471</v>
      </c>
      <c r="F2686" s="11" t="s">
        <v>1472</v>
      </c>
      <c r="G2686" s="11" t="s">
        <v>1473</v>
      </c>
    </row>
    <row r="2687" spans="1:7" ht="21" customHeight="1">
      <c r="A2687" s="17" t="s">
        <v>3614</v>
      </c>
      <c r="B2687" s="18" t="s">
        <v>3615</v>
      </c>
      <c r="C2687" s="17" t="s">
        <v>14</v>
      </c>
      <c r="D2687" s="17" t="s">
        <v>1563</v>
      </c>
      <c r="E2687" s="19">
        <v>1</v>
      </c>
      <c r="F2687" s="20">
        <v>30.82</v>
      </c>
      <c r="G2687" s="20">
        <f>TRUNC(TRUNC(E2687,8)*F2687,2)</f>
        <v>30.82</v>
      </c>
    </row>
    <row r="2688" spans="1:7" ht="15" customHeight="1">
      <c r="A2688" s="2"/>
      <c r="B2688" s="2"/>
      <c r="C2688" s="2"/>
      <c r="D2688" s="2"/>
      <c r="E2688" s="87" t="s">
        <v>1486</v>
      </c>
      <c r="F2688" s="87"/>
      <c r="G2688" s="21">
        <f>SUM(G2687:G2687)</f>
        <v>30.82</v>
      </c>
    </row>
    <row r="2689" spans="1:7" ht="15" customHeight="1">
      <c r="A2689" s="91" t="s">
        <v>1487</v>
      </c>
      <c r="B2689" s="91"/>
      <c r="C2689" s="11" t="s">
        <v>4</v>
      </c>
      <c r="D2689" s="11" t="s">
        <v>1470</v>
      </c>
      <c r="E2689" s="11" t="s">
        <v>1471</v>
      </c>
      <c r="F2689" s="11" t="s">
        <v>1472</v>
      </c>
      <c r="G2689" s="11" t="s">
        <v>1473</v>
      </c>
    </row>
    <row r="2690" spans="1:7" ht="29.1" customHeight="1">
      <c r="A2690" s="17" t="s">
        <v>3953</v>
      </c>
      <c r="B2690" s="18" t="s">
        <v>3954</v>
      </c>
      <c r="C2690" s="17" t="s">
        <v>14</v>
      </c>
      <c r="D2690" s="17" t="s">
        <v>1563</v>
      </c>
      <c r="E2690" s="19">
        <v>1</v>
      </c>
      <c r="F2690" s="20">
        <v>0.4</v>
      </c>
      <c r="G2690" s="20">
        <f>TRUNC(TRUNC(E2690,8)*F2690,2)</f>
        <v>0.4</v>
      </c>
    </row>
    <row r="2691" spans="1:7" ht="15" customHeight="1">
      <c r="A2691" s="2"/>
      <c r="B2691" s="2"/>
      <c r="C2691" s="2"/>
      <c r="D2691" s="2"/>
      <c r="E2691" s="87" t="s">
        <v>1490</v>
      </c>
      <c r="F2691" s="87"/>
      <c r="G2691" s="21">
        <f>SUM(G2690:G2690)</f>
        <v>0.4</v>
      </c>
    </row>
    <row r="2692" spans="1:7" ht="15" customHeight="1">
      <c r="A2692" s="2"/>
      <c r="B2692" s="2"/>
      <c r="C2692" s="2"/>
      <c r="D2692" s="2"/>
      <c r="E2692" s="89" t="s">
        <v>1491</v>
      </c>
      <c r="F2692" s="89"/>
      <c r="G2692" s="5">
        <f>SUM(G2685,G2688,G2691)</f>
        <v>38.83</v>
      </c>
    </row>
    <row r="2693" spans="1:7" ht="9.9499999999999993" customHeight="1">
      <c r="A2693" s="2"/>
      <c r="B2693" s="2"/>
      <c r="C2693" s="2"/>
      <c r="D2693" s="2"/>
      <c r="E2693" s="90"/>
      <c r="F2693" s="90"/>
      <c r="G2693" s="90"/>
    </row>
    <row r="2694" spans="1:7" ht="20.100000000000001" customHeight="1">
      <c r="A2694" s="81" t="s">
        <v>3955</v>
      </c>
      <c r="B2694" s="81"/>
      <c r="C2694" s="81"/>
      <c r="D2694" s="81"/>
      <c r="E2694" s="81"/>
      <c r="F2694" s="81"/>
      <c r="G2694" s="81"/>
    </row>
    <row r="2695" spans="1:7" ht="15" customHeight="1">
      <c r="A2695" s="91" t="s">
        <v>1469</v>
      </c>
      <c r="B2695" s="91"/>
      <c r="C2695" s="11" t="s">
        <v>4</v>
      </c>
      <c r="D2695" s="11" t="s">
        <v>1470</v>
      </c>
      <c r="E2695" s="11" t="s">
        <v>1471</v>
      </c>
      <c r="F2695" s="11" t="s">
        <v>1472</v>
      </c>
      <c r="G2695" s="11" t="s">
        <v>1473</v>
      </c>
    </row>
    <row r="2696" spans="1:7" ht="21" customHeight="1">
      <c r="A2696" s="17" t="s">
        <v>3191</v>
      </c>
      <c r="B2696" s="18" t="s">
        <v>3192</v>
      </c>
      <c r="C2696" s="17" t="s">
        <v>14</v>
      </c>
      <c r="D2696" s="17" t="s">
        <v>1563</v>
      </c>
      <c r="E2696" s="19">
        <v>1</v>
      </c>
      <c r="F2696" s="20">
        <v>4.5599999999999996</v>
      </c>
      <c r="G2696" s="20">
        <f t="shared" ref="G2696:G2701" si="30">TRUNC(TRUNC(E2696,8)*F2696,2)</f>
        <v>4.5599999999999996</v>
      </c>
    </row>
    <row r="2697" spans="1:7" ht="21" customHeight="1">
      <c r="A2697" s="17" t="s">
        <v>3217</v>
      </c>
      <c r="B2697" s="18" t="s">
        <v>3218</v>
      </c>
      <c r="C2697" s="17" t="s">
        <v>14</v>
      </c>
      <c r="D2697" s="17" t="s">
        <v>1563</v>
      </c>
      <c r="E2697" s="19">
        <v>1</v>
      </c>
      <c r="F2697" s="20">
        <v>0.86</v>
      </c>
      <c r="G2697" s="20">
        <f t="shared" si="30"/>
        <v>0.86</v>
      </c>
    </row>
    <row r="2698" spans="1:7" ht="21" customHeight="1">
      <c r="A2698" s="17" t="s">
        <v>3195</v>
      </c>
      <c r="B2698" s="18" t="s">
        <v>3196</v>
      </c>
      <c r="C2698" s="17" t="s">
        <v>14</v>
      </c>
      <c r="D2698" s="17" t="s">
        <v>1563</v>
      </c>
      <c r="E2698" s="19">
        <v>1</v>
      </c>
      <c r="F2698" s="20">
        <v>1.34</v>
      </c>
      <c r="G2698" s="20">
        <f t="shared" si="30"/>
        <v>1.34</v>
      </c>
    </row>
    <row r="2699" spans="1:7" ht="29.1" customHeight="1">
      <c r="A2699" s="17" t="s">
        <v>3219</v>
      </c>
      <c r="B2699" s="18" t="s">
        <v>3220</v>
      </c>
      <c r="C2699" s="17" t="s">
        <v>14</v>
      </c>
      <c r="D2699" s="17" t="s">
        <v>1563</v>
      </c>
      <c r="E2699" s="19">
        <v>1</v>
      </c>
      <c r="F2699" s="20">
        <v>0.01</v>
      </c>
      <c r="G2699" s="20">
        <f t="shared" si="30"/>
        <v>0.01</v>
      </c>
    </row>
    <row r="2700" spans="1:7" ht="21" customHeight="1">
      <c r="A2700" s="17" t="s">
        <v>3199</v>
      </c>
      <c r="B2700" s="18" t="s">
        <v>3200</v>
      </c>
      <c r="C2700" s="17" t="s">
        <v>14</v>
      </c>
      <c r="D2700" s="17" t="s">
        <v>1563</v>
      </c>
      <c r="E2700" s="19">
        <v>1</v>
      </c>
      <c r="F2700" s="20">
        <v>0.04</v>
      </c>
      <c r="G2700" s="20">
        <f t="shared" si="30"/>
        <v>0.04</v>
      </c>
    </row>
    <row r="2701" spans="1:7" ht="21" customHeight="1">
      <c r="A2701" s="17" t="s">
        <v>3201</v>
      </c>
      <c r="B2701" s="18" t="s">
        <v>3202</v>
      </c>
      <c r="C2701" s="17" t="s">
        <v>14</v>
      </c>
      <c r="D2701" s="17" t="s">
        <v>1563</v>
      </c>
      <c r="E2701" s="19">
        <v>1</v>
      </c>
      <c r="F2701" s="20">
        <v>0.8</v>
      </c>
      <c r="G2701" s="20">
        <f t="shared" si="30"/>
        <v>0.8</v>
      </c>
    </row>
    <row r="2702" spans="1:7" ht="15" customHeight="1">
      <c r="A2702" s="2"/>
      <c r="B2702" s="2"/>
      <c r="C2702" s="2"/>
      <c r="D2702" s="2"/>
      <c r="E2702" s="87" t="s">
        <v>1482</v>
      </c>
      <c r="F2702" s="87"/>
      <c r="G2702" s="21">
        <f>SUM(G2696:G2701)</f>
        <v>7.6099999999999994</v>
      </c>
    </row>
    <row r="2703" spans="1:7" ht="15" customHeight="1">
      <c r="A2703" s="91" t="s">
        <v>1483</v>
      </c>
      <c r="B2703" s="91"/>
      <c r="C2703" s="11" t="s">
        <v>4</v>
      </c>
      <c r="D2703" s="11" t="s">
        <v>1470</v>
      </c>
      <c r="E2703" s="11" t="s">
        <v>1471</v>
      </c>
      <c r="F2703" s="11" t="s">
        <v>1472</v>
      </c>
      <c r="G2703" s="11" t="s">
        <v>1473</v>
      </c>
    </row>
    <row r="2704" spans="1:7" ht="15" customHeight="1">
      <c r="A2704" s="17" t="s">
        <v>3617</v>
      </c>
      <c r="B2704" s="18" t="s">
        <v>3618</v>
      </c>
      <c r="C2704" s="17" t="s">
        <v>14</v>
      </c>
      <c r="D2704" s="17" t="s">
        <v>1563</v>
      </c>
      <c r="E2704" s="19">
        <v>1</v>
      </c>
      <c r="F2704" s="20">
        <v>26.47</v>
      </c>
      <c r="G2704" s="20">
        <f>TRUNC(TRUNC(E2704,8)*F2704,2)</f>
        <v>26.47</v>
      </c>
    </row>
    <row r="2705" spans="1:7" ht="15" customHeight="1">
      <c r="A2705" s="2"/>
      <c r="B2705" s="2"/>
      <c r="C2705" s="2"/>
      <c r="D2705" s="2"/>
      <c r="E2705" s="87" t="s">
        <v>1486</v>
      </c>
      <c r="F2705" s="87"/>
      <c r="G2705" s="21">
        <f>SUM(G2704:G2704)</f>
        <v>26.47</v>
      </c>
    </row>
    <row r="2706" spans="1:7" ht="15" customHeight="1">
      <c r="A2706" s="91" t="s">
        <v>1487</v>
      </c>
      <c r="B2706" s="91"/>
      <c r="C2706" s="11" t="s">
        <v>4</v>
      </c>
      <c r="D2706" s="11" t="s">
        <v>1470</v>
      </c>
      <c r="E2706" s="11" t="s">
        <v>1471</v>
      </c>
      <c r="F2706" s="11" t="s">
        <v>1472</v>
      </c>
      <c r="G2706" s="11" t="s">
        <v>1473</v>
      </c>
    </row>
    <row r="2707" spans="1:7" ht="21" customHeight="1">
      <c r="A2707" s="17" t="s">
        <v>3956</v>
      </c>
      <c r="B2707" s="18" t="s">
        <v>3957</v>
      </c>
      <c r="C2707" s="17" t="s">
        <v>14</v>
      </c>
      <c r="D2707" s="17" t="s">
        <v>1563</v>
      </c>
      <c r="E2707" s="19">
        <v>1</v>
      </c>
      <c r="F2707" s="20">
        <v>0.35</v>
      </c>
      <c r="G2707" s="20">
        <f>TRUNC(TRUNC(E2707,8)*F2707,2)</f>
        <v>0.35</v>
      </c>
    </row>
    <row r="2708" spans="1:7" ht="15" customHeight="1">
      <c r="A2708" s="2"/>
      <c r="B2708" s="2"/>
      <c r="C2708" s="2"/>
      <c r="D2708" s="2"/>
      <c r="E2708" s="87" t="s">
        <v>1490</v>
      </c>
      <c r="F2708" s="87"/>
      <c r="G2708" s="21">
        <f>SUM(G2707:G2707)</f>
        <v>0.35</v>
      </c>
    </row>
    <row r="2709" spans="1:7" ht="15" customHeight="1">
      <c r="A2709" s="2"/>
      <c r="B2709" s="2"/>
      <c r="C2709" s="2"/>
      <c r="D2709" s="2"/>
      <c r="E2709" s="89" t="s">
        <v>1491</v>
      </c>
      <c r="F2709" s="89"/>
      <c r="G2709" s="5">
        <f>SUM(G2702,G2705,G2708)</f>
        <v>34.43</v>
      </c>
    </row>
    <row r="2710" spans="1:7" ht="9.9499999999999993" customHeight="1">
      <c r="A2710" s="2"/>
      <c r="B2710" s="2"/>
      <c r="C2710" s="2"/>
      <c r="D2710" s="2"/>
      <c r="E2710" s="90"/>
      <c r="F2710" s="90"/>
      <c r="G2710" s="90"/>
    </row>
    <row r="2711" spans="1:7" ht="20.100000000000001" customHeight="1">
      <c r="A2711" s="81" t="s">
        <v>3958</v>
      </c>
      <c r="B2711" s="81"/>
      <c r="C2711" s="81"/>
      <c r="D2711" s="81"/>
      <c r="E2711" s="81"/>
      <c r="F2711" s="81"/>
      <c r="G2711" s="81"/>
    </row>
    <row r="2712" spans="1:7" ht="15" customHeight="1">
      <c r="A2712" s="91" t="s">
        <v>1552</v>
      </c>
      <c r="B2712" s="91"/>
      <c r="C2712" s="11" t="s">
        <v>4</v>
      </c>
      <c r="D2712" s="11" t="s">
        <v>1470</v>
      </c>
      <c r="E2712" s="11" t="s">
        <v>1471</v>
      </c>
      <c r="F2712" s="11" t="s">
        <v>1472</v>
      </c>
      <c r="G2712" s="11" t="s">
        <v>1473</v>
      </c>
    </row>
    <row r="2713" spans="1:7" ht="29.1" customHeight="1">
      <c r="A2713" s="17" t="s">
        <v>1750</v>
      </c>
      <c r="B2713" s="18" t="s">
        <v>1751</v>
      </c>
      <c r="C2713" s="17" t="s">
        <v>14</v>
      </c>
      <c r="D2713" s="17" t="s">
        <v>1555</v>
      </c>
      <c r="E2713" s="19">
        <v>7.51E-2</v>
      </c>
      <c r="F2713" s="20">
        <v>38.950000000000003</v>
      </c>
      <c r="G2713" s="20">
        <f>TRUNC(TRUNC(E2713,8)*F2713,2)</f>
        <v>2.92</v>
      </c>
    </row>
    <row r="2714" spans="1:7" ht="29.1" customHeight="1">
      <c r="A2714" s="17" t="s">
        <v>1752</v>
      </c>
      <c r="B2714" s="18" t="s">
        <v>1753</v>
      </c>
      <c r="C2714" s="17" t="s">
        <v>14</v>
      </c>
      <c r="D2714" s="17" t="s">
        <v>1558</v>
      </c>
      <c r="E2714" s="19">
        <v>1.8700000000000001E-2</v>
      </c>
      <c r="F2714" s="20">
        <v>40.479999999999997</v>
      </c>
      <c r="G2714" s="20">
        <f>TRUNC(TRUNC(E2714,8)*F2714,2)</f>
        <v>0.75</v>
      </c>
    </row>
    <row r="2715" spans="1:7" ht="18" customHeight="1">
      <c r="A2715" s="2"/>
      <c r="B2715" s="2"/>
      <c r="C2715" s="2"/>
      <c r="D2715" s="2"/>
      <c r="E2715" s="87" t="s">
        <v>1559</v>
      </c>
      <c r="F2715" s="87"/>
      <c r="G2715" s="21">
        <f>SUM(G2713:G2714)</f>
        <v>3.67</v>
      </c>
    </row>
    <row r="2716" spans="1:7" ht="15" customHeight="1">
      <c r="A2716" s="91" t="s">
        <v>1576</v>
      </c>
      <c r="B2716" s="91"/>
      <c r="C2716" s="11" t="s">
        <v>4</v>
      </c>
      <c r="D2716" s="11" t="s">
        <v>1470</v>
      </c>
      <c r="E2716" s="11" t="s">
        <v>1471</v>
      </c>
      <c r="F2716" s="11" t="s">
        <v>1472</v>
      </c>
      <c r="G2716" s="11" t="s">
        <v>1473</v>
      </c>
    </row>
    <row r="2717" spans="1:7" ht="29.1" customHeight="1">
      <c r="A2717" s="17" t="s">
        <v>3959</v>
      </c>
      <c r="B2717" s="18" t="s">
        <v>3960</v>
      </c>
      <c r="C2717" s="17" t="s">
        <v>14</v>
      </c>
      <c r="D2717" s="17" t="s">
        <v>39</v>
      </c>
      <c r="E2717" s="19">
        <v>2.1000760000000001</v>
      </c>
      <c r="F2717" s="20">
        <v>24.15</v>
      </c>
      <c r="G2717" s="20">
        <f>TRUNC(TRUNC(E2717,8)*F2717,2)</f>
        <v>50.71</v>
      </c>
    </row>
    <row r="2718" spans="1:7" ht="21" customHeight="1">
      <c r="A2718" s="17" t="s">
        <v>1754</v>
      </c>
      <c r="B2718" s="18" t="s">
        <v>1755</v>
      </c>
      <c r="C2718" s="17" t="s">
        <v>14</v>
      </c>
      <c r="D2718" s="17" t="s">
        <v>88</v>
      </c>
      <c r="E2718" s="19">
        <v>1.2307999999999999</v>
      </c>
      <c r="F2718" s="20">
        <v>9.5</v>
      </c>
      <c r="G2718" s="20">
        <f>TRUNC(TRUNC(E2718,8)*F2718,2)</f>
        <v>11.69</v>
      </c>
    </row>
    <row r="2719" spans="1:7" ht="15" customHeight="1">
      <c r="A2719" s="17" t="s">
        <v>1756</v>
      </c>
      <c r="B2719" s="18" t="s">
        <v>1757</v>
      </c>
      <c r="C2719" s="17" t="s">
        <v>14</v>
      </c>
      <c r="D2719" s="17" t="s">
        <v>118</v>
      </c>
      <c r="E2719" s="19">
        <v>0.114</v>
      </c>
      <c r="F2719" s="20">
        <v>17.46</v>
      </c>
      <c r="G2719" s="20">
        <f>TRUNC(TRUNC(E2719,8)*F2719,2)</f>
        <v>1.99</v>
      </c>
    </row>
    <row r="2720" spans="1:7" ht="21" customHeight="1">
      <c r="A2720" s="17" t="s">
        <v>1758</v>
      </c>
      <c r="B2720" s="18" t="s">
        <v>1759</v>
      </c>
      <c r="C2720" s="17" t="s">
        <v>14</v>
      </c>
      <c r="D2720" s="17" t="s">
        <v>88</v>
      </c>
      <c r="E2720" s="19">
        <v>1.6922999999999999</v>
      </c>
      <c r="F2720" s="20">
        <v>6.78</v>
      </c>
      <c r="G2720" s="20">
        <f>TRUNC(TRUNC(E2720,8)*F2720,2)</f>
        <v>11.47</v>
      </c>
    </row>
    <row r="2721" spans="1:7" ht="15" customHeight="1">
      <c r="A2721" s="2"/>
      <c r="B2721" s="2"/>
      <c r="C2721" s="2"/>
      <c r="D2721" s="2"/>
      <c r="E2721" s="87" t="s">
        <v>1588</v>
      </c>
      <c r="F2721" s="87"/>
      <c r="G2721" s="21">
        <f>SUM(G2717:G2720)</f>
        <v>75.86</v>
      </c>
    </row>
    <row r="2722" spans="1:7" ht="15" customHeight="1">
      <c r="A2722" s="91" t="s">
        <v>1560</v>
      </c>
      <c r="B2722" s="91"/>
      <c r="C2722" s="11" t="s">
        <v>4</v>
      </c>
      <c r="D2722" s="11" t="s">
        <v>1470</v>
      </c>
      <c r="E2722" s="11" t="s">
        <v>1471</v>
      </c>
      <c r="F2722" s="11" t="s">
        <v>1472</v>
      </c>
      <c r="G2722" s="11" t="s">
        <v>1473</v>
      </c>
    </row>
    <row r="2723" spans="1:7" ht="21" customHeight="1">
      <c r="A2723" s="17" t="s">
        <v>1762</v>
      </c>
      <c r="B2723" s="18" t="s">
        <v>1763</v>
      </c>
      <c r="C2723" s="17" t="s">
        <v>14</v>
      </c>
      <c r="D2723" s="17" t="s">
        <v>1563</v>
      </c>
      <c r="E2723" s="19">
        <v>0.62</v>
      </c>
      <c r="F2723" s="20">
        <v>23.87</v>
      </c>
      <c r="G2723" s="20">
        <f>TRUNC(TRUNC(E2723,8)*F2723,2)</f>
        <v>14.79</v>
      </c>
    </row>
    <row r="2724" spans="1:7" ht="21" customHeight="1">
      <c r="A2724" s="17" t="s">
        <v>1679</v>
      </c>
      <c r="B2724" s="18" t="s">
        <v>1680</v>
      </c>
      <c r="C2724" s="17" t="s">
        <v>14</v>
      </c>
      <c r="D2724" s="17" t="s">
        <v>1563</v>
      </c>
      <c r="E2724" s="19">
        <v>0.92</v>
      </c>
      <c r="F2724" s="20">
        <v>31.88</v>
      </c>
      <c r="G2724" s="20">
        <f>TRUNC(TRUNC(E2724,8)*F2724,2)</f>
        <v>29.32</v>
      </c>
    </row>
    <row r="2725" spans="1:7" ht="18" customHeight="1">
      <c r="A2725" s="2"/>
      <c r="B2725" s="2"/>
      <c r="C2725" s="2"/>
      <c r="D2725" s="2"/>
      <c r="E2725" s="87" t="s">
        <v>1564</v>
      </c>
      <c r="F2725" s="87"/>
      <c r="G2725" s="21">
        <f>SUM(G2723:G2724)</f>
        <v>44.11</v>
      </c>
    </row>
    <row r="2726" spans="1:7" ht="15" customHeight="1">
      <c r="A2726" s="91" t="s">
        <v>1487</v>
      </c>
      <c r="B2726" s="91"/>
      <c r="C2726" s="11" t="s">
        <v>4</v>
      </c>
      <c r="D2726" s="11" t="s">
        <v>1470</v>
      </c>
      <c r="E2726" s="11" t="s">
        <v>1471</v>
      </c>
      <c r="F2726" s="11" t="s">
        <v>1472</v>
      </c>
      <c r="G2726" s="11" t="s">
        <v>1473</v>
      </c>
    </row>
    <row r="2727" spans="1:7" ht="29.1" customHeight="1">
      <c r="A2727" s="17" t="s">
        <v>1764</v>
      </c>
      <c r="B2727" s="18" t="s">
        <v>1765</v>
      </c>
      <c r="C2727" s="17" t="s">
        <v>14</v>
      </c>
      <c r="D2727" s="17" t="s">
        <v>43</v>
      </c>
      <c r="E2727" s="19">
        <v>2.8999999999999998E-3</v>
      </c>
      <c r="F2727" s="20">
        <v>487.96</v>
      </c>
      <c r="G2727" s="20">
        <f>TRUNC(TRUNC(E2727,8)*F2727,2)</f>
        <v>1.41</v>
      </c>
    </row>
    <row r="2728" spans="1:7" ht="15" customHeight="1">
      <c r="A2728" s="2"/>
      <c r="B2728" s="2"/>
      <c r="C2728" s="2"/>
      <c r="D2728" s="2"/>
      <c r="E2728" s="87" t="s">
        <v>1490</v>
      </c>
      <c r="F2728" s="87"/>
      <c r="G2728" s="21">
        <f>SUM(G2727:G2727)</f>
        <v>1.41</v>
      </c>
    </row>
    <row r="2729" spans="1:7" ht="15" customHeight="1">
      <c r="A2729" s="2"/>
      <c r="B2729" s="2"/>
      <c r="C2729" s="2"/>
      <c r="D2729" s="2"/>
      <c r="E2729" s="89" t="s">
        <v>1491</v>
      </c>
      <c r="F2729" s="89"/>
      <c r="G2729" s="5">
        <f>SUM(G2715,G2721,G2725,G2728)</f>
        <v>125.05</v>
      </c>
    </row>
    <row r="2730" spans="1:7" ht="9.9499999999999993" customHeight="1">
      <c r="A2730" s="2"/>
      <c r="B2730" s="2"/>
      <c r="C2730" s="2"/>
      <c r="D2730" s="2"/>
      <c r="E2730" s="90"/>
      <c r="F2730" s="90"/>
      <c r="G2730" s="90"/>
    </row>
    <row r="2731" spans="1:7" ht="20.100000000000001" customHeight="1">
      <c r="A2731" s="81" t="s">
        <v>3961</v>
      </c>
      <c r="B2731" s="81"/>
      <c r="C2731" s="81"/>
      <c r="D2731" s="81"/>
      <c r="E2731" s="81"/>
      <c r="F2731" s="81"/>
      <c r="G2731" s="81"/>
    </row>
    <row r="2732" spans="1:7" ht="15" customHeight="1">
      <c r="A2732" s="91" t="s">
        <v>1552</v>
      </c>
      <c r="B2732" s="91"/>
      <c r="C2732" s="11" t="s">
        <v>4</v>
      </c>
      <c r="D2732" s="11" t="s">
        <v>1470</v>
      </c>
      <c r="E2732" s="11" t="s">
        <v>1471</v>
      </c>
      <c r="F2732" s="11" t="s">
        <v>1472</v>
      </c>
      <c r="G2732" s="11" t="s">
        <v>1473</v>
      </c>
    </row>
    <row r="2733" spans="1:7" ht="29.1" customHeight="1">
      <c r="A2733" s="17" t="s">
        <v>1750</v>
      </c>
      <c r="B2733" s="18" t="s">
        <v>1751</v>
      </c>
      <c r="C2733" s="17" t="s">
        <v>14</v>
      </c>
      <c r="D2733" s="17" t="s">
        <v>1555</v>
      </c>
      <c r="E2733" s="19">
        <v>0.1016</v>
      </c>
      <c r="F2733" s="20">
        <v>38.950000000000003</v>
      </c>
      <c r="G2733" s="20">
        <f>TRUNC(TRUNC(E2733,8)*F2733,2)</f>
        <v>3.95</v>
      </c>
    </row>
    <row r="2734" spans="1:7" ht="29.1" customHeight="1">
      <c r="A2734" s="17" t="s">
        <v>1752</v>
      </c>
      <c r="B2734" s="18" t="s">
        <v>1753</v>
      </c>
      <c r="C2734" s="17" t="s">
        <v>14</v>
      </c>
      <c r="D2734" s="17" t="s">
        <v>1558</v>
      </c>
      <c r="E2734" s="19">
        <v>2.53E-2</v>
      </c>
      <c r="F2734" s="20">
        <v>40.479999999999997</v>
      </c>
      <c r="G2734" s="20">
        <f>TRUNC(TRUNC(E2734,8)*F2734,2)</f>
        <v>1.02</v>
      </c>
    </row>
    <row r="2735" spans="1:7" ht="18" customHeight="1">
      <c r="A2735" s="2"/>
      <c r="B2735" s="2"/>
      <c r="C2735" s="2"/>
      <c r="D2735" s="2"/>
      <c r="E2735" s="87" t="s">
        <v>1559</v>
      </c>
      <c r="F2735" s="87"/>
      <c r="G2735" s="21">
        <f>SUM(G2733:G2734)</f>
        <v>4.9700000000000006</v>
      </c>
    </row>
    <row r="2736" spans="1:7" ht="15" customHeight="1">
      <c r="A2736" s="91" t="s">
        <v>1576</v>
      </c>
      <c r="B2736" s="91"/>
      <c r="C2736" s="11" t="s">
        <v>4</v>
      </c>
      <c r="D2736" s="11" t="s">
        <v>1470</v>
      </c>
      <c r="E2736" s="11" t="s">
        <v>1471</v>
      </c>
      <c r="F2736" s="11" t="s">
        <v>1472</v>
      </c>
      <c r="G2736" s="11" t="s">
        <v>1473</v>
      </c>
    </row>
    <row r="2737" spans="1:7" ht="29.1" customHeight="1">
      <c r="A2737" s="17" t="s">
        <v>3959</v>
      </c>
      <c r="B2737" s="18" t="s">
        <v>3960</v>
      </c>
      <c r="C2737" s="17" t="s">
        <v>14</v>
      </c>
      <c r="D2737" s="17" t="s">
        <v>39</v>
      </c>
      <c r="E2737" s="19">
        <v>1.050038</v>
      </c>
      <c r="F2737" s="20">
        <v>24.15</v>
      </c>
      <c r="G2737" s="20">
        <f>TRUNC(TRUNC(E2737,8)*F2737,2)</f>
        <v>25.35</v>
      </c>
    </row>
    <row r="2738" spans="1:7" ht="21" customHeight="1">
      <c r="A2738" s="17" t="s">
        <v>1754</v>
      </c>
      <c r="B2738" s="18" t="s">
        <v>1755</v>
      </c>
      <c r="C2738" s="17" t="s">
        <v>14</v>
      </c>
      <c r="D2738" s="17" t="s">
        <v>88</v>
      </c>
      <c r="E2738" s="19">
        <v>1.8032999999999999</v>
      </c>
      <c r="F2738" s="20">
        <v>9.5</v>
      </c>
      <c r="G2738" s="20">
        <f>TRUNC(TRUNC(E2738,8)*F2738,2)</f>
        <v>17.13</v>
      </c>
    </row>
    <row r="2739" spans="1:7" ht="15" customHeight="1">
      <c r="A2739" s="17" t="s">
        <v>1756</v>
      </c>
      <c r="B2739" s="18" t="s">
        <v>1757</v>
      </c>
      <c r="C2739" s="17" t="s">
        <v>14</v>
      </c>
      <c r="D2739" s="17" t="s">
        <v>118</v>
      </c>
      <c r="E2739" s="19">
        <v>6.9000000000000006E-2</v>
      </c>
      <c r="F2739" s="20">
        <v>17.46</v>
      </c>
      <c r="G2739" s="20">
        <f>TRUNC(TRUNC(E2739,8)*F2739,2)</f>
        <v>1.2</v>
      </c>
    </row>
    <row r="2740" spans="1:7" ht="21" customHeight="1">
      <c r="A2740" s="17" t="s">
        <v>1758</v>
      </c>
      <c r="B2740" s="18" t="s">
        <v>1759</v>
      </c>
      <c r="C2740" s="17" t="s">
        <v>14</v>
      </c>
      <c r="D2740" s="17" t="s">
        <v>88</v>
      </c>
      <c r="E2740" s="19">
        <v>1.8032999999999999</v>
      </c>
      <c r="F2740" s="20">
        <v>6.78</v>
      </c>
      <c r="G2740" s="20">
        <f>TRUNC(TRUNC(E2740,8)*F2740,2)</f>
        <v>12.22</v>
      </c>
    </row>
    <row r="2741" spans="1:7" ht="15" customHeight="1">
      <c r="A2741" s="2"/>
      <c r="B2741" s="2"/>
      <c r="C2741" s="2"/>
      <c r="D2741" s="2"/>
      <c r="E2741" s="87" t="s">
        <v>1588</v>
      </c>
      <c r="F2741" s="87"/>
      <c r="G2741" s="21">
        <f>SUM(G2737:G2740)</f>
        <v>55.900000000000006</v>
      </c>
    </row>
    <row r="2742" spans="1:7" ht="15" customHeight="1">
      <c r="A2742" s="91" t="s">
        <v>1560</v>
      </c>
      <c r="B2742" s="91"/>
      <c r="C2742" s="11" t="s">
        <v>4</v>
      </c>
      <c r="D2742" s="11" t="s">
        <v>1470</v>
      </c>
      <c r="E2742" s="11" t="s">
        <v>1471</v>
      </c>
      <c r="F2742" s="11" t="s">
        <v>1472</v>
      </c>
      <c r="G2742" s="11" t="s">
        <v>1473</v>
      </c>
    </row>
    <row r="2743" spans="1:7" ht="21" customHeight="1">
      <c r="A2743" s="17" t="s">
        <v>1762</v>
      </c>
      <c r="B2743" s="18" t="s">
        <v>1763</v>
      </c>
      <c r="C2743" s="17" t="s">
        <v>14</v>
      </c>
      <c r="D2743" s="17" t="s">
        <v>1563</v>
      </c>
      <c r="E2743" s="19">
        <v>0.68899999999999995</v>
      </c>
      <c r="F2743" s="20">
        <v>23.87</v>
      </c>
      <c r="G2743" s="20">
        <f>TRUNC(TRUNC(E2743,8)*F2743,2)</f>
        <v>16.440000000000001</v>
      </c>
    </row>
    <row r="2744" spans="1:7" ht="21" customHeight="1">
      <c r="A2744" s="17" t="s">
        <v>1679</v>
      </c>
      <c r="B2744" s="18" t="s">
        <v>1680</v>
      </c>
      <c r="C2744" s="17" t="s">
        <v>14</v>
      </c>
      <c r="D2744" s="17" t="s">
        <v>1563</v>
      </c>
      <c r="E2744" s="19">
        <v>1.0209999999999999</v>
      </c>
      <c r="F2744" s="20">
        <v>31.88</v>
      </c>
      <c r="G2744" s="20">
        <f>TRUNC(TRUNC(E2744,8)*F2744,2)</f>
        <v>32.54</v>
      </c>
    </row>
    <row r="2745" spans="1:7" ht="18" customHeight="1">
      <c r="A2745" s="2"/>
      <c r="B2745" s="2"/>
      <c r="C2745" s="2"/>
      <c r="D2745" s="2"/>
      <c r="E2745" s="87" t="s">
        <v>1564</v>
      </c>
      <c r="F2745" s="87"/>
      <c r="G2745" s="21">
        <f>SUM(G2743:G2744)</f>
        <v>48.980000000000004</v>
      </c>
    </row>
    <row r="2746" spans="1:7" ht="15" customHeight="1">
      <c r="A2746" s="91" t="s">
        <v>1487</v>
      </c>
      <c r="B2746" s="91"/>
      <c r="C2746" s="11" t="s">
        <v>4</v>
      </c>
      <c r="D2746" s="11" t="s">
        <v>1470</v>
      </c>
      <c r="E2746" s="11" t="s">
        <v>1471</v>
      </c>
      <c r="F2746" s="11" t="s">
        <v>1472</v>
      </c>
      <c r="G2746" s="11" t="s">
        <v>1473</v>
      </c>
    </row>
    <row r="2747" spans="1:7" ht="29.1" customHeight="1">
      <c r="A2747" s="17" t="s">
        <v>1764</v>
      </c>
      <c r="B2747" s="18" t="s">
        <v>1765</v>
      </c>
      <c r="C2747" s="17" t="s">
        <v>14</v>
      </c>
      <c r="D2747" s="17" t="s">
        <v>43</v>
      </c>
      <c r="E2747" s="19">
        <v>4.3E-3</v>
      </c>
      <c r="F2747" s="20">
        <v>487.96</v>
      </c>
      <c r="G2747" s="20">
        <f>TRUNC(TRUNC(E2747,8)*F2747,2)</f>
        <v>2.09</v>
      </c>
    </row>
    <row r="2748" spans="1:7" ht="15" customHeight="1">
      <c r="A2748" s="2"/>
      <c r="B2748" s="2"/>
      <c r="C2748" s="2"/>
      <c r="D2748" s="2"/>
      <c r="E2748" s="87" t="s">
        <v>1490</v>
      </c>
      <c r="F2748" s="87"/>
      <c r="G2748" s="21">
        <f>SUM(G2747:G2747)</f>
        <v>2.09</v>
      </c>
    </row>
    <row r="2749" spans="1:7" ht="15" customHeight="1">
      <c r="A2749" s="2"/>
      <c r="B2749" s="2"/>
      <c r="C2749" s="2"/>
      <c r="D2749" s="2"/>
      <c r="E2749" s="89" t="s">
        <v>1491</v>
      </c>
      <c r="F2749" s="89"/>
      <c r="G2749" s="5">
        <f>SUM(G2735,G2741,G2745,G2748)</f>
        <v>111.94000000000001</v>
      </c>
    </row>
    <row r="2750" spans="1:7" ht="9.9499999999999993" customHeight="1">
      <c r="A2750" s="2"/>
      <c r="B2750" s="2"/>
      <c r="C2750" s="2"/>
      <c r="D2750" s="2"/>
      <c r="E2750" s="90"/>
      <c r="F2750" s="90"/>
      <c r="G2750" s="90"/>
    </row>
    <row r="2751" spans="1:7" ht="20.100000000000001" customHeight="1">
      <c r="A2751" s="81" t="s">
        <v>3962</v>
      </c>
      <c r="B2751" s="81"/>
      <c r="C2751" s="81"/>
      <c r="D2751" s="81"/>
      <c r="E2751" s="81"/>
      <c r="F2751" s="81"/>
      <c r="G2751" s="81"/>
    </row>
    <row r="2752" spans="1:7" ht="15" customHeight="1">
      <c r="A2752" s="91" t="s">
        <v>1552</v>
      </c>
      <c r="B2752" s="91"/>
      <c r="C2752" s="11" t="s">
        <v>4</v>
      </c>
      <c r="D2752" s="11" t="s">
        <v>1470</v>
      </c>
      <c r="E2752" s="11" t="s">
        <v>1471</v>
      </c>
      <c r="F2752" s="11" t="s">
        <v>1472</v>
      </c>
      <c r="G2752" s="11" t="s">
        <v>1473</v>
      </c>
    </row>
    <row r="2753" spans="1:7" ht="29.1" customHeight="1">
      <c r="A2753" s="17" t="s">
        <v>1750</v>
      </c>
      <c r="B2753" s="18" t="s">
        <v>1751</v>
      </c>
      <c r="C2753" s="17" t="s">
        <v>14</v>
      </c>
      <c r="D2753" s="17" t="s">
        <v>1555</v>
      </c>
      <c r="E2753" s="19">
        <v>0.1391</v>
      </c>
      <c r="F2753" s="20">
        <v>38.950000000000003</v>
      </c>
      <c r="G2753" s="20">
        <f>TRUNC(TRUNC(E2753,8)*F2753,2)</f>
        <v>5.41</v>
      </c>
    </row>
    <row r="2754" spans="1:7" ht="29.1" customHeight="1">
      <c r="A2754" s="17" t="s">
        <v>1752</v>
      </c>
      <c r="B2754" s="18" t="s">
        <v>1753</v>
      </c>
      <c r="C2754" s="17" t="s">
        <v>14</v>
      </c>
      <c r="D2754" s="17" t="s">
        <v>1558</v>
      </c>
      <c r="E2754" s="19">
        <v>3.4599999999999999E-2</v>
      </c>
      <c r="F2754" s="20">
        <v>40.479999999999997</v>
      </c>
      <c r="G2754" s="20">
        <f>TRUNC(TRUNC(E2754,8)*F2754,2)</f>
        <v>1.4</v>
      </c>
    </row>
    <row r="2755" spans="1:7" ht="18" customHeight="1">
      <c r="A2755" s="2"/>
      <c r="B2755" s="2"/>
      <c r="C2755" s="2"/>
      <c r="D2755" s="2"/>
      <c r="E2755" s="87" t="s">
        <v>1559</v>
      </c>
      <c r="F2755" s="87"/>
      <c r="G2755" s="21">
        <f>SUM(G2753:G2754)</f>
        <v>6.8100000000000005</v>
      </c>
    </row>
    <row r="2756" spans="1:7" ht="15" customHeight="1">
      <c r="A2756" s="91" t="s">
        <v>1576</v>
      </c>
      <c r="B2756" s="91"/>
      <c r="C2756" s="11" t="s">
        <v>4</v>
      </c>
      <c r="D2756" s="11" t="s">
        <v>1470</v>
      </c>
      <c r="E2756" s="11" t="s">
        <v>1471</v>
      </c>
      <c r="F2756" s="11" t="s">
        <v>1472</v>
      </c>
      <c r="G2756" s="11" t="s">
        <v>1473</v>
      </c>
    </row>
    <row r="2757" spans="1:7" ht="29.1" customHeight="1">
      <c r="A2757" s="17" t="s">
        <v>3959</v>
      </c>
      <c r="B2757" s="18" t="s">
        <v>3960</v>
      </c>
      <c r="C2757" s="17" t="s">
        <v>14</v>
      </c>
      <c r="D2757" s="17" t="s">
        <v>39</v>
      </c>
      <c r="E2757" s="19">
        <v>1.050038</v>
      </c>
      <c r="F2757" s="20">
        <v>24.15</v>
      </c>
      <c r="G2757" s="20">
        <f>TRUNC(TRUNC(E2757,8)*F2757,2)</f>
        <v>25.35</v>
      </c>
    </row>
    <row r="2758" spans="1:7" ht="21" customHeight="1">
      <c r="A2758" s="17" t="s">
        <v>1754</v>
      </c>
      <c r="B2758" s="18" t="s">
        <v>1755</v>
      </c>
      <c r="C2758" s="17" t="s">
        <v>14</v>
      </c>
      <c r="D2758" s="17" t="s">
        <v>88</v>
      </c>
      <c r="E2758" s="19">
        <v>2.6139000000000001</v>
      </c>
      <c r="F2758" s="20">
        <v>9.5</v>
      </c>
      <c r="G2758" s="20">
        <f>TRUNC(TRUNC(E2758,8)*F2758,2)</f>
        <v>24.83</v>
      </c>
    </row>
    <row r="2759" spans="1:7" ht="15" customHeight="1">
      <c r="A2759" s="17" t="s">
        <v>1756</v>
      </c>
      <c r="B2759" s="18" t="s">
        <v>1757</v>
      </c>
      <c r="C2759" s="17" t="s">
        <v>14</v>
      </c>
      <c r="D2759" s="17" t="s">
        <v>118</v>
      </c>
      <c r="E2759" s="19">
        <v>8.5999999999999993E-2</v>
      </c>
      <c r="F2759" s="20">
        <v>17.46</v>
      </c>
      <c r="G2759" s="20">
        <f>TRUNC(TRUNC(E2759,8)*F2759,2)</f>
        <v>1.5</v>
      </c>
    </row>
    <row r="2760" spans="1:7" ht="21" customHeight="1">
      <c r="A2760" s="17" t="s">
        <v>1758</v>
      </c>
      <c r="B2760" s="18" t="s">
        <v>1759</v>
      </c>
      <c r="C2760" s="17" t="s">
        <v>14</v>
      </c>
      <c r="D2760" s="17" t="s">
        <v>88</v>
      </c>
      <c r="E2760" s="19">
        <v>1.9603999999999999</v>
      </c>
      <c r="F2760" s="20">
        <v>6.78</v>
      </c>
      <c r="G2760" s="20">
        <f>TRUNC(TRUNC(E2760,8)*F2760,2)</f>
        <v>13.29</v>
      </c>
    </row>
    <row r="2761" spans="1:7" ht="15" customHeight="1">
      <c r="A2761" s="2"/>
      <c r="B2761" s="2"/>
      <c r="C2761" s="2"/>
      <c r="D2761" s="2"/>
      <c r="E2761" s="87" t="s">
        <v>1588</v>
      </c>
      <c r="F2761" s="87"/>
      <c r="G2761" s="21">
        <f>SUM(G2757:G2760)</f>
        <v>64.97</v>
      </c>
    </row>
    <row r="2762" spans="1:7" ht="15" customHeight="1">
      <c r="A2762" s="91" t="s">
        <v>1560</v>
      </c>
      <c r="B2762" s="91"/>
      <c r="C2762" s="11" t="s">
        <v>4</v>
      </c>
      <c r="D2762" s="11" t="s">
        <v>1470</v>
      </c>
      <c r="E2762" s="11" t="s">
        <v>1471</v>
      </c>
      <c r="F2762" s="11" t="s">
        <v>1472</v>
      </c>
      <c r="G2762" s="11" t="s">
        <v>1473</v>
      </c>
    </row>
    <row r="2763" spans="1:7" ht="21" customHeight="1">
      <c r="A2763" s="17" t="s">
        <v>1762</v>
      </c>
      <c r="B2763" s="18" t="s">
        <v>1763</v>
      </c>
      <c r="C2763" s="17" t="s">
        <v>14</v>
      </c>
      <c r="D2763" s="17" t="s">
        <v>1563</v>
      </c>
      <c r="E2763" s="19">
        <v>0.995</v>
      </c>
      <c r="F2763" s="20">
        <v>23.87</v>
      </c>
      <c r="G2763" s="20">
        <f>TRUNC(TRUNC(E2763,8)*F2763,2)</f>
        <v>23.75</v>
      </c>
    </row>
    <row r="2764" spans="1:7" ht="21" customHeight="1">
      <c r="A2764" s="17" t="s">
        <v>1679</v>
      </c>
      <c r="B2764" s="18" t="s">
        <v>1680</v>
      </c>
      <c r="C2764" s="17" t="s">
        <v>14</v>
      </c>
      <c r="D2764" s="17" t="s">
        <v>1563</v>
      </c>
      <c r="E2764" s="19">
        <v>1.4750000000000001</v>
      </c>
      <c r="F2764" s="20">
        <v>31.88</v>
      </c>
      <c r="G2764" s="20">
        <f>TRUNC(TRUNC(E2764,8)*F2764,2)</f>
        <v>47.02</v>
      </c>
    </row>
    <row r="2765" spans="1:7" ht="18" customHeight="1">
      <c r="A2765" s="2"/>
      <c r="B2765" s="2"/>
      <c r="C2765" s="2"/>
      <c r="D2765" s="2"/>
      <c r="E2765" s="87" t="s">
        <v>1564</v>
      </c>
      <c r="F2765" s="87"/>
      <c r="G2765" s="21">
        <f>SUM(G2763:G2764)</f>
        <v>70.77000000000001</v>
      </c>
    </row>
    <row r="2766" spans="1:7" ht="15" customHeight="1">
      <c r="A2766" s="91" t="s">
        <v>1487</v>
      </c>
      <c r="B2766" s="91"/>
      <c r="C2766" s="11" t="s">
        <v>4</v>
      </c>
      <c r="D2766" s="11" t="s">
        <v>1470</v>
      </c>
      <c r="E2766" s="11" t="s">
        <v>1471</v>
      </c>
      <c r="F2766" s="11" t="s">
        <v>1472</v>
      </c>
      <c r="G2766" s="11" t="s">
        <v>1473</v>
      </c>
    </row>
    <row r="2767" spans="1:7" ht="29.1" customHeight="1">
      <c r="A2767" s="17" t="s">
        <v>1764</v>
      </c>
      <c r="B2767" s="18" t="s">
        <v>1765</v>
      </c>
      <c r="C2767" s="17" t="s">
        <v>14</v>
      </c>
      <c r="D2767" s="17" t="s">
        <v>43</v>
      </c>
      <c r="E2767" s="19">
        <v>6.1999999999999998E-3</v>
      </c>
      <c r="F2767" s="20">
        <v>487.96</v>
      </c>
      <c r="G2767" s="20">
        <f>TRUNC(TRUNC(E2767,8)*F2767,2)</f>
        <v>3.02</v>
      </c>
    </row>
    <row r="2768" spans="1:7" ht="15" customHeight="1">
      <c r="A2768" s="2"/>
      <c r="B2768" s="2"/>
      <c r="C2768" s="2"/>
      <c r="D2768" s="2"/>
      <c r="E2768" s="87" t="s">
        <v>1490</v>
      </c>
      <c r="F2768" s="87"/>
      <c r="G2768" s="21">
        <f>SUM(G2767:G2767)</f>
        <v>3.02</v>
      </c>
    </row>
    <row r="2769" spans="1:7" ht="15" customHeight="1">
      <c r="A2769" s="2"/>
      <c r="B2769" s="2"/>
      <c r="C2769" s="2"/>
      <c r="D2769" s="2"/>
      <c r="E2769" s="89" t="s">
        <v>1491</v>
      </c>
      <c r="F2769" s="89"/>
      <c r="G2769" s="5">
        <f>SUM(G2755,G2761,G2765,G2768)</f>
        <v>145.57000000000002</v>
      </c>
    </row>
    <row r="2770" spans="1:7" ht="9.9499999999999993" customHeight="1">
      <c r="A2770" s="2"/>
      <c r="B2770" s="2"/>
      <c r="C2770" s="2"/>
      <c r="D2770" s="2"/>
      <c r="E2770" s="90"/>
      <c r="F2770" s="90"/>
      <c r="G2770" s="90"/>
    </row>
    <row r="2771" spans="1:7" ht="20.100000000000001" customHeight="1">
      <c r="A2771" s="81" t="s">
        <v>3963</v>
      </c>
      <c r="B2771" s="81"/>
      <c r="C2771" s="81"/>
      <c r="D2771" s="81"/>
      <c r="E2771" s="81"/>
      <c r="F2771" s="81"/>
      <c r="G2771" s="81"/>
    </row>
    <row r="2772" spans="1:7" ht="15" customHeight="1">
      <c r="A2772" s="91" t="s">
        <v>1552</v>
      </c>
      <c r="B2772" s="91"/>
      <c r="C2772" s="11" t="s">
        <v>4</v>
      </c>
      <c r="D2772" s="11" t="s">
        <v>1470</v>
      </c>
      <c r="E2772" s="11" t="s">
        <v>1471</v>
      </c>
      <c r="F2772" s="11" t="s">
        <v>1472</v>
      </c>
      <c r="G2772" s="11" t="s">
        <v>1473</v>
      </c>
    </row>
    <row r="2773" spans="1:7" ht="29.1" customHeight="1">
      <c r="A2773" s="17" t="s">
        <v>1750</v>
      </c>
      <c r="B2773" s="18" t="s">
        <v>1751</v>
      </c>
      <c r="C2773" s="17" t="s">
        <v>14</v>
      </c>
      <c r="D2773" s="17" t="s">
        <v>1555</v>
      </c>
      <c r="E2773" s="19">
        <v>7.51E-2</v>
      </c>
      <c r="F2773" s="20">
        <v>38.950000000000003</v>
      </c>
      <c r="G2773" s="20">
        <f>TRUNC(TRUNC(E2773,8)*F2773,2)</f>
        <v>2.92</v>
      </c>
    </row>
    <row r="2774" spans="1:7" ht="29.1" customHeight="1">
      <c r="A2774" s="17" t="s">
        <v>1752</v>
      </c>
      <c r="B2774" s="18" t="s">
        <v>1753</v>
      </c>
      <c r="C2774" s="17" t="s">
        <v>14</v>
      </c>
      <c r="D2774" s="17" t="s">
        <v>1558</v>
      </c>
      <c r="E2774" s="19">
        <v>1.8700000000000001E-2</v>
      </c>
      <c r="F2774" s="20">
        <v>40.479999999999997</v>
      </c>
      <c r="G2774" s="20">
        <f>TRUNC(TRUNC(E2774,8)*F2774,2)</f>
        <v>0.75</v>
      </c>
    </row>
    <row r="2775" spans="1:7" ht="18" customHeight="1">
      <c r="A2775" s="2"/>
      <c r="B2775" s="2"/>
      <c r="C2775" s="2"/>
      <c r="D2775" s="2"/>
      <c r="E2775" s="87" t="s">
        <v>1559</v>
      </c>
      <c r="F2775" s="87"/>
      <c r="G2775" s="21">
        <f>SUM(G2773:G2774)</f>
        <v>3.67</v>
      </c>
    </row>
    <row r="2776" spans="1:7" ht="15" customHeight="1">
      <c r="A2776" s="91" t="s">
        <v>1576</v>
      </c>
      <c r="B2776" s="91"/>
      <c r="C2776" s="11" t="s">
        <v>4</v>
      </c>
      <c r="D2776" s="11" t="s">
        <v>1470</v>
      </c>
      <c r="E2776" s="11" t="s">
        <v>1471</v>
      </c>
      <c r="F2776" s="11" t="s">
        <v>1472</v>
      </c>
      <c r="G2776" s="11" t="s">
        <v>1473</v>
      </c>
    </row>
    <row r="2777" spans="1:7" ht="29.1" customHeight="1">
      <c r="A2777" s="17" t="s">
        <v>3959</v>
      </c>
      <c r="B2777" s="18" t="s">
        <v>3960</v>
      </c>
      <c r="C2777" s="17" t="s">
        <v>14</v>
      </c>
      <c r="D2777" s="17" t="s">
        <v>39</v>
      </c>
      <c r="E2777" s="19">
        <v>1.050038</v>
      </c>
      <c r="F2777" s="20">
        <v>24.15</v>
      </c>
      <c r="G2777" s="20">
        <f>TRUNC(TRUNC(E2777,8)*F2777,2)</f>
        <v>25.35</v>
      </c>
    </row>
    <row r="2778" spans="1:7" ht="21" customHeight="1">
      <c r="A2778" s="17" t="s">
        <v>1754</v>
      </c>
      <c r="B2778" s="18" t="s">
        <v>1755</v>
      </c>
      <c r="C2778" s="17" t="s">
        <v>14</v>
      </c>
      <c r="D2778" s="17" t="s">
        <v>88</v>
      </c>
      <c r="E2778" s="19">
        <v>1.2307999999999999</v>
      </c>
      <c r="F2778" s="20">
        <v>9.5</v>
      </c>
      <c r="G2778" s="20">
        <f>TRUNC(TRUNC(E2778,8)*F2778,2)</f>
        <v>11.69</v>
      </c>
    </row>
    <row r="2779" spans="1:7" ht="15" customHeight="1">
      <c r="A2779" s="17" t="s">
        <v>1756</v>
      </c>
      <c r="B2779" s="18" t="s">
        <v>1757</v>
      </c>
      <c r="C2779" s="17" t="s">
        <v>14</v>
      </c>
      <c r="D2779" s="17" t="s">
        <v>118</v>
      </c>
      <c r="E2779" s="19">
        <v>5.7000000000000002E-2</v>
      </c>
      <c r="F2779" s="20">
        <v>17.46</v>
      </c>
      <c r="G2779" s="20">
        <f>TRUNC(TRUNC(E2779,8)*F2779,2)</f>
        <v>0.99</v>
      </c>
    </row>
    <row r="2780" spans="1:7" ht="21" customHeight="1">
      <c r="A2780" s="17" t="s">
        <v>1758</v>
      </c>
      <c r="B2780" s="18" t="s">
        <v>1759</v>
      </c>
      <c r="C2780" s="17" t="s">
        <v>14</v>
      </c>
      <c r="D2780" s="17" t="s">
        <v>88</v>
      </c>
      <c r="E2780" s="19">
        <v>1.6922999999999999</v>
      </c>
      <c r="F2780" s="20">
        <v>6.78</v>
      </c>
      <c r="G2780" s="20">
        <f>TRUNC(TRUNC(E2780,8)*F2780,2)</f>
        <v>11.47</v>
      </c>
    </row>
    <row r="2781" spans="1:7" ht="15" customHeight="1">
      <c r="A2781" s="2"/>
      <c r="B2781" s="2"/>
      <c r="C2781" s="2"/>
      <c r="D2781" s="2"/>
      <c r="E2781" s="87" t="s">
        <v>1588</v>
      </c>
      <c r="F2781" s="87"/>
      <c r="G2781" s="21">
        <f>SUM(G2777:G2780)</f>
        <v>49.5</v>
      </c>
    </row>
    <row r="2782" spans="1:7" ht="15" customHeight="1">
      <c r="A2782" s="91" t="s">
        <v>1560</v>
      </c>
      <c r="B2782" s="91"/>
      <c r="C2782" s="11" t="s">
        <v>4</v>
      </c>
      <c r="D2782" s="11" t="s">
        <v>1470</v>
      </c>
      <c r="E2782" s="11" t="s">
        <v>1471</v>
      </c>
      <c r="F2782" s="11" t="s">
        <v>1472</v>
      </c>
      <c r="G2782" s="11" t="s">
        <v>1473</v>
      </c>
    </row>
    <row r="2783" spans="1:7" ht="21" customHeight="1">
      <c r="A2783" s="17" t="s">
        <v>1762</v>
      </c>
      <c r="B2783" s="18" t="s">
        <v>1763</v>
      </c>
      <c r="C2783" s="17" t="s">
        <v>14</v>
      </c>
      <c r="D2783" s="17" t="s">
        <v>1563</v>
      </c>
      <c r="E2783" s="19">
        <v>0.55000000000000004</v>
      </c>
      <c r="F2783" s="20">
        <v>23.87</v>
      </c>
      <c r="G2783" s="20">
        <f>TRUNC(TRUNC(E2783,8)*F2783,2)</f>
        <v>13.12</v>
      </c>
    </row>
    <row r="2784" spans="1:7" ht="21" customHeight="1">
      <c r="A2784" s="17" t="s">
        <v>1679</v>
      </c>
      <c r="B2784" s="18" t="s">
        <v>1680</v>
      </c>
      <c r="C2784" s="17" t="s">
        <v>14</v>
      </c>
      <c r="D2784" s="17" t="s">
        <v>1563</v>
      </c>
      <c r="E2784" s="19">
        <v>0.81599999999999995</v>
      </c>
      <c r="F2784" s="20">
        <v>31.88</v>
      </c>
      <c r="G2784" s="20">
        <f>TRUNC(TRUNC(E2784,8)*F2784,2)</f>
        <v>26.01</v>
      </c>
    </row>
    <row r="2785" spans="1:7" ht="18" customHeight="1">
      <c r="A2785" s="2"/>
      <c r="B2785" s="2"/>
      <c r="C2785" s="2"/>
      <c r="D2785" s="2"/>
      <c r="E2785" s="87" t="s">
        <v>1564</v>
      </c>
      <c r="F2785" s="87"/>
      <c r="G2785" s="21">
        <f>SUM(G2783:G2784)</f>
        <v>39.130000000000003</v>
      </c>
    </row>
    <row r="2786" spans="1:7" ht="15" customHeight="1">
      <c r="A2786" s="91" t="s">
        <v>1487</v>
      </c>
      <c r="B2786" s="91"/>
      <c r="C2786" s="11" t="s">
        <v>4</v>
      </c>
      <c r="D2786" s="11" t="s">
        <v>1470</v>
      </c>
      <c r="E2786" s="11" t="s">
        <v>1471</v>
      </c>
      <c r="F2786" s="11" t="s">
        <v>1472</v>
      </c>
      <c r="G2786" s="11" t="s">
        <v>1473</v>
      </c>
    </row>
    <row r="2787" spans="1:7" ht="29.1" customHeight="1">
      <c r="A2787" s="17" t="s">
        <v>1764</v>
      </c>
      <c r="B2787" s="18" t="s">
        <v>1765</v>
      </c>
      <c r="C2787" s="17" t="s">
        <v>14</v>
      </c>
      <c r="D2787" s="17" t="s">
        <v>43</v>
      </c>
      <c r="E2787" s="19">
        <v>2.8999999999999998E-3</v>
      </c>
      <c r="F2787" s="20">
        <v>487.96</v>
      </c>
      <c r="G2787" s="20">
        <f>TRUNC(TRUNC(E2787,8)*F2787,2)</f>
        <v>1.41</v>
      </c>
    </row>
    <row r="2788" spans="1:7" ht="15" customHeight="1">
      <c r="A2788" s="2"/>
      <c r="B2788" s="2"/>
      <c r="C2788" s="2"/>
      <c r="D2788" s="2"/>
      <c r="E2788" s="87" t="s">
        <v>1490</v>
      </c>
      <c r="F2788" s="87"/>
      <c r="G2788" s="21">
        <f>SUM(G2787:G2787)</f>
        <v>1.41</v>
      </c>
    </row>
    <row r="2789" spans="1:7" ht="15" customHeight="1">
      <c r="A2789" s="2"/>
      <c r="B2789" s="2"/>
      <c r="C2789" s="2"/>
      <c r="D2789" s="2"/>
      <c r="E2789" s="89" t="s">
        <v>1491</v>
      </c>
      <c r="F2789" s="89"/>
      <c r="G2789" s="5">
        <f>SUM(G2775,G2781,G2785,G2788)</f>
        <v>93.710000000000008</v>
      </c>
    </row>
    <row r="2790" spans="1:7" ht="9.9499999999999993" customHeight="1">
      <c r="A2790" s="2"/>
      <c r="B2790" s="2"/>
      <c r="C2790" s="2"/>
      <c r="D2790" s="2"/>
      <c r="E2790" s="90"/>
      <c r="F2790" s="90"/>
      <c r="G2790" s="90"/>
    </row>
    <row r="2791" spans="1:7" ht="20.100000000000001" customHeight="1">
      <c r="A2791" s="81" t="s">
        <v>3964</v>
      </c>
      <c r="B2791" s="81"/>
      <c r="C2791" s="81"/>
      <c r="D2791" s="81"/>
      <c r="E2791" s="81"/>
      <c r="F2791" s="81"/>
      <c r="G2791" s="81"/>
    </row>
    <row r="2792" spans="1:7" ht="15" customHeight="1">
      <c r="A2792" s="91" t="s">
        <v>1552</v>
      </c>
      <c r="B2792" s="91"/>
      <c r="C2792" s="11" t="s">
        <v>4</v>
      </c>
      <c r="D2792" s="11" t="s">
        <v>1470</v>
      </c>
      <c r="E2792" s="11" t="s">
        <v>1471</v>
      </c>
      <c r="F2792" s="11" t="s">
        <v>1472</v>
      </c>
      <c r="G2792" s="11" t="s">
        <v>1473</v>
      </c>
    </row>
    <row r="2793" spans="1:7" ht="29.1" customHeight="1">
      <c r="A2793" s="17" t="s">
        <v>1750</v>
      </c>
      <c r="B2793" s="18" t="s">
        <v>1751</v>
      </c>
      <c r="C2793" s="17" t="s">
        <v>14</v>
      </c>
      <c r="D2793" s="17" t="s">
        <v>1555</v>
      </c>
      <c r="E2793" s="19">
        <v>8.5599999999999996E-2</v>
      </c>
      <c r="F2793" s="20">
        <v>38.950000000000003</v>
      </c>
      <c r="G2793" s="20">
        <f>TRUNC(TRUNC(E2793,8)*F2793,2)</f>
        <v>3.33</v>
      </c>
    </row>
    <row r="2794" spans="1:7" ht="29.1" customHeight="1">
      <c r="A2794" s="17" t="s">
        <v>1752</v>
      </c>
      <c r="B2794" s="18" t="s">
        <v>1753</v>
      </c>
      <c r="C2794" s="17" t="s">
        <v>14</v>
      </c>
      <c r="D2794" s="17" t="s">
        <v>1558</v>
      </c>
      <c r="E2794" s="19">
        <v>2.1299999999999999E-2</v>
      </c>
      <c r="F2794" s="20">
        <v>40.479999999999997</v>
      </c>
      <c r="G2794" s="20">
        <f>TRUNC(TRUNC(E2794,8)*F2794,2)</f>
        <v>0.86</v>
      </c>
    </row>
    <row r="2795" spans="1:7" ht="18" customHeight="1">
      <c r="A2795" s="2"/>
      <c r="B2795" s="2"/>
      <c r="C2795" s="2"/>
      <c r="D2795" s="2"/>
      <c r="E2795" s="87" t="s">
        <v>1559</v>
      </c>
      <c r="F2795" s="87"/>
      <c r="G2795" s="21">
        <f>SUM(G2793:G2794)</f>
        <v>4.1900000000000004</v>
      </c>
    </row>
    <row r="2796" spans="1:7" ht="15" customHeight="1">
      <c r="A2796" s="91" t="s">
        <v>1576</v>
      </c>
      <c r="B2796" s="91"/>
      <c r="C2796" s="11" t="s">
        <v>4</v>
      </c>
      <c r="D2796" s="11" t="s">
        <v>1470</v>
      </c>
      <c r="E2796" s="11" t="s">
        <v>1471</v>
      </c>
      <c r="F2796" s="11" t="s">
        <v>1472</v>
      </c>
      <c r="G2796" s="11" t="s">
        <v>1473</v>
      </c>
    </row>
    <row r="2797" spans="1:7" ht="29.1" customHeight="1">
      <c r="A2797" s="17" t="s">
        <v>3959</v>
      </c>
      <c r="B2797" s="18" t="s">
        <v>3960</v>
      </c>
      <c r="C2797" s="17" t="s">
        <v>14</v>
      </c>
      <c r="D2797" s="17" t="s">
        <v>39</v>
      </c>
      <c r="E2797" s="19">
        <v>1.050038</v>
      </c>
      <c r="F2797" s="20">
        <v>24.15</v>
      </c>
      <c r="G2797" s="20">
        <f>TRUNC(TRUNC(E2797,8)*F2797,2)</f>
        <v>25.35</v>
      </c>
    </row>
    <row r="2798" spans="1:7" ht="21" customHeight="1">
      <c r="A2798" s="17" t="s">
        <v>1754</v>
      </c>
      <c r="B2798" s="18" t="s">
        <v>1755</v>
      </c>
      <c r="C2798" s="17" t="s">
        <v>14</v>
      </c>
      <c r="D2798" s="17" t="s">
        <v>88</v>
      </c>
      <c r="E2798" s="19">
        <v>1.7875000000000001</v>
      </c>
      <c r="F2798" s="20">
        <v>9.5</v>
      </c>
      <c r="G2798" s="20">
        <f>TRUNC(TRUNC(E2798,8)*F2798,2)</f>
        <v>16.98</v>
      </c>
    </row>
    <row r="2799" spans="1:7" ht="15" customHeight="1">
      <c r="A2799" s="17" t="s">
        <v>1756</v>
      </c>
      <c r="B2799" s="18" t="s">
        <v>1757</v>
      </c>
      <c r="C2799" s="17" t="s">
        <v>14</v>
      </c>
      <c r="D2799" s="17" t="s">
        <v>118</v>
      </c>
      <c r="E2799" s="19">
        <v>7.0999999999999994E-2</v>
      </c>
      <c r="F2799" s="20">
        <v>17.46</v>
      </c>
      <c r="G2799" s="20">
        <f>TRUNC(TRUNC(E2799,8)*F2799,2)</f>
        <v>1.23</v>
      </c>
    </row>
    <row r="2800" spans="1:7" ht="21" customHeight="1">
      <c r="A2800" s="17" t="s">
        <v>1758</v>
      </c>
      <c r="B2800" s="18" t="s">
        <v>1759</v>
      </c>
      <c r="C2800" s="17" t="s">
        <v>14</v>
      </c>
      <c r="D2800" s="17" t="s">
        <v>88</v>
      </c>
      <c r="E2800" s="19">
        <v>1.595</v>
      </c>
      <c r="F2800" s="20">
        <v>6.78</v>
      </c>
      <c r="G2800" s="20">
        <f>TRUNC(TRUNC(E2800,8)*F2800,2)</f>
        <v>10.81</v>
      </c>
    </row>
    <row r="2801" spans="1:7" ht="15" customHeight="1">
      <c r="A2801" s="2"/>
      <c r="B2801" s="2"/>
      <c r="C2801" s="2"/>
      <c r="D2801" s="2"/>
      <c r="E2801" s="87" t="s">
        <v>1588</v>
      </c>
      <c r="F2801" s="87"/>
      <c r="G2801" s="21">
        <f>SUM(G2797:G2800)</f>
        <v>54.37</v>
      </c>
    </row>
    <row r="2802" spans="1:7" ht="15" customHeight="1">
      <c r="A2802" s="91" t="s">
        <v>1560</v>
      </c>
      <c r="B2802" s="91"/>
      <c r="C2802" s="11" t="s">
        <v>4</v>
      </c>
      <c r="D2802" s="11" t="s">
        <v>1470</v>
      </c>
      <c r="E2802" s="11" t="s">
        <v>1471</v>
      </c>
      <c r="F2802" s="11" t="s">
        <v>1472</v>
      </c>
      <c r="G2802" s="11" t="s">
        <v>1473</v>
      </c>
    </row>
    <row r="2803" spans="1:7" ht="21" customHeight="1">
      <c r="A2803" s="17" t="s">
        <v>1762</v>
      </c>
      <c r="B2803" s="18" t="s">
        <v>1763</v>
      </c>
      <c r="C2803" s="17" t="s">
        <v>14</v>
      </c>
      <c r="D2803" s="17" t="s">
        <v>1563</v>
      </c>
      <c r="E2803" s="19">
        <v>0.38300000000000001</v>
      </c>
      <c r="F2803" s="20">
        <v>23.87</v>
      </c>
      <c r="G2803" s="20">
        <f>TRUNC(TRUNC(E2803,8)*F2803,2)</f>
        <v>9.14</v>
      </c>
    </row>
    <row r="2804" spans="1:7" ht="21" customHeight="1">
      <c r="A2804" s="17" t="s">
        <v>1679</v>
      </c>
      <c r="B2804" s="18" t="s">
        <v>1680</v>
      </c>
      <c r="C2804" s="17" t="s">
        <v>14</v>
      </c>
      <c r="D2804" s="17" t="s">
        <v>1563</v>
      </c>
      <c r="E2804" s="19">
        <v>0.56399999999999995</v>
      </c>
      <c r="F2804" s="20">
        <v>31.88</v>
      </c>
      <c r="G2804" s="20">
        <f>TRUNC(TRUNC(E2804,8)*F2804,2)</f>
        <v>17.98</v>
      </c>
    </row>
    <row r="2805" spans="1:7" ht="18" customHeight="1">
      <c r="A2805" s="2"/>
      <c r="B2805" s="2"/>
      <c r="C2805" s="2"/>
      <c r="D2805" s="2"/>
      <c r="E2805" s="87" t="s">
        <v>1564</v>
      </c>
      <c r="F2805" s="87"/>
      <c r="G2805" s="21">
        <f>SUM(G2803:G2804)</f>
        <v>27.12</v>
      </c>
    </row>
    <row r="2806" spans="1:7" ht="15" customHeight="1">
      <c r="A2806" s="2"/>
      <c r="B2806" s="2"/>
      <c r="C2806" s="2"/>
      <c r="D2806" s="2"/>
      <c r="E2806" s="89" t="s">
        <v>1491</v>
      </c>
      <c r="F2806" s="89"/>
      <c r="G2806" s="5">
        <f>SUM(G2795,G2801,G2805)</f>
        <v>85.679999999999993</v>
      </c>
    </row>
    <row r="2807" spans="1:7" ht="9.9499999999999993" customHeight="1">
      <c r="A2807" s="2"/>
      <c r="B2807" s="2"/>
      <c r="C2807" s="2"/>
      <c r="D2807" s="2"/>
      <c r="E2807" s="90"/>
      <c r="F2807" s="90"/>
      <c r="G2807" s="90"/>
    </row>
    <row r="2808" spans="1:7" ht="20.100000000000001" customHeight="1">
      <c r="A2808" s="81" t="s">
        <v>3965</v>
      </c>
      <c r="B2808" s="81"/>
      <c r="C2808" s="81"/>
      <c r="D2808" s="81"/>
      <c r="E2808" s="81"/>
      <c r="F2808" s="81"/>
      <c r="G2808" s="81"/>
    </row>
    <row r="2809" spans="1:7" ht="15" customHeight="1">
      <c r="A2809" s="91" t="s">
        <v>1552</v>
      </c>
      <c r="B2809" s="91"/>
      <c r="C2809" s="11" t="s">
        <v>4</v>
      </c>
      <c r="D2809" s="11" t="s">
        <v>1470</v>
      </c>
      <c r="E2809" s="11" t="s">
        <v>1471</v>
      </c>
      <c r="F2809" s="11" t="s">
        <v>1472</v>
      </c>
      <c r="G2809" s="11" t="s">
        <v>1473</v>
      </c>
    </row>
    <row r="2810" spans="1:7" ht="29.1" customHeight="1">
      <c r="A2810" s="17" t="s">
        <v>1750</v>
      </c>
      <c r="B2810" s="18" t="s">
        <v>1751</v>
      </c>
      <c r="C2810" s="17" t="s">
        <v>14</v>
      </c>
      <c r="D2810" s="17" t="s">
        <v>1555</v>
      </c>
      <c r="E2810" s="19">
        <v>0.1225</v>
      </c>
      <c r="F2810" s="20">
        <v>38.950000000000003</v>
      </c>
      <c r="G2810" s="20">
        <f>TRUNC(TRUNC(E2810,8)*F2810,2)</f>
        <v>4.7699999999999996</v>
      </c>
    </row>
    <row r="2811" spans="1:7" ht="29.1" customHeight="1">
      <c r="A2811" s="17" t="s">
        <v>1752</v>
      </c>
      <c r="B2811" s="18" t="s">
        <v>1753</v>
      </c>
      <c r="C2811" s="17" t="s">
        <v>14</v>
      </c>
      <c r="D2811" s="17" t="s">
        <v>1558</v>
      </c>
      <c r="E2811" s="19">
        <v>3.0499999999999999E-2</v>
      </c>
      <c r="F2811" s="20">
        <v>40.479999999999997</v>
      </c>
      <c r="G2811" s="20">
        <f>TRUNC(TRUNC(E2811,8)*F2811,2)</f>
        <v>1.23</v>
      </c>
    </row>
    <row r="2812" spans="1:7" ht="18" customHeight="1">
      <c r="A2812" s="2"/>
      <c r="B2812" s="2"/>
      <c r="C2812" s="2"/>
      <c r="D2812" s="2"/>
      <c r="E2812" s="87" t="s">
        <v>1559</v>
      </c>
      <c r="F2812" s="87"/>
      <c r="G2812" s="21">
        <f>SUM(G2810:G2811)</f>
        <v>6</v>
      </c>
    </row>
    <row r="2813" spans="1:7" ht="15" customHeight="1">
      <c r="A2813" s="91" t="s">
        <v>1576</v>
      </c>
      <c r="B2813" s="91"/>
      <c r="C2813" s="11" t="s">
        <v>4</v>
      </c>
      <c r="D2813" s="11" t="s">
        <v>1470</v>
      </c>
      <c r="E2813" s="11" t="s">
        <v>1471</v>
      </c>
      <c r="F2813" s="11" t="s">
        <v>1472</v>
      </c>
      <c r="G2813" s="11" t="s">
        <v>1473</v>
      </c>
    </row>
    <row r="2814" spans="1:7" ht="29.1" customHeight="1">
      <c r="A2814" s="17" t="s">
        <v>3959</v>
      </c>
      <c r="B2814" s="18" t="s">
        <v>3960</v>
      </c>
      <c r="C2814" s="17" t="s">
        <v>14</v>
      </c>
      <c r="D2814" s="17" t="s">
        <v>39</v>
      </c>
      <c r="E2814" s="19">
        <v>1.050038</v>
      </c>
      <c r="F2814" s="20">
        <v>24.15</v>
      </c>
      <c r="G2814" s="20">
        <f>TRUNC(TRUNC(E2814,8)*F2814,2)</f>
        <v>25.35</v>
      </c>
    </row>
    <row r="2815" spans="1:7" ht="21" customHeight="1">
      <c r="A2815" s="17" t="s">
        <v>1754</v>
      </c>
      <c r="B2815" s="18" t="s">
        <v>1755</v>
      </c>
      <c r="C2815" s="17" t="s">
        <v>14</v>
      </c>
      <c r="D2815" s="17" t="s">
        <v>88</v>
      </c>
      <c r="E2815" s="19">
        <v>2.7151999999999998</v>
      </c>
      <c r="F2815" s="20">
        <v>9.5</v>
      </c>
      <c r="G2815" s="20">
        <f>TRUNC(TRUNC(E2815,8)*F2815,2)</f>
        <v>25.79</v>
      </c>
    </row>
    <row r="2816" spans="1:7" ht="15" customHeight="1">
      <c r="A2816" s="17" t="s">
        <v>1756</v>
      </c>
      <c r="B2816" s="18" t="s">
        <v>1757</v>
      </c>
      <c r="C2816" s="17" t="s">
        <v>14</v>
      </c>
      <c r="D2816" s="17" t="s">
        <v>118</v>
      </c>
      <c r="E2816" s="19">
        <v>9.4E-2</v>
      </c>
      <c r="F2816" s="20">
        <v>17.46</v>
      </c>
      <c r="G2816" s="20">
        <f>TRUNC(TRUNC(E2816,8)*F2816,2)</f>
        <v>1.64</v>
      </c>
    </row>
    <row r="2817" spans="1:7" ht="21" customHeight="1">
      <c r="A2817" s="17" t="s">
        <v>1758</v>
      </c>
      <c r="B2817" s="18" t="s">
        <v>1759</v>
      </c>
      <c r="C2817" s="17" t="s">
        <v>14</v>
      </c>
      <c r="D2817" s="17" t="s">
        <v>88</v>
      </c>
      <c r="E2817" s="19">
        <v>1.7404999999999999</v>
      </c>
      <c r="F2817" s="20">
        <v>6.78</v>
      </c>
      <c r="G2817" s="20">
        <f>TRUNC(TRUNC(E2817,8)*F2817,2)</f>
        <v>11.8</v>
      </c>
    </row>
    <row r="2818" spans="1:7" ht="15" customHeight="1">
      <c r="A2818" s="2"/>
      <c r="B2818" s="2"/>
      <c r="C2818" s="2"/>
      <c r="D2818" s="2"/>
      <c r="E2818" s="87" t="s">
        <v>1588</v>
      </c>
      <c r="F2818" s="87"/>
      <c r="G2818" s="21">
        <f>SUM(G2814:G2817)</f>
        <v>64.58</v>
      </c>
    </row>
    <row r="2819" spans="1:7" ht="15" customHeight="1">
      <c r="A2819" s="91" t="s">
        <v>1560</v>
      </c>
      <c r="B2819" s="91"/>
      <c r="C2819" s="11" t="s">
        <v>4</v>
      </c>
      <c r="D2819" s="11" t="s">
        <v>1470</v>
      </c>
      <c r="E2819" s="11" t="s">
        <v>1471</v>
      </c>
      <c r="F2819" s="11" t="s">
        <v>1472</v>
      </c>
      <c r="G2819" s="11" t="s">
        <v>1473</v>
      </c>
    </row>
    <row r="2820" spans="1:7" ht="21" customHeight="1">
      <c r="A2820" s="17" t="s">
        <v>1762</v>
      </c>
      <c r="B2820" s="18" t="s">
        <v>1763</v>
      </c>
      <c r="C2820" s="17" t="s">
        <v>14</v>
      </c>
      <c r="D2820" s="17" t="s">
        <v>1563</v>
      </c>
      <c r="E2820" s="19">
        <v>0.59499999999999997</v>
      </c>
      <c r="F2820" s="20">
        <v>23.87</v>
      </c>
      <c r="G2820" s="20">
        <f>TRUNC(TRUNC(E2820,8)*F2820,2)</f>
        <v>14.2</v>
      </c>
    </row>
    <row r="2821" spans="1:7" ht="21" customHeight="1">
      <c r="A2821" s="17" t="s">
        <v>1679</v>
      </c>
      <c r="B2821" s="18" t="s">
        <v>1680</v>
      </c>
      <c r="C2821" s="17" t="s">
        <v>14</v>
      </c>
      <c r="D2821" s="17" t="s">
        <v>1563</v>
      </c>
      <c r="E2821" s="19">
        <v>0.878</v>
      </c>
      <c r="F2821" s="20">
        <v>31.88</v>
      </c>
      <c r="G2821" s="20">
        <f>TRUNC(TRUNC(E2821,8)*F2821,2)</f>
        <v>27.99</v>
      </c>
    </row>
    <row r="2822" spans="1:7" ht="18" customHeight="1">
      <c r="A2822" s="2"/>
      <c r="B2822" s="2"/>
      <c r="C2822" s="2"/>
      <c r="D2822" s="2"/>
      <c r="E2822" s="87" t="s">
        <v>1564</v>
      </c>
      <c r="F2822" s="87"/>
      <c r="G2822" s="21">
        <f>SUM(G2820:G2821)</f>
        <v>42.19</v>
      </c>
    </row>
    <row r="2823" spans="1:7" ht="15" customHeight="1">
      <c r="A2823" s="2"/>
      <c r="B2823" s="2"/>
      <c r="C2823" s="2"/>
      <c r="D2823" s="2"/>
      <c r="E2823" s="89" t="s">
        <v>1491</v>
      </c>
      <c r="F2823" s="89"/>
      <c r="G2823" s="5">
        <f>SUM(G2812,G2818,G2822)</f>
        <v>112.77</v>
      </c>
    </row>
    <row r="2824" spans="1:7" ht="9.9499999999999993" customHeight="1">
      <c r="A2824" s="2"/>
      <c r="B2824" s="2"/>
      <c r="C2824" s="2"/>
      <c r="D2824" s="2"/>
      <c r="E2824" s="90"/>
      <c r="F2824" s="90"/>
      <c r="G2824" s="90"/>
    </row>
    <row r="2825" spans="1:7" ht="20.100000000000001" customHeight="1">
      <c r="A2825" s="81" t="s">
        <v>3966</v>
      </c>
      <c r="B2825" s="81"/>
      <c r="C2825" s="81"/>
      <c r="D2825" s="81"/>
      <c r="E2825" s="81"/>
      <c r="F2825" s="81"/>
      <c r="G2825" s="81"/>
    </row>
    <row r="2826" spans="1:7" ht="15" customHeight="1">
      <c r="A2826" s="91" t="s">
        <v>1552</v>
      </c>
      <c r="B2826" s="91"/>
      <c r="C2826" s="11" t="s">
        <v>4</v>
      </c>
      <c r="D2826" s="11" t="s">
        <v>1470</v>
      </c>
      <c r="E2826" s="11" t="s">
        <v>1471</v>
      </c>
      <c r="F2826" s="11" t="s">
        <v>1472</v>
      </c>
      <c r="G2826" s="11" t="s">
        <v>1473</v>
      </c>
    </row>
    <row r="2827" spans="1:7" ht="29.1" customHeight="1">
      <c r="A2827" s="17" t="s">
        <v>1750</v>
      </c>
      <c r="B2827" s="18" t="s">
        <v>1751</v>
      </c>
      <c r="C2827" s="17" t="s">
        <v>14</v>
      </c>
      <c r="D2827" s="17" t="s">
        <v>1555</v>
      </c>
      <c r="E2827" s="19">
        <v>6.1499999999999999E-2</v>
      </c>
      <c r="F2827" s="20">
        <v>38.950000000000003</v>
      </c>
      <c r="G2827" s="20">
        <f>TRUNC(TRUNC(E2827,8)*F2827,2)</f>
        <v>2.39</v>
      </c>
    </row>
    <row r="2828" spans="1:7" ht="29.1" customHeight="1">
      <c r="A2828" s="17" t="s">
        <v>1752</v>
      </c>
      <c r="B2828" s="18" t="s">
        <v>1753</v>
      </c>
      <c r="C2828" s="17" t="s">
        <v>14</v>
      </c>
      <c r="D2828" s="17" t="s">
        <v>1558</v>
      </c>
      <c r="E2828" s="19">
        <v>1.5299999999999999E-2</v>
      </c>
      <c r="F2828" s="20">
        <v>40.479999999999997</v>
      </c>
      <c r="G2828" s="20">
        <f>TRUNC(TRUNC(E2828,8)*F2828,2)</f>
        <v>0.61</v>
      </c>
    </row>
    <row r="2829" spans="1:7" ht="18" customHeight="1">
      <c r="A2829" s="2"/>
      <c r="B2829" s="2"/>
      <c r="C2829" s="2"/>
      <c r="D2829" s="2"/>
      <c r="E2829" s="87" t="s">
        <v>1559</v>
      </c>
      <c r="F2829" s="87"/>
      <c r="G2829" s="21">
        <f>SUM(G2827:G2828)</f>
        <v>3</v>
      </c>
    </row>
    <row r="2830" spans="1:7" ht="15" customHeight="1">
      <c r="A2830" s="91" t="s">
        <v>1576</v>
      </c>
      <c r="B2830" s="91"/>
      <c r="C2830" s="11" t="s">
        <v>4</v>
      </c>
      <c r="D2830" s="11" t="s">
        <v>1470</v>
      </c>
      <c r="E2830" s="11" t="s">
        <v>1471</v>
      </c>
      <c r="F2830" s="11" t="s">
        <v>1472</v>
      </c>
      <c r="G2830" s="11" t="s">
        <v>1473</v>
      </c>
    </row>
    <row r="2831" spans="1:7" ht="29.1" customHeight="1">
      <c r="A2831" s="17" t="s">
        <v>3959</v>
      </c>
      <c r="B2831" s="18" t="s">
        <v>3960</v>
      </c>
      <c r="C2831" s="17" t="s">
        <v>14</v>
      </c>
      <c r="D2831" s="17" t="s">
        <v>39</v>
      </c>
      <c r="E2831" s="19">
        <v>1.050038</v>
      </c>
      <c r="F2831" s="20">
        <v>24.15</v>
      </c>
      <c r="G2831" s="20">
        <f>TRUNC(TRUNC(E2831,8)*F2831,2)</f>
        <v>25.35</v>
      </c>
    </row>
    <row r="2832" spans="1:7" ht="21" customHeight="1">
      <c r="A2832" s="17" t="s">
        <v>1754</v>
      </c>
      <c r="B2832" s="18" t="s">
        <v>1755</v>
      </c>
      <c r="C2832" s="17" t="s">
        <v>14</v>
      </c>
      <c r="D2832" s="17" t="s">
        <v>88</v>
      </c>
      <c r="E2832" s="19">
        <v>1.1818</v>
      </c>
      <c r="F2832" s="20">
        <v>9.5</v>
      </c>
      <c r="G2832" s="20">
        <f>TRUNC(TRUNC(E2832,8)*F2832,2)</f>
        <v>11.22</v>
      </c>
    </row>
    <row r="2833" spans="1:7" ht="15" customHeight="1">
      <c r="A2833" s="17" t="s">
        <v>1756</v>
      </c>
      <c r="B2833" s="18" t="s">
        <v>1757</v>
      </c>
      <c r="C2833" s="17" t="s">
        <v>14</v>
      </c>
      <c r="D2833" s="17" t="s">
        <v>118</v>
      </c>
      <c r="E2833" s="19">
        <v>5.7000000000000002E-2</v>
      </c>
      <c r="F2833" s="20">
        <v>17.46</v>
      </c>
      <c r="G2833" s="20">
        <f>TRUNC(TRUNC(E2833,8)*F2833,2)</f>
        <v>0.99</v>
      </c>
    </row>
    <row r="2834" spans="1:7" ht="21" customHeight="1">
      <c r="A2834" s="17" t="s">
        <v>1758</v>
      </c>
      <c r="B2834" s="18" t="s">
        <v>1759</v>
      </c>
      <c r="C2834" s="17" t="s">
        <v>14</v>
      </c>
      <c r="D2834" s="17" t="s">
        <v>88</v>
      </c>
      <c r="E2834" s="19">
        <v>1.5</v>
      </c>
      <c r="F2834" s="20">
        <v>6.78</v>
      </c>
      <c r="G2834" s="20">
        <f>TRUNC(TRUNC(E2834,8)*F2834,2)</f>
        <v>10.17</v>
      </c>
    </row>
    <row r="2835" spans="1:7" ht="15" customHeight="1">
      <c r="A2835" s="2"/>
      <c r="B2835" s="2"/>
      <c r="C2835" s="2"/>
      <c r="D2835" s="2"/>
      <c r="E2835" s="87" t="s">
        <v>1588</v>
      </c>
      <c r="F2835" s="87"/>
      <c r="G2835" s="21">
        <f>SUM(G2831:G2834)</f>
        <v>47.730000000000004</v>
      </c>
    </row>
    <row r="2836" spans="1:7" ht="15" customHeight="1">
      <c r="A2836" s="91" t="s">
        <v>1560</v>
      </c>
      <c r="B2836" s="91"/>
      <c r="C2836" s="11" t="s">
        <v>4</v>
      </c>
      <c r="D2836" s="11" t="s">
        <v>1470</v>
      </c>
      <c r="E2836" s="11" t="s">
        <v>1471</v>
      </c>
      <c r="F2836" s="11" t="s">
        <v>1472</v>
      </c>
      <c r="G2836" s="11" t="s">
        <v>1473</v>
      </c>
    </row>
    <row r="2837" spans="1:7" ht="21" customHeight="1">
      <c r="A2837" s="17" t="s">
        <v>1762</v>
      </c>
      <c r="B2837" s="18" t="s">
        <v>1763</v>
      </c>
      <c r="C2837" s="17" t="s">
        <v>14</v>
      </c>
      <c r="D2837" s="17" t="s">
        <v>1563</v>
      </c>
      <c r="E2837" s="19">
        <v>0.28799999999999998</v>
      </c>
      <c r="F2837" s="20">
        <v>23.87</v>
      </c>
      <c r="G2837" s="20">
        <f>TRUNC(TRUNC(E2837,8)*F2837,2)</f>
        <v>6.87</v>
      </c>
    </row>
    <row r="2838" spans="1:7" ht="21" customHeight="1">
      <c r="A2838" s="17" t="s">
        <v>1679</v>
      </c>
      <c r="B2838" s="18" t="s">
        <v>1680</v>
      </c>
      <c r="C2838" s="17" t="s">
        <v>14</v>
      </c>
      <c r="D2838" s="17" t="s">
        <v>1563</v>
      </c>
      <c r="E2838" s="19">
        <v>0.42399999999999999</v>
      </c>
      <c r="F2838" s="20">
        <v>31.88</v>
      </c>
      <c r="G2838" s="20">
        <f>TRUNC(TRUNC(E2838,8)*F2838,2)</f>
        <v>13.51</v>
      </c>
    </row>
    <row r="2839" spans="1:7" ht="18" customHeight="1">
      <c r="A2839" s="2"/>
      <c r="B2839" s="2"/>
      <c r="C2839" s="2"/>
      <c r="D2839" s="2"/>
      <c r="E2839" s="87" t="s">
        <v>1564</v>
      </c>
      <c r="F2839" s="87"/>
      <c r="G2839" s="21">
        <f>SUM(G2837:G2838)</f>
        <v>20.38</v>
      </c>
    </row>
    <row r="2840" spans="1:7" ht="15" customHeight="1">
      <c r="A2840" s="2"/>
      <c r="B2840" s="2"/>
      <c r="C2840" s="2"/>
      <c r="D2840" s="2"/>
      <c r="E2840" s="89" t="s">
        <v>1491</v>
      </c>
      <c r="F2840" s="89"/>
      <c r="G2840" s="5">
        <f>SUM(G2829,G2835,G2839)</f>
        <v>71.11</v>
      </c>
    </row>
    <row r="2841" spans="1:7" ht="9.9499999999999993" customHeight="1">
      <c r="A2841" s="2"/>
      <c r="B2841" s="2"/>
      <c r="C2841" s="2"/>
      <c r="D2841" s="2"/>
      <c r="E2841" s="90"/>
      <c r="F2841" s="90"/>
      <c r="G2841" s="90"/>
    </row>
    <row r="2842" spans="1:7" ht="20.100000000000001" customHeight="1">
      <c r="A2842" s="81" t="s">
        <v>3967</v>
      </c>
      <c r="B2842" s="81"/>
      <c r="C2842" s="81"/>
      <c r="D2842" s="81"/>
      <c r="E2842" s="81"/>
      <c r="F2842" s="81"/>
      <c r="G2842" s="81"/>
    </row>
    <row r="2843" spans="1:7" ht="15" customHeight="1">
      <c r="A2843" s="91" t="s">
        <v>1469</v>
      </c>
      <c r="B2843" s="91"/>
      <c r="C2843" s="11" t="s">
        <v>4</v>
      </c>
      <c r="D2843" s="11" t="s">
        <v>1470</v>
      </c>
      <c r="E2843" s="11" t="s">
        <v>1471</v>
      </c>
      <c r="F2843" s="11" t="s">
        <v>1472</v>
      </c>
      <c r="G2843" s="11" t="s">
        <v>1473</v>
      </c>
    </row>
    <row r="2844" spans="1:7" ht="21" customHeight="1">
      <c r="A2844" s="17" t="s">
        <v>3191</v>
      </c>
      <c r="B2844" s="18" t="s">
        <v>3192</v>
      </c>
      <c r="C2844" s="17" t="s">
        <v>14</v>
      </c>
      <c r="D2844" s="17" t="s">
        <v>1563</v>
      </c>
      <c r="E2844" s="19">
        <v>1</v>
      </c>
      <c r="F2844" s="20">
        <v>4.5599999999999996</v>
      </c>
      <c r="G2844" s="20">
        <f t="shared" ref="G2844:G2849" si="31">TRUNC(TRUNC(E2844,8)*F2844,2)</f>
        <v>4.5599999999999996</v>
      </c>
    </row>
    <row r="2845" spans="1:7" ht="21" customHeight="1">
      <c r="A2845" s="17" t="s">
        <v>3193</v>
      </c>
      <c r="B2845" s="18" t="s">
        <v>3194</v>
      </c>
      <c r="C2845" s="17" t="s">
        <v>14</v>
      </c>
      <c r="D2845" s="17" t="s">
        <v>1563</v>
      </c>
      <c r="E2845" s="19">
        <v>1</v>
      </c>
      <c r="F2845" s="20">
        <v>1.24</v>
      </c>
      <c r="G2845" s="20">
        <f t="shared" si="31"/>
        <v>1.24</v>
      </c>
    </row>
    <row r="2846" spans="1:7" ht="21" customHeight="1">
      <c r="A2846" s="17" t="s">
        <v>3195</v>
      </c>
      <c r="B2846" s="18" t="s">
        <v>3196</v>
      </c>
      <c r="C2846" s="17" t="s">
        <v>14</v>
      </c>
      <c r="D2846" s="17" t="s">
        <v>1563</v>
      </c>
      <c r="E2846" s="19">
        <v>1</v>
      </c>
      <c r="F2846" s="20">
        <v>1.34</v>
      </c>
      <c r="G2846" s="20">
        <f t="shared" si="31"/>
        <v>1.34</v>
      </c>
    </row>
    <row r="2847" spans="1:7" ht="21" customHeight="1">
      <c r="A2847" s="17" t="s">
        <v>3197</v>
      </c>
      <c r="B2847" s="18" t="s">
        <v>3198</v>
      </c>
      <c r="C2847" s="17" t="s">
        <v>14</v>
      </c>
      <c r="D2847" s="17" t="s">
        <v>1563</v>
      </c>
      <c r="E2847" s="19">
        <v>1</v>
      </c>
      <c r="F2847" s="20">
        <v>0.82</v>
      </c>
      <c r="G2847" s="20">
        <f t="shared" si="31"/>
        <v>0.82</v>
      </c>
    </row>
    <row r="2848" spans="1:7" ht="21" customHeight="1">
      <c r="A2848" s="17" t="s">
        <v>3199</v>
      </c>
      <c r="B2848" s="18" t="s">
        <v>3200</v>
      </c>
      <c r="C2848" s="17" t="s">
        <v>14</v>
      </c>
      <c r="D2848" s="17" t="s">
        <v>1563</v>
      </c>
      <c r="E2848" s="19">
        <v>1</v>
      </c>
      <c r="F2848" s="20">
        <v>0.04</v>
      </c>
      <c r="G2848" s="20">
        <f t="shared" si="31"/>
        <v>0.04</v>
      </c>
    </row>
    <row r="2849" spans="1:7" ht="21" customHeight="1">
      <c r="A2849" s="17" t="s">
        <v>3201</v>
      </c>
      <c r="B2849" s="18" t="s">
        <v>3202</v>
      </c>
      <c r="C2849" s="17" t="s">
        <v>14</v>
      </c>
      <c r="D2849" s="17" t="s">
        <v>1563</v>
      </c>
      <c r="E2849" s="19">
        <v>1</v>
      </c>
      <c r="F2849" s="20">
        <v>0.8</v>
      </c>
      <c r="G2849" s="20">
        <f t="shared" si="31"/>
        <v>0.8</v>
      </c>
    </row>
    <row r="2850" spans="1:7" ht="15" customHeight="1">
      <c r="A2850" s="2"/>
      <c r="B2850" s="2"/>
      <c r="C2850" s="2"/>
      <c r="D2850" s="2"/>
      <c r="E2850" s="87" t="s">
        <v>1482</v>
      </c>
      <c r="F2850" s="87"/>
      <c r="G2850" s="21">
        <f>SUM(G2844:G2849)</f>
        <v>8.8000000000000007</v>
      </c>
    </row>
    <row r="2851" spans="1:7" ht="15" customHeight="1">
      <c r="A2851" s="91" t="s">
        <v>1483</v>
      </c>
      <c r="B2851" s="91"/>
      <c r="C2851" s="11" t="s">
        <v>4</v>
      </c>
      <c r="D2851" s="11" t="s">
        <v>1470</v>
      </c>
      <c r="E2851" s="11" t="s">
        <v>1471</v>
      </c>
      <c r="F2851" s="11" t="s">
        <v>1472</v>
      </c>
      <c r="G2851" s="11" t="s">
        <v>1473</v>
      </c>
    </row>
    <row r="2852" spans="1:7" ht="15" customHeight="1">
      <c r="A2852" s="17" t="s">
        <v>3620</v>
      </c>
      <c r="B2852" s="18" t="s">
        <v>3621</v>
      </c>
      <c r="C2852" s="17" t="s">
        <v>14</v>
      </c>
      <c r="D2852" s="17" t="s">
        <v>1563</v>
      </c>
      <c r="E2852" s="19">
        <v>1</v>
      </c>
      <c r="F2852" s="20">
        <v>22.92</v>
      </c>
      <c r="G2852" s="20">
        <f>TRUNC(TRUNC(E2852,8)*F2852,2)</f>
        <v>22.92</v>
      </c>
    </row>
    <row r="2853" spans="1:7" ht="15" customHeight="1">
      <c r="A2853" s="2"/>
      <c r="B2853" s="2"/>
      <c r="C2853" s="2"/>
      <c r="D2853" s="2"/>
      <c r="E2853" s="87" t="s">
        <v>1486</v>
      </c>
      <c r="F2853" s="87"/>
      <c r="G2853" s="21">
        <f>SUM(G2852:G2852)</f>
        <v>22.92</v>
      </c>
    </row>
    <row r="2854" spans="1:7" ht="15" customHeight="1">
      <c r="A2854" s="91" t="s">
        <v>1487</v>
      </c>
      <c r="B2854" s="91"/>
      <c r="C2854" s="11" t="s">
        <v>4</v>
      </c>
      <c r="D2854" s="11" t="s">
        <v>1470</v>
      </c>
      <c r="E2854" s="11" t="s">
        <v>1471</v>
      </c>
      <c r="F2854" s="11" t="s">
        <v>1472</v>
      </c>
      <c r="G2854" s="11" t="s">
        <v>1473</v>
      </c>
    </row>
    <row r="2855" spans="1:7" ht="21" customHeight="1">
      <c r="A2855" s="17" t="s">
        <v>3968</v>
      </c>
      <c r="B2855" s="18" t="s">
        <v>3969</v>
      </c>
      <c r="C2855" s="17" t="s">
        <v>14</v>
      </c>
      <c r="D2855" s="17" t="s">
        <v>1563</v>
      </c>
      <c r="E2855" s="19">
        <v>1</v>
      </c>
      <c r="F2855" s="20">
        <v>0.55000000000000004</v>
      </c>
      <c r="G2855" s="20">
        <f>TRUNC(TRUNC(E2855,8)*F2855,2)</f>
        <v>0.55000000000000004</v>
      </c>
    </row>
    <row r="2856" spans="1:7" ht="15" customHeight="1">
      <c r="A2856" s="2"/>
      <c r="B2856" s="2"/>
      <c r="C2856" s="2"/>
      <c r="D2856" s="2"/>
      <c r="E2856" s="87" t="s">
        <v>1490</v>
      </c>
      <c r="F2856" s="87"/>
      <c r="G2856" s="21">
        <f>SUM(G2855:G2855)</f>
        <v>0.55000000000000004</v>
      </c>
    </row>
    <row r="2857" spans="1:7" ht="15" customHeight="1">
      <c r="A2857" s="2"/>
      <c r="B2857" s="2"/>
      <c r="C2857" s="2"/>
      <c r="D2857" s="2"/>
      <c r="E2857" s="89" t="s">
        <v>1491</v>
      </c>
      <c r="F2857" s="89"/>
      <c r="G2857" s="5">
        <f>SUM(G2850,G2853,G2856)</f>
        <v>32.270000000000003</v>
      </c>
    </row>
    <row r="2858" spans="1:7" ht="9.9499999999999993" customHeight="1">
      <c r="A2858" s="2"/>
      <c r="B2858" s="2"/>
      <c r="C2858" s="2"/>
      <c r="D2858" s="2"/>
      <c r="E2858" s="90"/>
      <c r="F2858" s="90"/>
      <c r="G2858" s="90"/>
    </row>
    <row r="2859" spans="1:7" ht="20.100000000000001" customHeight="1">
      <c r="A2859" s="81" t="s">
        <v>3970</v>
      </c>
      <c r="B2859" s="81"/>
      <c r="C2859" s="81"/>
      <c r="D2859" s="81"/>
      <c r="E2859" s="81"/>
      <c r="F2859" s="81"/>
      <c r="G2859" s="81"/>
    </row>
    <row r="2860" spans="1:7" ht="15" customHeight="1">
      <c r="A2860" s="91" t="s">
        <v>1487</v>
      </c>
      <c r="B2860" s="91"/>
      <c r="C2860" s="11" t="s">
        <v>4</v>
      </c>
      <c r="D2860" s="11" t="s">
        <v>1470</v>
      </c>
      <c r="E2860" s="11" t="s">
        <v>1471</v>
      </c>
      <c r="F2860" s="11" t="s">
        <v>1472</v>
      </c>
      <c r="G2860" s="11" t="s">
        <v>1473</v>
      </c>
    </row>
    <row r="2861" spans="1:7" ht="29.1" customHeight="1">
      <c r="A2861" s="17" t="s">
        <v>3971</v>
      </c>
      <c r="B2861" s="18" t="s">
        <v>3972</v>
      </c>
      <c r="C2861" s="17" t="s">
        <v>14</v>
      </c>
      <c r="D2861" s="17" t="s">
        <v>1563</v>
      </c>
      <c r="E2861" s="19">
        <v>1</v>
      </c>
      <c r="F2861" s="20">
        <v>2.13</v>
      </c>
      <c r="G2861" s="20">
        <f>TRUNC(TRUNC(E2861,8)*F2861,2)</f>
        <v>2.13</v>
      </c>
    </row>
    <row r="2862" spans="1:7" ht="29.1" customHeight="1">
      <c r="A2862" s="17" t="s">
        <v>3973</v>
      </c>
      <c r="B2862" s="18" t="s">
        <v>3974</v>
      </c>
      <c r="C2862" s="17" t="s">
        <v>14</v>
      </c>
      <c r="D2862" s="17" t="s">
        <v>1563</v>
      </c>
      <c r="E2862" s="19">
        <v>1</v>
      </c>
      <c r="F2862" s="20">
        <v>0.49</v>
      </c>
      <c r="G2862" s="20">
        <f>TRUNC(TRUNC(E2862,8)*F2862,2)</f>
        <v>0.49</v>
      </c>
    </row>
    <row r="2863" spans="1:7" ht="15" customHeight="1">
      <c r="A2863" s="2"/>
      <c r="B2863" s="2"/>
      <c r="C2863" s="2"/>
      <c r="D2863" s="2"/>
      <c r="E2863" s="87" t="s">
        <v>1490</v>
      </c>
      <c r="F2863" s="87"/>
      <c r="G2863" s="21">
        <f>SUM(G2861:G2862)</f>
        <v>2.62</v>
      </c>
    </row>
    <row r="2864" spans="1:7" ht="15" customHeight="1">
      <c r="A2864" s="2"/>
      <c r="B2864" s="2"/>
      <c r="C2864" s="2"/>
      <c r="D2864" s="2"/>
      <c r="E2864" s="89" t="s">
        <v>1491</v>
      </c>
      <c r="F2864" s="89"/>
      <c r="G2864" s="5">
        <f>SUM(G2863)</f>
        <v>2.62</v>
      </c>
    </row>
    <row r="2865" spans="1:7" ht="9.9499999999999993" customHeight="1">
      <c r="A2865" s="2"/>
      <c r="B2865" s="2"/>
      <c r="C2865" s="2"/>
      <c r="D2865" s="2"/>
      <c r="E2865" s="90"/>
      <c r="F2865" s="90"/>
      <c r="G2865" s="90"/>
    </row>
    <row r="2866" spans="1:7" ht="20.100000000000001" customHeight="1">
      <c r="A2866" s="81" t="s">
        <v>3975</v>
      </c>
      <c r="B2866" s="81"/>
      <c r="C2866" s="81"/>
      <c r="D2866" s="81"/>
      <c r="E2866" s="81"/>
      <c r="F2866" s="81"/>
      <c r="G2866" s="81"/>
    </row>
    <row r="2867" spans="1:7" ht="15" customHeight="1">
      <c r="A2867" s="91" t="s">
        <v>1487</v>
      </c>
      <c r="B2867" s="91"/>
      <c r="C2867" s="11" t="s">
        <v>4</v>
      </c>
      <c r="D2867" s="11" t="s">
        <v>1470</v>
      </c>
      <c r="E2867" s="11" t="s">
        <v>1471</v>
      </c>
      <c r="F2867" s="11" t="s">
        <v>1472</v>
      </c>
      <c r="G2867" s="11" t="s">
        <v>1473</v>
      </c>
    </row>
    <row r="2868" spans="1:7" ht="29.1" customHeight="1">
      <c r="A2868" s="17" t="s">
        <v>3971</v>
      </c>
      <c r="B2868" s="18" t="s">
        <v>3972</v>
      </c>
      <c r="C2868" s="17" t="s">
        <v>14</v>
      </c>
      <c r="D2868" s="17" t="s">
        <v>1563</v>
      </c>
      <c r="E2868" s="19">
        <v>1</v>
      </c>
      <c r="F2868" s="20">
        <v>2.13</v>
      </c>
      <c r="G2868" s="20">
        <f>TRUNC(TRUNC(E2868,8)*F2868,2)</f>
        <v>2.13</v>
      </c>
    </row>
    <row r="2869" spans="1:7" ht="29.1" customHeight="1">
      <c r="A2869" s="17" t="s">
        <v>3973</v>
      </c>
      <c r="B2869" s="18" t="s">
        <v>3974</v>
      </c>
      <c r="C2869" s="17" t="s">
        <v>14</v>
      </c>
      <c r="D2869" s="17" t="s">
        <v>1563</v>
      </c>
      <c r="E2869" s="19">
        <v>1</v>
      </c>
      <c r="F2869" s="20">
        <v>0.49</v>
      </c>
      <c r="G2869" s="20">
        <f>TRUNC(TRUNC(E2869,8)*F2869,2)</f>
        <v>0.49</v>
      </c>
    </row>
    <row r="2870" spans="1:7" ht="29.1" customHeight="1">
      <c r="A2870" s="17" t="s">
        <v>3976</v>
      </c>
      <c r="B2870" s="18" t="s">
        <v>3977</v>
      </c>
      <c r="C2870" s="17" t="s">
        <v>14</v>
      </c>
      <c r="D2870" s="17" t="s">
        <v>1563</v>
      </c>
      <c r="E2870" s="19">
        <v>1</v>
      </c>
      <c r="F2870" s="20">
        <v>2.67</v>
      </c>
      <c r="G2870" s="20">
        <f>TRUNC(TRUNC(E2870,8)*F2870,2)</f>
        <v>2.67</v>
      </c>
    </row>
    <row r="2871" spans="1:7" ht="29.1" customHeight="1">
      <c r="A2871" s="17" t="s">
        <v>3978</v>
      </c>
      <c r="B2871" s="18" t="s">
        <v>3979</v>
      </c>
      <c r="C2871" s="17" t="s">
        <v>14</v>
      </c>
      <c r="D2871" s="17" t="s">
        <v>1563</v>
      </c>
      <c r="E2871" s="19">
        <v>1</v>
      </c>
      <c r="F2871" s="20">
        <v>3.38</v>
      </c>
      <c r="G2871" s="20">
        <f>TRUNC(TRUNC(E2871,8)*F2871,2)</f>
        <v>3.38</v>
      </c>
    </row>
    <row r="2872" spans="1:7" ht="15" customHeight="1">
      <c r="A2872" s="2"/>
      <c r="B2872" s="2"/>
      <c r="C2872" s="2"/>
      <c r="D2872" s="2"/>
      <c r="E2872" s="87" t="s">
        <v>1490</v>
      </c>
      <c r="F2872" s="87"/>
      <c r="G2872" s="21">
        <f>SUM(G2868:G2871)</f>
        <v>8.67</v>
      </c>
    </row>
    <row r="2873" spans="1:7" ht="15" customHeight="1">
      <c r="A2873" s="2"/>
      <c r="B2873" s="2"/>
      <c r="C2873" s="2"/>
      <c r="D2873" s="2"/>
      <c r="E2873" s="89" t="s">
        <v>1491</v>
      </c>
      <c r="F2873" s="89"/>
      <c r="G2873" s="5">
        <f>SUM(G2872)</f>
        <v>8.67</v>
      </c>
    </row>
    <row r="2874" spans="1:7" ht="9.9499999999999993" customHeight="1">
      <c r="A2874" s="2"/>
      <c r="B2874" s="2"/>
      <c r="C2874" s="2"/>
      <c r="D2874" s="2"/>
      <c r="E2874" s="90"/>
      <c r="F2874" s="90"/>
      <c r="G2874" s="90"/>
    </row>
    <row r="2875" spans="1:7" ht="20.100000000000001" customHeight="1">
      <c r="A2875" s="81" t="s">
        <v>3980</v>
      </c>
      <c r="B2875" s="81"/>
      <c r="C2875" s="81"/>
      <c r="D2875" s="81"/>
      <c r="E2875" s="81"/>
      <c r="F2875" s="81"/>
      <c r="G2875" s="81"/>
    </row>
    <row r="2876" spans="1:7" ht="15" customHeight="1">
      <c r="A2876" s="91" t="s">
        <v>1860</v>
      </c>
      <c r="B2876" s="91"/>
      <c r="C2876" s="11" t="s">
        <v>4</v>
      </c>
      <c r="D2876" s="11" t="s">
        <v>1470</v>
      </c>
      <c r="E2876" s="11" t="s">
        <v>1471</v>
      </c>
      <c r="F2876" s="11" t="s">
        <v>1472</v>
      </c>
      <c r="G2876" s="11" t="s">
        <v>1473</v>
      </c>
    </row>
    <row r="2877" spans="1:7" ht="29.1" customHeight="1">
      <c r="A2877" s="17" t="s">
        <v>3981</v>
      </c>
      <c r="B2877" s="18" t="s">
        <v>3982</v>
      </c>
      <c r="C2877" s="17" t="s">
        <v>14</v>
      </c>
      <c r="D2877" s="17" t="s">
        <v>33</v>
      </c>
      <c r="E2877" s="19">
        <v>6.3999999999999997E-5</v>
      </c>
      <c r="F2877" s="20">
        <v>33387.620000000003</v>
      </c>
      <c r="G2877" s="20">
        <f>TRUNC(TRUNC(E2877,8)*F2877,2)</f>
        <v>2.13</v>
      </c>
    </row>
    <row r="2878" spans="1:7" ht="15" customHeight="1">
      <c r="A2878" s="2"/>
      <c r="B2878" s="2"/>
      <c r="C2878" s="2"/>
      <c r="D2878" s="2"/>
      <c r="E2878" s="87" t="s">
        <v>1868</v>
      </c>
      <c r="F2878" s="87"/>
      <c r="G2878" s="21">
        <f>SUM(G2877:G2877)</f>
        <v>2.13</v>
      </c>
    </row>
    <row r="2879" spans="1:7" ht="15" customHeight="1">
      <c r="A2879" s="2"/>
      <c r="B2879" s="2"/>
      <c r="C2879" s="2"/>
      <c r="D2879" s="2"/>
      <c r="E2879" s="89" t="s">
        <v>1491</v>
      </c>
      <c r="F2879" s="89"/>
      <c r="G2879" s="5">
        <f>SUM(G2878)</f>
        <v>2.13</v>
      </c>
    </row>
    <row r="2880" spans="1:7" ht="9.9499999999999993" customHeight="1">
      <c r="A2880" s="2"/>
      <c r="B2880" s="2"/>
      <c r="C2880" s="2"/>
      <c r="D2880" s="2"/>
      <c r="E2880" s="90"/>
      <c r="F2880" s="90"/>
      <c r="G2880" s="90"/>
    </row>
    <row r="2881" spans="1:7" ht="20.100000000000001" customHeight="1">
      <c r="A2881" s="81" t="s">
        <v>3983</v>
      </c>
      <c r="B2881" s="81"/>
      <c r="C2881" s="81"/>
      <c r="D2881" s="81"/>
      <c r="E2881" s="81"/>
      <c r="F2881" s="81"/>
      <c r="G2881" s="81"/>
    </row>
    <row r="2882" spans="1:7" ht="15" customHeight="1">
      <c r="A2882" s="91" t="s">
        <v>1860</v>
      </c>
      <c r="B2882" s="91"/>
      <c r="C2882" s="11" t="s">
        <v>4</v>
      </c>
      <c r="D2882" s="11" t="s">
        <v>1470</v>
      </c>
      <c r="E2882" s="11" t="s">
        <v>1471</v>
      </c>
      <c r="F2882" s="11" t="s">
        <v>1472</v>
      </c>
      <c r="G2882" s="11" t="s">
        <v>1473</v>
      </c>
    </row>
    <row r="2883" spans="1:7" ht="29.1" customHeight="1">
      <c r="A2883" s="17" t="s">
        <v>3981</v>
      </c>
      <c r="B2883" s="18" t="s">
        <v>3982</v>
      </c>
      <c r="C2883" s="17" t="s">
        <v>14</v>
      </c>
      <c r="D2883" s="17" t="s">
        <v>33</v>
      </c>
      <c r="E2883" s="19">
        <v>1.4800000000000001E-5</v>
      </c>
      <c r="F2883" s="20">
        <v>33387.620000000003</v>
      </c>
      <c r="G2883" s="20">
        <f>TRUNC(TRUNC(E2883,8)*F2883,2)</f>
        <v>0.49</v>
      </c>
    </row>
    <row r="2884" spans="1:7" ht="15" customHeight="1">
      <c r="A2884" s="2"/>
      <c r="B2884" s="2"/>
      <c r="C2884" s="2"/>
      <c r="D2884" s="2"/>
      <c r="E2884" s="87" t="s">
        <v>1868</v>
      </c>
      <c r="F2884" s="87"/>
      <c r="G2884" s="21">
        <f>SUM(G2883:G2883)</f>
        <v>0.49</v>
      </c>
    </row>
    <row r="2885" spans="1:7" ht="15" customHeight="1">
      <c r="A2885" s="2"/>
      <c r="B2885" s="2"/>
      <c r="C2885" s="2"/>
      <c r="D2885" s="2"/>
      <c r="E2885" s="89" t="s">
        <v>1491</v>
      </c>
      <c r="F2885" s="89"/>
      <c r="G2885" s="5">
        <f>SUM(G2884)</f>
        <v>0.49</v>
      </c>
    </row>
    <row r="2886" spans="1:7" ht="9.9499999999999993" customHeight="1">
      <c r="A2886" s="2"/>
      <c r="B2886" s="2"/>
      <c r="C2886" s="2"/>
      <c r="D2886" s="2"/>
      <c r="E2886" s="90"/>
      <c r="F2886" s="90"/>
      <c r="G2886" s="90"/>
    </row>
    <row r="2887" spans="1:7" ht="20.100000000000001" customHeight="1">
      <c r="A2887" s="81" t="s">
        <v>3984</v>
      </c>
      <c r="B2887" s="81"/>
      <c r="C2887" s="81"/>
      <c r="D2887" s="81"/>
      <c r="E2887" s="81"/>
      <c r="F2887" s="81"/>
      <c r="G2887" s="81"/>
    </row>
    <row r="2888" spans="1:7" ht="15" customHeight="1">
      <c r="A2888" s="91" t="s">
        <v>1860</v>
      </c>
      <c r="B2888" s="91"/>
      <c r="C2888" s="11" t="s">
        <v>4</v>
      </c>
      <c r="D2888" s="11" t="s">
        <v>1470</v>
      </c>
      <c r="E2888" s="11" t="s">
        <v>1471</v>
      </c>
      <c r="F2888" s="11" t="s">
        <v>1472</v>
      </c>
      <c r="G2888" s="11" t="s">
        <v>1473</v>
      </c>
    </row>
    <row r="2889" spans="1:7" ht="29.1" customHeight="1">
      <c r="A2889" s="17" t="s">
        <v>3981</v>
      </c>
      <c r="B2889" s="18" t="s">
        <v>3982</v>
      </c>
      <c r="C2889" s="17" t="s">
        <v>14</v>
      </c>
      <c r="D2889" s="17" t="s">
        <v>33</v>
      </c>
      <c r="E2889" s="19">
        <v>8.0000000000000007E-5</v>
      </c>
      <c r="F2889" s="20">
        <v>33387.620000000003</v>
      </c>
      <c r="G2889" s="20">
        <f>TRUNC(TRUNC(E2889,8)*F2889,2)</f>
        <v>2.67</v>
      </c>
    </row>
    <row r="2890" spans="1:7" ht="15" customHeight="1">
      <c r="A2890" s="2"/>
      <c r="B2890" s="2"/>
      <c r="C2890" s="2"/>
      <c r="D2890" s="2"/>
      <c r="E2890" s="87" t="s">
        <v>1868</v>
      </c>
      <c r="F2890" s="87"/>
      <c r="G2890" s="21">
        <f>SUM(G2889:G2889)</f>
        <v>2.67</v>
      </c>
    </row>
    <row r="2891" spans="1:7" ht="15" customHeight="1">
      <c r="A2891" s="2"/>
      <c r="B2891" s="2"/>
      <c r="C2891" s="2"/>
      <c r="D2891" s="2"/>
      <c r="E2891" s="89" t="s">
        <v>1491</v>
      </c>
      <c r="F2891" s="89"/>
      <c r="G2891" s="5">
        <f>SUM(G2890)</f>
        <v>2.67</v>
      </c>
    </row>
    <row r="2892" spans="1:7" ht="9.9499999999999993" customHeight="1">
      <c r="A2892" s="2"/>
      <c r="B2892" s="2"/>
      <c r="C2892" s="2"/>
      <c r="D2892" s="2"/>
      <c r="E2892" s="90"/>
      <c r="F2892" s="90"/>
      <c r="G2892" s="90"/>
    </row>
    <row r="2893" spans="1:7" ht="20.100000000000001" customHeight="1">
      <c r="A2893" s="81" t="s">
        <v>3985</v>
      </c>
      <c r="B2893" s="81"/>
      <c r="C2893" s="81"/>
      <c r="D2893" s="81"/>
      <c r="E2893" s="81"/>
      <c r="F2893" s="81"/>
      <c r="G2893" s="81"/>
    </row>
    <row r="2894" spans="1:7" ht="15" customHeight="1">
      <c r="A2894" s="91" t="s">
        <v>3360</v>
      </c>
      <c r="B2894" s="91"/>
      <c r="C2894" s="11" t="s">
        <v>4</v>
      </c>
      <c r="D2894" s="11" t="s">
        <v>1470</v>
      </c>
      <c r="E2894" s="11" t="s">
        <v>1471</v>
      </c>
      <c r="F2894" s="11" t="s">
        <v>1472</v>
      </c>
      <c r="G2894" s="11" t="s">
        <v>1473</v>
      </c>
    </row>
    <row r="2895" spans="1:7" ht="21" customHeight="1">
      <c r="A2895" s="17" t="s">
        <v>3361</v>
      </c>
      <c r="B2895" s="18" t="s">
        <v>3362</v>
      </c>
      <c r="C2895" s="17" t="s">
        <v>14</v>
      </c>
      <c r="D2895" s="17" t="s">
        <v>3363</v>
      </c>
      <c r="E2895" s="19">
        <v>3.13</v>
      </c>
      <c r="F2895" s="20">
        <v>1.08</v>
      </c>
      <c r="G2895" s="20">
        <f>TRUNC(TRUNC(E2895,8)*F2895,2)</f>
        <v>3.38</v>
      </c>
    </row>
    <row r="2896" spans="1:7" ht="15" customHeight="1">
      <c r="A2896" s="2"/>
      <c r="B2896" s="2"/>
      <c r="C2896" s="2"/>
      <c r="D2896" s="2"/>
      <c r="E2896" s="87" t="s">
        <v>3364</v>
      </c>
      <c r="F2896" s="87"/>
      <c r="G2896" s="21">
        <f>SUM(G2895:G2895)</f>
        <v>3.38</v>
      </c>
    </row>
    <row r="2897" spans="1:7" ht="15" customHeight="1">
      <c r="A2897" s="2"/>
      <c r="B2897" s="2"/>
      <c r="C2897" s="2"/>
      <c r="D2897" s="2"/>
      <c r="E2897" s="89" t="s">
        <v>1491</v>
      </c>
      <c r="F2897" s="89"/>
      <c r="G2897" s="5">
        <f>SUM(G2896)</f>
        <v>3.38</v>
      </c>
    </row>
    <row r="2898" spans="1:7" ht="9.9499999999999993" customHeight="1">
      <c r="A2898" s="2"/>
      <c r="B2898" s="2"/>
      <c r="C2898" s="2"/>
      <c r="D2898" s="2"/>
      <c r="E2898" s="90"/>
      <c r="F2898" s="90"/>
      <c r="G2898" s="90"/>
    </row>
    <row r="2899" spans="1:7" ht="20.100000000000001" customHeight="1">
      <c r="A2899" s="81" t="s">
        <v>3986</v>
      </c>
      <c r="B2899" s="81"/>
      <c r="C2899" s="81"/>
      <c r="D2899" s="81"/>
      <c r="E2899" s="81"/>
      <c r="F2899" s="81"/>
      <c r="G2899" s="81"/>
    </row>
    <row r="2900" spans="1:7" ht="15" customHeight="1">
      <c r="A2900" s="91" t="s">
        <v>1552</v>
      </c>
      <c r="B2900" s="91"/>
      <c r="C2900" s="11" t="s">
        <v>4</v>
      </c>
      <c r="D2900" s="11" t="s">
        <v>1470</v>
      </c>
      <c r="E2900" s="11" t="s">
        <v>1471</v>
      </c>
      <c r="F2900" s="11" t="s">
        <v>1472</v>
      </c>
      <c r="G2900" s="11" t="s">
        <v>1473</v>
      </c>
    </row>
    <row r="2901" spans="1:7" ht="29.1" customHeight="1">
      <c r="A2901" s="17" t="s">
        <v>1750</v>
      </c>
      <c r="B2901" s="18" t="s">
        <v>1751</v>
      </c>
      <c r="C2901" s="17" t="s">
        <v>14</v>
      </c>
      <c r="D2901" s="17" t="s">
        <v>1555</v>
      </c>
      <c r="E2901" s="19">
        <v>0.70430000000000004</v>
      </c>
      <c r="F2901" s="20">
        <v>38.950000000000003</v>
      </c>
      <c r="G2901" s="20">
        <f>TRUNC(TRUNC(E2901,8)*F2901,2)</f>
        <v>27.43</v>
      </c>
    </row>
    <row r="2902" spans="1:7" ht="29.1" customHeight="1">
      <c r="A2902" s="17" t="s">
        <v>1752</v>
      </c>
      <c r="B2902" s="18" t="s">
        <v>1753</v>
      </c>
      <c r="C2902" s="17" t="s">
        <v>14</v>
      </c>
      <c r="D2902" s="17" t="s">
        <v>1558</v>
      </c>
      <c r="E2902" s="19">
        <v>0.48770000000000002</v>
      </c>
      <c r="F2902" s="20">
        <v>40.479999999999997</v>
      </c>
      <c r="G2902" s="20">
        <f>TRUNC(TRUNC(E2902,8)*F2902,2)</f>
        <v>19.739999999999998</v>
      </c>
    </row>
    <row r="2903" spans="1:7" ht="29.1" customHeight="1">
      <c r="A2903" s="17" t="s">
        <v>1819</v>
      </c>
      <c r="B2903" s="18" t="s">
        <v>1820</v>
      </c>
      <c r="C2903" s="17" t="s">
        <v>14</v>
      </c>
      <c r="D2903" s="17" t="s">
        <v>1555</v>
      </c>
      <c r="E2903" s="19">
        <v>18.091699999999999</v>
      </c>
      <c r="F2903" s="20">
        <v>0.46</v>
      </c>
      <c r="G2903" s="20">
        <f>TRUNC(TRUNC(E2903,8)*F2903,2)</f>
        <v>8.32</v>
      </c>
    </row>
    <row r="2904" spans="1:7" ht="29.1" customHeight="1">
      <c r="A2904" s="17" t="s">
        <v>1821</v>
      </c>
      <c r="B2904" s="18" t="s">
        <v>1822</v>
      </c>
      <c r="C2904" s="17" t="s">
        <v>14</v>
      </c>
      <c r="D2904" s="17" t="s">
        <v>1558</v>
      </c>
      <c r="E2904" s="19">
        <v>6.6349999999999998</v>
      </c>
      <c r="F2904" s="20">
        <v>1.32</v>
      </c>
      <c r="G2904" s="20">
        <f>TRUNC(TRUNC(E2904,8)*F2904,2)</f>
        <v>8.75</v>
      </c>
    </row>
    <row r="2905" spans="1:7" ht="18" customHeight="1">
      <c r="A2905" s="2"/>
      <c r="B2905" s="2"/>
      <c r="C2905" s="2"/>
      <c r="D2905" s="2"/>
      <c r="E2905" s="87" t="s">
        <v>1559</v>
      </c>
      <c r="F2905" s="87"/>
      <c r="G2905" s="21">
        <f>SUM(G2901:G2904)</f>
        <v>64.240000000000009</v>
      </c>
    </row>
    <row r="2906" spans="1:7" ht="15" customHeight="1">
      <c r="A2906" s="91" t="s">
        <v>1576</v>
      </c>
      <c r="B2906" s="91"/>
      <c r="C2906" s="11" t="s">
        <v>4</v>
      </c>
      <c r="D2906" s="11" t="s">
        <v>1470</v>
      </c>
      <c r="E2906" s="11" t="s">
        <v>1471</v>
      </c>
      <c r="F2906" s="11" t="s">
        <v>1472</v>
      </c>
      <c r="G2906" s="11" t="s">
        <v>1473</v>
      </c>
    </row>
    <row r="2907" spans="1:7" ht="29.1" customHeight="1">
      <c r="A2907" s="17" t="s">
        <v>1851</v>
      </c>
      <c r="B2907" s="18" t="s">
        <v>1852</v>
      </c>
      <c r="C2907" s="17" t="s">
        <v>14</v>
      </c>
      <c r="D2907" s="17" t="s">
        <v>39</v>
      </c>
      <c r="E2907" s="19">
        <v>1.9403999999999999</v>
      </c>
      <c r="F2907" s="20">
        <v>38.33</v>
      </c>
      <c r="G2907" s="20">
        <f>TRUNC(TRUNC(E2907,8)*F2907,2)</f>
        <v>74.37</v>
      </c>
    </row>
    <row r="2908" spans="1:7" ht="21" customHeight="1">
      <c r="A2908" s="17" t="s">
        <v>1803</v>
      </c>
      <c r="B2908" s="18" t="s">
        <v>1804</v>
      </c>
      <c r="C2908" s="17" t="s">
        <v>14</v>
      </c>
      <c r="D2908" s="17" t="s">
        <v>1790</v>
      </c>
      <c r="E2908" s="19">
        <v>8.3299999999999999E-2</v>
      </c>
      <c r="F2908" s="20">
        <v>6.39</v>
      </c>
      <c r="G2908" s="20">
        <f>TRUNC(TRUNC(E2908,8)*F2908,2)</f>
        <v>0.53</v>
      </c>
    </row>
    <row r="2909" spans="1:7" ht="15" customHeight="1">
      <c r="A2909" s="17" t="s">
        <v>1855</v>
      </c>
      <c r="B2909" s="18" t="s">
        <v>1856</v>
      </c>
      <c r="C2909" s="17" t="s">
        <v>14</v>
      </c>
      <c r="D2909" s="17" t="s">
        <v>118</v>
      </c>
      <c r="E2909" s="19">
        <v>0.4365</v>
      </c>
      <c r="F2909" s="20">
        <v>19.66</v>
      </c>
      <c r="G2909" s="20">
        <f>TRUNC(TRUNC(E2909,8)*F2909,2)</f>
        <v>8.58</v>
      </c>
    </row>
    <row r="2910" spans="1:7" ht="21" customHeight="1">
      <c r="A2910" s="17" t="s">
        <v>1811</v>
      </c>
      <c r="B2910" s="18" t="s">
        <v>1812</v>
      </c>
      <c r="C2910" s="17" t="s">
        <v>14</v>
      </c>
      <c r="D2910" s="17" t="s">
        <v>88</v>
      </c>
      <c r="E2910" s="19">
        <v>5.6283000000000003</v>
      </c>
      <c r="F2910" s="20">
        <v>3.32</v>
      </c>
      <c r="G2910" s="20">
        <f>TRUNC(TRUNC(E2910,8)*F2910,2)</f>
        <v>18.68</v>
      </c>
    </row>
    <row r="2911" spans="1:7" ht="15" customHeight="1">
      <c r="A2911" s="2"/>
      <c r="B2911" s="2"/>
      <c r="C2911" s="2"/>
      <c r="D2911" s="2"/>
      <c r="E2911" s="87" t="s">
        <v>1588</v>
      </c>
      <c r="F2911" s="87"/>
      <c r="G2911" s="21">
        <f>SUM(G2907:G2910)</f>
        <v>102.16</v>
      </c>
    </row>
    <row r="2912" spans="1:7" ht="15" customHeight="1">
      <c r="A2912" s="91" t="s">
        <v>1560</v>
      </c>
      <c r="B2912" s="91"/>
      <c r="C2912" s="11" t="s">
        <v>4</v>
      </c>
      <c r="D2912" s="11" t="s">
        <v>1470</v>
      </c>
      <c r="E2912" s="11" t="s">
        <v>1471</v>
      </c>
      <c r="F2912" s="11" t="s">
        <v>1472</v>
      </c>
      <c r="G2912" s="11" t="s">
        <v>1473</v>
      </c>
    </row>
    <row r="2913" spans="1:7" ht="21" customHeight="1">
      <c r="A2913" s="17" t="s">
        <v>1762</v>
      </c>
      <c r="B2913" s="18" t="s">
        <v>1763</v>
      </c>
      <c r="C2913" s="17" t="s">
        <v>14</v>
      </c>
      <c r="D2913" s="17" t="s">
        <v>1563</v>
      </c>
      <c r="E2913" s="19">
        <v>1.1919999999999999</v>
      </c>
      <c r="F2913" s="20">
        <v>23.87</v>
      </c>
      <c r="G2913" s="20">
        <f>TRUNC(TRUNC(E2913,8)*F2913,2)</f>
        <v>28.45</v>
      </c>
    </row>
    <row r="2914" spans="1:7" ht="21" customHeight="1">
      <c r="A2914" s="17" t="s">
        <v>2060</v>
      </c>
      <c r="B2914" s="18" t="s">
        <v>2061</v>
      </c>
      <c r="C2914" s="17" t="s">
        <v>14</v>
      </c>
      <c r="D2914" s="17" t="s">
        <v>1563</v>
      </c>
      <c r="E2914" s="19">
        <v>5.96</v>
      </c>
      <c r="F2914" s="20">
        <v>30.84</v>
      </c>
      <c r="G2914" s="20">
        <f>TRUNC(TRUNC(E2914,8)*F2914,2)</f>
        <v>183.8</v>
      </c>
    </row>
    <row r="2915" spans="1:7" ht="15" customHeight="1">
      <c r="A2915" s="17" t="s">
        <v>1792</v>
      </c>
      <c r="B2915" s="18" t="s">
        <v>1793</v>
      </c>
      <c r="C2915" s="17" t="s">
        <v>14</v>
      </c>
      <c r="D2915" s="17" t="s">
        <v>1563</v>
      </c>
      <c r="E2915" s="19">
        <v>31.349900000000002</v>
      </c>
      <c r="F2915" s="20">
        <v>32.270000000000003</v>
      </c>
      <c r="G2915" s="20">
        <f>TRUNC(TRUNC(E2915,8)*F2915,2)</f>
        <v>1011.66</v>
      </c>
    </row>
    <row r="2916" spans="1:7" ht="15" customHeight="1">
      <c r="A2916" s="17" t="s">
        <v>1775</v>
      </c>
      <c r="B2916" s="18" t="s">
        <v>1776</v>
      </c>
      <c r="C2916" s="17" t="s">
        <v>14</v>
      </c>
      <c r="D2916" s="17" t="s">
        <v>1563</v>
      </c>
      <c r="E2916" s="19">
        <v>31.349900000000002</v>
      </c>
      <c r="F2916" s="20">
        <v>23.23</v>
      </c>
      <c r="G2916" s="20">
        <f>TRUNC(TRUNC(E2916,8)*F2916,2)</f>
        <v>728.25</v>
      </c>
    </row>
    <row r="2917" spans="1:7" ht="18" customHeight="1">
      <c r="A2917" s="2"/>
      <c r="B2917" s="2"/>
      <c r="C2917" s="2"/>
      <c r="D2917" s="2"/>
      <c r="E2917" s="87" t="s">
        <v>1564</v>
      </c>
      <c r="F2917" s="87"/>
      <c r="G2917" s="21">
        <f>SUM(G2913:G2916)</f>
        <v>1952.1599999999999</v>
      </c>
    </row>
    <row r="2918" spans="1:7" ht="15" customHeight="1">
      <c r="A2918" s="91" t="s">
        <v>1487</v>
      </c>
      <c r="B2918" s="91"/>
      <c r="C2918" s="11" t="s">
        <v>4</v>
      </c>
      <c r="D2918" s="11" t="s">
        <v>1470</v>
      </c>
      <c r="E2918" s="11" t="s">
        <v>1471</v>
      </c>
      <c r="F2918" s="11" t="s">
        <v>1472</v>
      </c>
      <c r="G2918" s="11" t="s">
        <v>1473</v>
      </c>
    </row>
    <row r="2919" spans="1:7" ht="29.1" customHeight="1">
      <c r="A2919" s="17" t="s">
        <v>3987</v>
      </c>
      <c r="B2919" s="18" t="s">
        <v>3988</v>
      </c>
      <c r="C2919" s="17" t="s">
        <v>14</v>
      </c>
      <c r="D2919" s="17" t="s">
        <v>118</v>
      </c>
      <c r="E2919" s="19">
        <v>27.898800000000001</v>
      </c>
      <c r="F2919" s="20">
        <v>16.91</v>
      </c>
      <c r="G2919" s="20">
        <f>TRUNC(TRUNC(E2919,8)*F2919,2)</f>
        <v>471.76</v>
      </c>
    </row>
    <row r="2920" spans="1:7" ht="29.1" customHeight="1">
      <c r="A2920" s="17" t="s">
        <v>3989</v>
      </c>
      <c r="B2920" s="18" t="s">
        <v>3990</v>
      </c>
      <c r="C2920" s="17" t="s">
        <v>14</v>
      </c>
      <c r="D2920" s="17" t="s">
        <v>43</v>
      </c>
      <c r="E2920" s="19">
        <v>1.2</v>
      </c>
      <c r="F2920" s="20">
        <v>543.4</v>
      </c>
      <c r="G2920" s="20">
        <f>TRUNC(TRUNC(E2920,8)*F2920,2)</f>
        <v>652.08000000000004</v>
      </c>
    </row>
    <row r="2921" spans="1:7" ht="15" customHeight="1">
      <c r="A2921" s="2"/>
      <c r="B2921" s="2"/>
      <c r="C2921" s="2"/>
      <c r="D2921" s="2"/>
      <c r="E2921" s="87" t="s">
        <v>1490</v>
      </c>
      <c r="F2921" s="87"/>
      <c r="G2921" s="21">
        <f>SUM(G2919:G2920)</f>
        <v>1123.8400000000001</v>
      </c>
    </row>
    <row r="2922" spans="1:7" ht="15" customHeight="1">
      <c r="A2922" s="2"/>
      <c r="B2922" s="2"/>
      <c r="C2922" s="2"/>
      <c r="D2922" s="2"/>
      <c r="E2922" s="89" t="s">
        <v>1491</v>
      </c>
      <c r="F2922" s="89"/>
      <c r="G2922" s="5">
        <f>SUM(G2905,G2911,G2917,G2921)</f>
        <v>3242.4</v>
      </c>
    </row>
    <row r="2923" spans="1:7" ht="9.9499999999999993" customHeight="1">
      <c r="A2923" s="2"/>
      <c r="B2923" s="2"/>
      <c r="C2923" s="2"/>
      <c r="D2923" s="2"/>
      <c r="E2923" s="90"/>
      <c r="F2923" s="90"/>
      <c r="G2923" s="90"/>
    </row>
    <row r="2924" spans="1:7" ht="20.100000000000001" customHeight="1">
      <c r="A2924" s="81" t="s">
        <v>3991</v>
      </c>
      <c r="B2924" s="81"/>
      <c r="C2924" s="81"/>
      <c r="D2924" s="81"/>
      <c r="E2924" s="81"/>
      <c r="F2924" s="81"/>
      <c r="G2924" s="81"/>
    </row>
    <row r="2925" spans="1:7" ht="15" customHeight="1">
      <c r="A2925" s="91" t="s">
        <v>1552</v>
      </c>
      <c r="B2925" s="91"/>
      <c r="C2925" s="11" t="s">
        <v>4</v>
      </c>
      <c r="D2925" s="11" t="s">
        <v>1470</v>
      </c>
      <c r="E2925" s="11" t="s">
        <v>1471</v>
      </c>
      <c r="F2925" s="11" t="s">
        <v>1472</v>
      </c>
      <c r="G2925" s="11" t="s">
        <v>1473</v>
      </c>
    </row>
    <row r="2926" spans="1:7" ht="29.1" customHeight="1">
      <c r="A2926" s="17" t="s">
        <v>1750</v>
      </c>
      <c r="B2926" s="18" t="s">
        <v>1751</v>
      </c>
      <c r="C2926" s="17" t="s">
        <v>14</v>
      </c>
      <c r="D2926" s="17" t="s">
        <v>1555</v>
      </c>
      <c r="E2926" s="19">
        <v>0.42259999999999998</v>
      </c>
      <c r="F2926" s="20">
        <v>38.950000000000003</v>
      </c>
      <c r="G2926" s="20">
        <f>TRUNC(TRUNC(E2926,8)*F2926,2)</f>
        <v>16.46</v>
      </c>
    </row>
    <row r="2927" spans="1:7" ht="29.1" customHeight="1">
      <c r="A2927" s="17" t="s">
        <v>1752</v>
      </c>
      <c r="B2927" s="18" t="s">
        <v>1753</v>
      </c>
      <c r="C2927" s="17" t="s">
        <v>14</v>
      </c>
      <c r="D2927" s="17" t="s">
        <v>1558</v>
      </c>
      <c r="E2927" s="19">
        <v>0.313</v>
      </c>
      <c r="F2927" s="20">
        <v>40.479999999999997</v>
      </c>
      <c r="G2927" s="20">
        <f>TRUNC(TRUNC(E2927,8)*F2927,2)</f>
        <v>12.67</v>
      </c>
    </row>
    <row r="2928" spans="1:7" ht="29.1" customHeight="1">
      <c r="A2928" s="17" t="s">
        <v>1819</v>
      </c>
      <c r="B2928" s="18" t="s">
        <v>1820</v>
      </c>
      <c r="C2928" s="17" t="s">
        <v>14</v>
      </c>
      <c r="D2928" s="17" t="s">
        <v>1555</v>
      </c>
      <c r="E2928" s="19">
        <v>12.7788</v>
      </c>
      <c r="F2928" s="20">
        <v>0.46</v>
      </c>
      <c r="G2928" s="20">
        <f>TRUNC(TRUNC(E2928,8)*F2928,2)</f>
        <v>5.87</v>
      </c>
    </row>
    <row r="2929" spans="1:7" ht="29.1" customHeight="1">
      <c r="A2929" s="17" t="s">
        <v>1821</v>
      </c>
      <c r="B2929" s="18" t="s">
        <v>1822</v>
      </c>
      <c r="C2929" s="17" t="s">
        <v>14</v>
      </c>
      <c r="D2929" s="17" t="s">
        <v>1558</v>
      </c>
      <c r="E2929" s="19">
        <v>4.6864999999999997</v>
      </c>
      <c r="F2929" s="20">
        <v>1.32</v>
      </c>
      <c r="G2929" s="20">
        <f>TRUNC(TRUNC(E2929,8)*F2929,2)</f>
        <v>6.18</v>
      </c>
    </row>
    <row r="2930" spans="1:7" ht="18" customHeight="1">
      <c r="A2930" s="2"/>
      <c r="B2930" s="2"/>
      <c r="C2930" s="2"/>
      <c r="D2930" s="2"/>
      <c r="E2930" s="87" t="s">
        <v>1559</v>
      </c>
      <c r="F2930" s="87"/>
      <c r="G2930" s="21">
        <f>SUM(G2926:G2929)</f>
        <v>41.18</v>
      </c>
    </row>
    <row r="2931" spans="1:7" ht="15" customHeight="1">
      <c r="A2931" s="91" t="s">
        <v>1576</v>
      </c>
      <c r="B2931" s="91"/>
      <c r="C2931" s="11" t="s">
        <v>4</v>
      </c>
      <c r="D2931" s="11" t="s">
        <v>1470</v>
      </c>
      <c r="E2931" s="11" t="s">
        <v>1471</v>
      </c>
      <c r="F2931" s="11" t="s">
        <v>1472</v>
      </c>
      <c r="G2931" s="11" t="s">
        <v>1473</v>
      </c>
    </row>
    <row r="2932" spans="1:7" ht="29.1" customHeight="1">
      <c r="A2932" s="17" t="s">
        <v>1851</v>
      </c>
      <c r="B2932" s="18" t="s">
        <v>1852</v>
      </c>
      <c r="C2932" s="17" t="s">
        <v>14</v>
      </c>
      <c r="D2932" s="17" t="s">
        <v>39</v>
      </c>
      <c r="E2932" s="19">
        <v>1.3111999999999999</v>
      </c>
      <c r="F2932" s="20">
        <v>38.33</v>
      </c>
      <c r="G2932" s="20">
        <f>TRUNC(TRUNC(E2932,8)*F2932,2)</f>
        <v>50.25</v>
      </c>
    </row>
    <row r="2933" spans="1:7" ht="21" customHeight="1">
      <c r="A2933" s="17" t="s">
        <v>1803</v>
      </c>
      <c r="B2933" s="18" t="s">
        <v>1804</v>
      </c>
      <c r="C2933" s="17" t="s">
        <v>14</v>
      </c>
      <c r="D2933" s="17" t="s">
        <v>1790</v>
      </c>
      <c r="E2933" s="19">
        <v>5.67E-2</v>
      </c>
      <c r="F2933" s="20">
        <v>6.39</v>
      </c>
      <c r="G2933" s="20">
        <f>TRUNC(TRUNC(E2933,8)*F2933,2)</f>
        <v>0.36</v>
      </c>
    </row>
    <row r="2934" spans="1:7" ht="15" customHeight="1">
      <c r="A2934" s="17" t="s">
        <v>1855</v>
      </c>
      <c r="B2934" s="18" t="s">
        <v>1856</v>
      </c>
      <c r="C2934" s="17" t="s">
        <v>14</v>
      </c>
      <c r="D2934" s="17" t="s">
        <v>118</v>
      </c>
      <c r="E2934" s="19">
        <v>0.26190000000000002</v>
      </c>
      <c r="F2934" s="20">
        <v>19.66</v>
      </c>
      <c r="G2934" s="20">
        <f>TRUNC(TRUNC(E2934,8)*F2934,2)</f>
        <v>5.14</v>
      </c>
    </row>
    <row r="2935" spans="1:7" ht="21" customHeight="1">
      <c r="A2935" s="17" t="s">
        <v>1811</v>
      </c>
      <c r="B2935" s="18" t="s">
        <v>1812</v>
      </c>
      <c r="C2935" s="17" t="s">
        <v>14</v>
      </c>
      <c r="D2935" s="17" t="s">
        <v>88</v>
      </c>
      <c r="E2935" s="19">
        <v>4.4770000000000003</v>
      </c>
      <c r="F2935" s="20">
        <v>3.32</v>
      </c>
      <c r="G2935" s="20">
        <f>TRUNC(TRUNC(E2935,8)*F2935,2)</f>
        <v>14.86</v>
      </c>
    </row>
    <row r="2936" spans="1:7" ht="15" customHeight="1">
      <c r="A2936" s="2"/>
      <c r="B2936" s="2"/>
      <c r="C2936" s="2"/>
      <c r="D2936" s="2"/>
      <c r="E2936" s="87" t="s">
        <v>1588</v>
      </c>
      <c r="F2936" s="87"/>
      <c r="G2936" s="21">
        <f>SUM(G2932:G2935)</f>
        <v>70.61</v>
      </c>
    </row>
    <row r="2937" spans="1:7" ht="15" customHeight="1">
      <c r="A2937" s="91" t="s">
        <v>1560</v>
      </c>
      <c r="B2937" s="91"/>
      <c r="C2937" s="11" t="s">
        <v>4</v>
      </c>
      <c r="D2937" s="11" t="s">
        <v>1470</v>
      </c>
      <c r="E2937" s="11" t="s">
        <v>1471</v>
      </c>
      <c r="F2937" s="11" t="s">
        <v>1472</v>
      </c>
      <c r="G2937" s="11" t="s">
        <v>1473</v>
      </c>
    </row>
    <row r="2938" spans="1:7" ht="21" customHeight="1">
      <c r="A2938" s="17" t="s">
        <v>1762</v>
      </c>
      <c r="B2938" s="18" t="s">
        <v>1763</v>
      </c>
      <c r="C2938" s="17" t="s">
        <v>14</v>
      </c>
      <c r="D2938" s="17" t="s">
        <v>1563</v>
      </c>
      <c r="E2938" s="19">
        <v>0.73560000000000003</v>
      </c>
      <c r="F2938" s="20">
        <v>23.87</v>
      </c>
      <c r="G2938" s="20">
        <f>TRUNC(TRUNC(E2938,8)*F2938,2)</f>
        <v>17.55</v>
      </c>
    </row>
    <row r="2939" spans="1:7" ht="21" customHeight="1">
      <c r="A2939" s="17" t="s">
        <v>2060</v>
      </c>
      <c r="B2939" s="18" t="s">
        <v>2061</v>
      </c>
      <c r="C2939" s="17" t="s">
        <v>14</v>
      </c>
      <c r="D2939" s="17" t="s">
        <v>1563</v>
      </c>
      <c r="E2939" s="19">
        <v>3.6779999999999999</v>
      </c>
      <c r="F2939" s="20">
        <v>30.84</v>
      </c>
      <c r="G2939" s="20">
        <f>TRUNC(TRUNC(E2939,8)*F2939,2)</f>
        <v>113.42</v>
      </c>
    </row>
    <row r="2940" spans="1:7" ht="15" customHeight="1">
      <c r="A2940" s="17" t="s">
        <v>1792</v>
      </c>
      <c r="B2940" s="18" t="s">
        <v>1793</v>
      </c>
      <c r="C2940" s="17" t="s">
        <v>14</v>
      </c>
      <c r="D2940" s="17" t="s">
        <v>1563</v>
      </c>
      <c r="E2940" s="19">
        <v>22.497399999999999</v>
      </c>
      <c r="F2940" s="20">
        <v>32.270000000000003</v>
      </c>
      <c r="G2940" s="20">
        <f>TRUNC(TRUNC(E2940,8)*F2940,2)</f>
        <v>725.99</v>
      </c>
    </row>
    <row r="2941" spans="1:7" ht="15" customHeight="1">
      <c r="A2941" s="17" t="s">
        <v>1775</v>
      </c>
      <c r="B2941" s="18" t="s">
        <v>1776</v>
      </c>
      <c r="C2941" s="17" t="s">
        <v>14</v>
      </c>
      <c r="D2941" s="17" t="s">
        <v>1563</v>
      </c>
      <c r="E2941" s="19">
        <v>22.497399999999999</v>
      </c>
      <c r="F2941" s="20">
        <v>23.23</v>
      </c>
      <c r="G2941" s="20">
        <f>TRUNC(TRUNC(E2941,8)*F2941,2)</f>
        <v>522.61</v>
      </c>
    </row>
    <row r="2942" spans="1:7" ht="18" customHeight="1">
      <c r="A2942" s="2"/>
      <c r="B2942" s="2"/>
      <c r="C2942" s="2"/>
      <c r="D2942" s="2"/>
      <c r="E2942" s="87" t="s">
        <v>1564</v>
      </c>
      <c r="F2942" s="87"/>
      <c r="G2942" s="21">
        <f>SUM(G2938:G2941)</f>
        <v>1379.5700000000002</v>
      </c>
    </row>
    <row r="2943" spans="1:7" ht="15" customHeight="1">
      <c r="A2943" s="91" t="s">
        <v>1487</v>
      </c>
      <c r="B2943" s="91"/>
      <c r="C2943" s="11" t="s">
        <v>4</v>
      </c>
      <c r="D2943" s="11" t="s">
        <v>1470</v>
      </c>
      <c r="E2943" s="11" t="s">
        <v>1471</v>
      </c>
      <c r="F2943" s="11" t="s">
        <v>1472</v>
      </c>
      <c r="G2943" s="11" t="s">
        <v>1473</v>
      </c>
    </row>
    <row r="2944" spans="1:7" ht="29.1" customHeight="1">
      <c r="A2944" s="17" t="s">
        <v>3987</v>
      </c>
      <c r="B2944" s="18" t="s">
        <v>3988</v>
      </c>
      <c r="C2944" s="17" t="s">
        <v>14</v>
      </c>
      <c r="D2944" s="17" t="s">
        <v>118</v>
      </c>
      <c r="E2944" s="19">
        <v>28.936900000000001</v>
      </c>
      <c r="F2944" s="20">
        <v>16.91</v>
      </c>
      <c r="G2944" s="20">
        <f>TRUNC(TRUNC(E2944,8)*F2944,2)</f>
        <v>489.32</v>
      </c>
    </row>
    <row r="2945" spans="1:7" ht="29.1" customHeight="1">
      <c r="A2945" s="17" t="s">
        <v>3992</v>
      </c>
      <c r="B2945" s="18" t="s">
        <v>3993</v>
      </c>
      <c r="C2945" s="17" t="s">
        <v>14</v>
      </c>
      <c r="D2945" s="17" t="s">
        <v>43</v>
      </c>
      <c r="E2945" s="19">
        <v>1.2</v>
      </c>
      <c r="F2945" s="20">
        <v>561.25</v>
      </c>
      <c r="G2945" s="20">
        <f>TRUNC(TRUNC(E2945,8)*F2945,2)</f>
        <v>673.5</v>
      </c>
    </row>
    <row r="2946" spans="1:7" ht="15" customHeight="1">
      <c r="A2946" s="2"/>
      <c r="B2946" s="2"/>
      <c r="C2946" s="2"/>
      <c r="D2946" s="2"/>
      <c r="E2946" s="87" t="s">
        <v>1490</v>
      </c>
      <c r="F2946" s="87"/>
      <c r="G2946" s="21">
        <f>SUM(G2944:G2945)</f>
        <v>1162.82</v>
      </c>
    </row>
    <row r="2947" spans="1:7" ht="15" customHeight="1">
      <c r="A2947" s="2"/>
      <c r="B2947" s="2"/>
      <c r="C2947" s="2"/>
      <c r="D2947" s="2"/>
      <c r="E2947" s="89" t="s">
        <v>1491</v>
      </c>
      <c r="F2947" s="89"/>
      <c r="G2947" s="5">
        <f>SUM(G2930,G2936,G2942,G2946)</f>
        <v>2654.1800000000003</v>
      </c>
    </row>
    <row r="2948" spans="1:7" ht="9.9499999999999993" customHeight="1">
      <c r="A2948" s="2"/>
      <c r="B2948" s="2"/>
      <c r="C2948" s="2"/>
      <c r="D2948" s="2"/>
      <c r="E2948" s="90"/>
      <c r="F2948" s="90"/>
      <c r="G2948" s="90"/>
    </row>
    <row r="2949" spans="1:7" ht="20.100000000000001" customHeight="1">
      <c r="A2949" s="81" t="s">
        <v>3994</v>
      </c>
      <c r="B2949" s="81"/>
      <c r="C2949" s="81"/>
      <c r="D2949" s="81"/>
      <c r="E2949" s="81"/>
      <c r="F2949" s="81"/>
      <c r="G2949" s="81"/>
    </row>
    <row r="2950" spans="1:7" ht="15" customHeight="1">
      <c r="A2950" s="91" t="s">
        <v>1552</v>
      </c>
      <c r="B2950" s="91"/>
      <c r="C2950" s="11" t="s">
        <v>4</v>
      </c>
      <c r="D2950" s="11" t="s">
        <v>1470</v>
      </c>
      <c r="E2950" s="11" t="s">
        <v>1471</v>
      </c>
      <c r="F2950" s="11" t="s">
        <v>1472</v>
      </c>
      <c r="G2950" s="11" t="s">
        <v>1473</v>
      </c>
    </row>
    <row r="2951" spans="1:7" ht="29.1" customHeight="1">
      <c r="A2951" s="17" t="s">
        <v>1750</v>
      </c>
      <c r="B2951" s="18" t="s">
        <v>1751</v>
      </c>
      <c r="C2951" s="17" t="s">
        <v>14</v>
      </c>
      <c r="D2951" s="17" t="s">
        <v>1555</v>
      </c>
      <c r="E2951" s="19">
        <v>1.0401</v>
      </c>
      <c r="F2951" s="20">
        <v>38.950000000000003</v>
      </c>
      <c r="G2951" s="20">
        <f>TRUNC(TRUNC(E2951,8)*F2951,2)</f>
        <v>40.51</v>
      </c>
    </row>
    <row r="2952" spans="1:7" ht="29.1" customHeight="1">
      <c r="A2952" s="17" t="s">
        <v>1752</v>
      </c>
      <c r="B2952" s="18" t="s">
        <v>1753</v>
      </c>
      <c r="C2952" s="17" t="s">
        <v>14</v>
      </c>
      <c r="D2952" s="17" t="s">
        <v>1558</v>
      </c>
      <c r="E2952" s="19">
        <v>0.77359999999999995</v>
      </c>
      <c r="F2952" s="20">
        <v>40.479999999999997</v>
      </c>
      <c r="G2952" s="20">
        <f>TRUNC(TRUNC(E2952,8)*F2952,2)</f>
        <v>31.31</v>
      </c>
    </row>
    <row r="2953" spans="1:7" ht="29.1" customHeight="1">
      <c r="A2953" s="17" t="s">
        <v>1819</v>
      </c>
      <c r="B2953" s="18" t="s">
        <v>1820</v>
      </c>
      <c r="C2953" s="17" t="s">
        <v>14</v>
      </c>
      <c r="D2953" s="17" t="s">
        <v>1555</v>
      </c>
      <c r="E2953" s="19">
        <v>18.091699999999999</v>
      </c>
      <c r="F2953" s="20">
        <v>0.46</v>
      </c>
      <c r="G2953" s="20">
        <f>TRUNC(TRUNC(E2953,8)*F2953,2)</f>
        <v>8.32</v>
      </c>
    </row>
    <row r="2954" spans="1:7" ht="29.1" customHeight="1">
      <c r="A2954" s="17" t="s">
        <v>1821</v>
      </c>
      <c r="B2954" s="18" t="s">
        <v>1822</v>
      </c>
      <c r="C2954" s="17" t="s">
        <v>14</v>
      </c>
      <c r="D2954" s="17" t="s">
        <v>1558</v>
      </c>
      <c r="E2954" s="19">
        <v>6.6349999999999998</v>
      </c>
      <c r="F2954" s="20">
        <v>1.32</v>
      </c>
      <c r="G2954" s="20">
        <f>TRUNC(TRUNC(E2954,8)*F2954,2)</f>
        <v>8.75</v>
      </c>
    </row>
    <row r="2955" spans="1:7" ht="18" customHeight="1">
      <c r="A2955" s="2"/>
      <c r="B2955" s="2"/>
      <c r="C2955" s="2"/>
      <c r="D2955" s="2"/>
      <c r="E2955" s="87" t="s">
        <v>1559</v>
      </c>
      <c r="F2955" s="87"/>
      <c r="G2955" s="21">
        <f>SUM(G2951:G2954)</f>
        <v>88.889999999999986</v>
      </c>
    </row>
    <row r="2956" spans="1:7" ht="15" customHeight="1">
      <c r="A2956" s="91" t="s">
        <v>1576</v>
      </c>
      <c r="B2956" s="91"/>
      <c r="C2956" s="11" t="s">
        <v>4</v>
      </c>
      <c r="D2956" s="11" t="s">
        <v>1470</v>
      </c>
      <c r="E2956" s="11" t="s">
        <v>1471</v>
      </c>
      <c r="F2956" s="11" t="s">
        <v>1472</v>
      </c>
      <c r="G2956" s="11" t="s">
        <v>1473</v>
      </c>
    </row>
    <row r="2957" spans="1:7" ht="29.1" customHeight="1">
      <c r="A2957" s="17" t="s">
        <v>1851</v>
      </c>
      <c r="B2957" s="18" t="s">
        <v>1852</v>
      </c>
      <c r="C2957" s="17" t="s">
        <v>14</v>
      </c>
      <c r="D2957" s="17" t="s">
        <v>39</v>
      </c>
      <c r="E2957" s="19">
        <v>2.9790000000000001</v>
      </c>
      <c r="F2957" s="20">
        <v>38.33</v>
      </c>
      <c r="G2957" s="20">
        <f>TRUNC(TRUNC(E2957,8)*F2957,2)</f>
        <v>114.18</v>
      </c>
    </row>
    <row r="2958" spans="1:7" ht="21" customHeight="1">
      <c r="A2958" s="17" t="s">
        <v>1803</v>
      </c>
      <c r="B2958" s="18" t="s">
        <v>1804</v>
      </c>
      <c r="C2958" s="17" t="s">
        <v>14</v>
      </c>
      <c r="D2958" s="17" t="s">
        <v>1790</v>
      </c>
      <c r="E2958" s="19">
        <v>0.12</v>
      </c>
      <c r="F2958" s="20">
        <v>6.39</v>
      </c>
      <c r="G2958" s="20">
        <f>TRUNC(TRUNC(E2958,8)*F2958,2)</f>
        <v>0.76</v>
      </c>
    </row>
    <row r="2959" spans="1:7" ht="15" customHeight="1">
      <c r="A2959" s="17" t="s">
        <v>1855</v>
      </c>
      <c r="B2959" s="18" t="s">
        <v>1856</v>
      </c>
      <c r="C2959" s="17" t="s">
        <v>14</v>
      </c>
      <c r="D2959" s="17" t="s">
        <v>118</v>
      </c>
      <c r="E2959" s="19">
        <v>0.64449999999999996</v>
      </c>
      <c r="F2959" s="20">
        <v>19.66</v>
      </c>
      <c r="G2959" s="20">
        <f>TRUNC(TRUNC(E2959,8)*F2959,2)</f>
        <v>12.67</v>
      </c>
    </row>
    <row r="2960" spans="1:7" ht="15" customHeight="1">
      <c r="A2960" s="2"/>
      <c r="B2960" s="2"/>
      <c r="C2960" s="2"/>
      <c r="D2960" s="2"/>
      <c r="E2960" s="87" t="s">
        <v>1588</v>
      </c>
      <c r="F2960" s="87"/>
      <c r="G2960" s="21">
        <f>SUM(G2957:G2959)</f>
        <v>127.61000000000001</v>
      </c>
    </row>
    <row r="2961" spans="1:7" ht="15" customHeight="1">
      <c r="A2961" s="91" t="s">
        <v>1560</v>
      </c>
      <c r="B2961" s="91"/>
      <c r="C2961" s="11" t="s">
        <v>4</v>
      </c>
      <c r="D2961" s="11" t="s">
        <v>1470</v>
      </c>
      <c r="E2961" s="11" t="s">
        <v>1471</v>
      </c>
      <c r="F2961" s="11" t="s">
        <v>1472</v>
      </c>
      <c r="G2961" s="11" t="s">
        <v>1473</v>
      </c>
    </row>
    <row r="2962" spans="1:7" ht="21" customHeight="1">
      <c r="A2962" s="17" t="s">
        <v>1762</v>
      </c>
      <c r="B2962" s="18" t="s">
        <v>1763</v>
      </c>
      <c r="C2962" s="17" t="s">
        <v>14</v>
      </c>
      <c r="D2962" s="17" t="s">
        <v>1563</v>
      </c>
      <c r="E2962" s="19">
        <v>1.8137000000000001</v>
      </c>
      <c r="F2962" s="20">
        <v>23.87</v>
      </c>
      <c r="G2962" s="20">
        <f>TRUNC(TRUNC(E2962,8)*F2962,2)</f>
        <v>43.29</v>
      </c>
    </row>
    <row r="2963" spans="1:7" ht="21" customHeight="1">
      <c r="A2963" s="17" t="s">
        <v>2060</v>
      </c>
      <c r="B2963" s="18" t="s">
        <v>2061</v>
      </c>
      <c r="C2963" s="17" t="s">
        <v>14</v>
      </c>
      <c r="D2963" s="17" t="s">
        <v>1563</v>
      </c>
      <c r="E2963" s="19">
        <v>9.0685000000000002</v>
      </c>
      <c r="F2963" s="20">
        <v>30.84</v>
      </c>
      <c r="G2963" s="20">
        <f>TRUNC(TRUNC(E2963,8)*F2963,2)</f>
        <v>279.67</v>
      </c>
    </row>
    <row r="2964" spans="1:7" ht="15" customHeight="1">
      <c r="A2964" s="17" t="s">
        <v>1792</v>
      </c>
      <c r="B2964" s="18" t="s">
        <v>1793</v>
      </c>
      <c r="C2964" s="17" t="s">
        <v>14</v>
      </c>
      <c r="D2964" s="17" t="s">
        <v>1563</v>
      </c>
      <c r="E2964" s="19">
        <v>31.992999999999999</v>
      </c>
      <c r="F2964" s="20">
        <v>32.270000000000003</v>
      </c>
      <c r="G2964" s="20">
        <f>TRUNC(TRUNC(E2964,8)*F2964,2)</f>
        <v>1032.4100000000001</v>
      </c>
    </row>
    <row r="2965" spans="1:7" ht="15" customHeight="1">
      <c r="A2965" s="17" t="s">
        <v>1775</v>
      </c>
      <c r="B2965" s="18" t="s">
        <v>1776</v>
      </c>
      <c r="C2965" s="17" t="s">
        <v>14</v>
      </c>
      <c r="D2965" s="17" t="s">
        <v>1563</v>
      </c>
      <c r="E2965" s="19">
        <v>31.992999999999999</v>
      </c>
      <c r="F2965" s="20">
        <v>23.23</v>
      </c>
      <c r="G2965" s="20">
        <f>TRUNC(TRUNC(E2965,8)*F2965,2)</f>
        <v>743.19</v>
      </c>
    </row>
    <row r="2966" spans="1:7" ht="18" customHeight="1">
      <c r="A2966" s="2"/>
      <c r="B2966" s="2"/>
      <c r="C2966" s="2"/>
      <c r="D2966" s="2"/>
      <c r="E2966" s="87" t="s">
        <v>1564</v>
      </c>
      <c r="F2966" s="87"/>
      <c r="G2966" s="21">
        <f>SUM(G2962:G2965)</f>
        <v>2098.5600000000004</v>
      </c>
    </row>
    <row r="2967" spans="1:7" ht="15" customHeight="1">
      <c r="A2967" s="91" t="s">
        <v>1487</v>
      </c>
      <c r="B2967" s="91"/>
      <c r="C2967" s="11" t="s">
        <v>4</v>
      </c>
      <c r="D2967" s="11" t="s">
        <v>1470</v>
      </c>
      <c r="E2967" s="11" t="s">
        <v>1471</v>
      </c>
      <c r="F2967" s="11" t="s">
        <v>1472</v>
      </c>
      <c r="G2967" s="11" t="s">
        <v>1473</v>
      </c>
    </row>
    <row r="2968" spans="1:7" ht="29.1" customHeight="1">
      <c r="A2968" s="17" t="s">
        <v>3987</v>
      </c>
      <c r="B2968" s="18" t="s">
        <v>3988</v>
      </c>
      <c r="C2968" s="17" t="s">
        <v>14</v>
      </c>
      <c r="D2968" s="17" t="s">
        <v>118</v>
      </c>
      <c r="E2968" s="19">
        <v>42.646299999999997</v>
      </c>
      <c r="F2968" s="20">
        <v>16.91</v>
      </c>
      <c r="G2968" s="20">
        <f>TRUNC(TRUNC(E2968,8)*F2968,2)</f>
        <v>721.14</v>
      </c>
    </row>
    <row r="2969" spans="1:7" ht="29.1" customHeight="1">
      <c r="A2969" s="17" t="s">
        <v>3989</v>
      </c>
      <c r="B2969" s="18" t="s">
        <v>3990</v>
      </c>
      <c r="C2969" s="17" t="s">
        <v>14</v>
      </c>
      <c r="D2969" s="17" t="s">
        <v>43</v>
      </c>
      <c r="E2969" s="19">
        <v>1.2</v>
      </c>
      <c r="F2969" s="20">
        <v>543.4</v>
      </c>
      <c r="G2969" s="20">
        <f>TRUNC(TRUNC(E2969,8)*F2969,2)</f>
        <v>652.08000000000004</v>
      </c>
    </row>
    <row r="2970" spans="1:7" ht="15" customHeight="1">
      <c r="A2970" s="2"/>
      <c r="B2970" s="2"/>
      <c r="C2970" s="2"/>
      <c r="D2970" s="2"/>
      <c r="E2970" s="87" t="s">
        <v>1490</v>
      </c>
      <c r="F2970" s="87"/>
      <c r="G2970" s="21">
        <f>SUM(G2968:G2969)</f>
        <v>1373.22</v>
      </c>
    </row>
    <row r="2971" spans="1:7" ht="15" customHeight="1">
      <c r="A2971" s="2"/>
      <c r="B2971" s="2"/>
      <c r="C2971" s="2"/>
      <c r="D2971" s="2"/>
      <c r="E2971" s="89" t="s">
        <v>1491</v>
      </c>
      <c r="F2971" s="89"/>
      <c r="G2971" s="5">
        <f>SUM(G2955,G2960,G2966,G2970)</f>
        <v>3688.2800000000007</v>
      </c>
    </row>
    <row r="2972" spans="1:7" ht="9.9499999999999993" customHeight="1">
      <c r="A2972" s="2"/>
      <c r="B2972" s="2"/>
      <c r="C2972" s="2"/>
      <c r="D2972" s="2"/>
      <c r="E2972" s="90"/>
      <c r="F2972" s="90"/>
      <c r="G2972" s="90"/>
    </row>
    <row r="2973" spans="1:7" ht="20.100000000000001" customHeight="1">
      <c r="A2973" s="81" t="s">
        <v>3995</v>
      </c>
      <c r="B2973" s="81"/>
      <c r="C2973" s="81"/>
      <c r="D2973" s="81"/>
      <c r="E2973" s="81"/>
      <c r="F2973" s="81"/>
      <c r="G2973" s="81"/>
    </row>
    <row r="2974" spans="1:7" ht="15" customHeight="1">
      <c r="A2974" s="91" t="s">
        <v>1469</v>
      </c>
      <c r="B2974" s="91"/>
      <c r="C2974" s="11" t="s">
        <v>4</v>
      </c>
      <c r="D2974" s="11" t="s">
        <v>1470</v>
      </c>
      <c r="E2974" s="11" t="s">
        <v>1471</v>
      </c>
      <c r="F2974" s="11" t="s">
        <v>1472</v>
      </c>
      <c r="G2974" s="11" t="s">
        <v>1473</v>
      </c>
    </row>
    <row r="2975" spans="1:7" ht="21" customHeight="1">
      <c r="A2975" s="17" t="s">
        <v>3191</v>
      </c>
      <c r="B2975" s="18" t="s">
        <v>3192</v>
      </c>
      <c r="C2975" s="17" t="s">
        <v>14</v>
      </c>
      <c r="D2975" s="17" t="s">
        <v>1563</v>
      </c>
      <c r="E2975" s="19">
        <v>1</v>
      </c>
      <c r="F2975" s="20">
        <v>4.5599999999999996</v>
      </c>
      <c r="G2975" s="20">
        <f t="shared" ref="G2975:G2980" si="32">TRUNC(TRUNC(E2975,8)*F2975,2)</f>
        <v>4.5599999999999996</v>
      </c>
    </row>
    <row r="2976" spans="1:7" ht="21" customHeight="1">
      <c r="A2976" s="17" t="s">
        <v>3996</v>
      </c>
      <c r="B2976" s="18" t="s">
        <v>3997</v>
      </c>
      <c r="C2976" s="17" t="s">
        <v>14</v>
      </c>
      <c r="D2976" s="17" t="s">
        <v>1563</v>
      </c>
      <c r="E2976" s="19">
        <v>1</v>
      </c>
      <c r="F2976" s="20">
        <v>1.73</v>
      </c>
      <c r="G2976" s="20">
        <f t="shared" si="32"/>
        <v>1.73</v>
      </c>
    </row>
    <row r="2977" spans="1:7" ht="21" customHeight="1">
      <c r="A2977" s="17" t="s">
        <v>3195</v>
      </c>
      <c r="B2977" s="18" t="s">
        <v>3196</v>
      </c>
      <c r="C2977" s="17" t="s">
        <v>14</v>
      </c>
      <c r="D2977" s="17" t="s">
        <v>1563</v>
      </c>
      <c r="E2977" s="19">
        <v>1</v>
      </c>
      <c r="F2977" s="20">
        <v>1.34</v>
      </c>
      <c r="G2977" s="20">
        <f t="shared" si="32"/>
        <v>1.34</v>
      </c>
    </row>
    <row r="2978" spans="1:7" ht="21" customHeight="1">
      <c r="A2978" s="17" t="s">
        <v>3998</v>
      </c>
      <c r="B2978" s="18" t="s">
        <v>3999</v>
      </c>
      <c r="C2978" s="17" t="s">
        <v>14</v>
      </c>
      <c r="D2978" s="17" t="s">
        <v>1563</v>
      </c>
      <c r="E2978" s="19">
        <v>1</v>
      </c>
      <c r="F2978" s="20">
        <v>1.97</v>
      </c>
      <c r="G2978" s="20">
        <f t="shared" si="32"/>
        <v>1.97</v>
      </c>
    </row>
    <row r="2979" spans="1:7" ht="21" customHeight="1">
      <c r="A2979" s="17" t="s">
        <v>3199</v>
      </c>
      <c r="B2979" s="18" t="s">
        <v>3200</v>
      </c>
      <c r="C2979" s="17" t="s">
        <v>14</v>
      </c>
      <c r="D2979" s="17" t="s">
        <v>1563</v>
      </c>
      <c r="E2979" s="19">
        <v>1</v>
      </c>
      <c r="F2979" s="20">
        <v>0.04</v>
      </c>
      <c r="G2979" s="20">
        <f t="shared" si="32"/>
        <v>0.04</v>
      </c>
    </row>
    <row r="2980" spans="1:7" ht="21" customHeight="1">
      <c r="A2980" s="17" t="s">
        <v>3201</v>
      </c>
      <c r="B2980" s="18" t="s">
        <v>3202</v>
      </c>
      <c r="C2980" s="17" t="s">
        <v>14</v>
      </c>
      <c r="D2980" s="17" t="s">
        <v>1563</v>
      </c>
      <c r="E2980" s="19">
        <v>1</v>
      </c>
      <c r="F2980" s="20">
        <v>0.8</v>
      </c>
      <c r="G2980" s="20">
        <f t="shared" si="32"/>
        <v>0.8</v>
      </c>
    </row>
    <row r="2981" spans="1:7" ht="15" customHeight="1">
      <c r="A2981" s="2"/>
      <c r="B2981" s="2"/>
      <c r="C2981" s="2"/>
      <c r="D2981" s="2"/>
      <c r="E2981" s="87" t="s">
        <v>1482</v>
      </c>
      <c r="F2981" s="87"/>
      <c r="G2981" s="21">
        <f>SUM(G2975:G2980)</f>
        <v>10.44</v>
      </c>
    </row>
    <row r="2982" spans="1:7" ht="15" customHeight="1">
      <c r="A2982" s="91" t="s">
        <v>1483</v>
      </c>
      <c r="B2982" s="91"/>
      <c r="C2982" s="11" t="s">
        <v>4</v>
      </c>
      <c r="D2982" s="11" t="s">
        <v>1470</v>
      </c>
      <c r="E2982" s="11" t="s">
        <v>1471</v>
      </c>
      <c r="F2982" s="11" t="s">
        <v>1472</v>
      </c>
      <c r="G2982" s="11" t="s">
        <v>1473</v>
      </c>
    </row>
    <row r="2983" spans="1:7" ht="15" customHeight="1">
      <c r="A2983" s="17" t="s">
        <v>3623</v>
      </c>
      <c r="B2983" s="18" t="s">
        <v>3624</v>
      </c>
      <c r="C2983" s="17" t="s">
        <v>14</v>
      </c>
      <c r="D2983" s="17" t="s">
        <v>1563</v>
      </c>
      <c r="E2983" s="19">
        <v>1</v>
      </c>
      <c r="F2983" s="20">
        <v>22.92</v>
      </c>
      <c r="G2983" s="20">
        <f>TRUNC(TRUNC(E2983,8)*F2983,2)</f>
        <v>22.92</v>
      </c>
    </row>
    <row r="2984" spans="1:7" ht="15" customHeight="1">
      <c r="A2984" s="2"/>
      <c r="B2984" s="2"/>
      <c r="C2984" s="2"/>
      <c r="D2984" s="2"/>
      <c r="E2984" s="87" t="s">
        <v>1486</v>
      </c>
      <c r="F2984" s="87"/>
      <c r="G2984" s="21">
        <f>SUM(G2983:G2983)</f>
        <v>22.92</v>
      </c>
    </row>
    <row r="2985" spans="1:7" ht="15" customHeight="1">
      <c r="A2985" s="91" t="s">
        <v>1487</v>
      </c>
      <c r="B2985" s="91"/>
      <c r="C2985" s="11" t="s">
        <v>4</v>
      </c>
      <c r="D2985" s="11" t="s">
        <v>1470</v>
      </c>
      <c r="E2985" s="11" t="s">
        <v>1471</v>
      </c>
      <c r="F2985" s="11" t="s">
        <v>1472</v>
      </c>
      <c r="G2985" s="11" t="s">
        <v>1473</v>
      </c>
    </row>
    <row r="2986" spans="1:7" ht="21" customHeight="1">
      <c r="A2986" s="17" t="s">
        <v>4000</v>
      </c>
      <c r="B2986" s="18" t="s">
        <v>4001</v>
      </c>
      <c r="C2986" s="17" t="s">
        <v>14</v>
      </c>
      <c r="D2986" s="17" t="s">
        <v>1563</v>
      </c>
      <c r="E2986" s="19">
        <v>1</v>
      </c>
      <c r="F2986" s="20">
        <v>0.38</v>
      </c>
      <c r="G2986" s="20">
        <f>TRUNC(TRUNC(E2986,8)*F2986,2)</f>
        <v>0.38</v>
      </c>
    </row>
    <row r="2987" spans="1:7" ht="15" customHeight="1">
      <c r="A2987" s="2"/>
      <c r="B2987" s="2"/>
      <c r="C2987" s="2"/>
      <c r="D2987" s="2"/>
      <c r="E2987" s="87" t="s">
        <v>1490</v>
      </c>
      <c r="F2987" s="87"/>
      <c r="G2987" s="21">
        <f>SUM(G2986:G2986)</f>
        <v>0.38</v>
      </c>
    </row>
    <row r="2988" spans="1:7" ht="15" customHeight="1">
      <c r="A2988" s="2"/>
      <c r="B2988" s="2"/>
      <c r="C2988" s="2"/>
      <c r="D2988" s="2"/>
      <c r="E2988" s="89" t="s">
        <v>1491</v>
      </c>
      <c r="F2988" s="89"/>
      <c r="G2988" s="5">
        <f>SUM(G2981,G2984,G2987)</f>
        <v>33.74</v>
      </c>
    </row>
    <row r="2989" spans="1:7" ht="9.9499999999999993" customHeight="1">
      <c r="A2989" s="2"/>
      <c r="B2989" s="2"/>
      <c r="C2989" s="2"/>
      <c r="D2989" s="2"/>
      <c r="E2989" s="90"/>
      <c r="F2989" s="90"/>
      <c r="G2989" s="90"/>
    </row>
    <row r="2990" spans="1:7" ht="20.100000000000001" customHeight="1">
      <c r="A2990" s="81" t="s">
        <v>4002</v>
      </c>
      <c r="B2990" s="81"/>
      <c r="C2990" s="81"/>
      <c r="D2990" s="81"/>
      <c r="E2990" s="81"/>
      <c r="F2990" s="81"/>
      <c r="G2990" s="81"/>
    </row>
    <row r="2991" spans="1:7" ht="15" customHeight="1">
      <c r="A2991" s="91" t="s">
        <v>1576</v>
      </c>
      <c r="B2991" s="91"/>
      <c r="C2991" s="11" t="s">
        <v>4</v>
      </c>
      <c r="D2991" s="11" t="s">
        <v>1470</v>
      </c>
      <c r="E2991" s="11" t="s">
        <v>1471</v>
      </c>
      <c r="F2991" s="11" t="s">
        <v>1472</v>
      </c>
      <c r="G2991" s="11" t="s">
        <v>1473</v>
      </c>
    </row>
    <row r="2992" spans="1:7" ht="15" customHeight="1">
      <c r="A2992" s="17" t="s">
        <v>4003</v>
      </c>
      <c r="B2992" s="18" t="s">
        <v>4004</v>
      </c>
      <c r="C2992" s="17" t="s">
        <v>14</v>
      </c>
      <c r="D2992" s="17" t="s">
        <v>1790</v>
      </c>
      <c r="E2992" s="19">
        <v>0.1547</v>
      </c>
      <c r="F2992" s="20">
        <v>15.91</v>
      </c>
      <c r="G2992" s="20">
        <f>TRUNC(TRUNC(E2992,8)*F2992,2)</f>
        <v>2.46</v>
      </c>
    </row>
    <row r="2993" spans="1:7" ht="15" customHeight="1">
      <c r="A2993" s="2"/>
      <c r="B2993" s="2"/>
      <c r="C2993" s="2"/>
      <c r="D2993" s="2"/>
      <c r="E2993" s="87" t="s">
        <v>1588</v>
      </c>
      <c r="F2993" s="87"/>
      <c r="G2993" s="21">
        <f>SUM(G2992:G2992)</f>
        <v>2.46</v>
      </c>
    </row>
    <row r="2994" spans="1:7" ht="15" customHeight="1">
      <c r="A2994" s="91" t="s">
        <v>1560</v>
      </c>
      <c r="B2994" s="91"/>
      <c r="C2994" s="11" t="s">
        <v>4</v>
      </c>
      <c r="D2994" s="11" t="s">
        <v>1470</v>
      </c>
      <c r="E2994" s="11" t="s">
        <v>1471</v>
      </c>
      <c r="F2994" s="11" t="s">
        <v>1472</v>
      </c>
      <c r="G2994" s="11" t="s">
        <v>1473</v>
      </c>
    </row>
    <row r="2995" spans="1:7" ht="15" customHeight="1">
      <c r="A2995" s="17" t="s">
        <v>2933</v>
      </c>
      <c r="B2995" s="18" t="s">
        <v>2934</v>
      </c>
      <c r="C2995" s="17" t="s">
        <v>14</v>
      </c>
      <c r="D2995" s="17" t="s">
        <v>1563</v>
      </c>
      <c r="E2995" s="19">
        <v>0.45479999999999998</v>
      </c>
      <c r="F2995" s="20">
        <v>33.74</v>
      </c>
      <c r="G2995" s="20">
        <f>TRUNC(TRUNC(E2995,8)*F2995,2)</f>
        <v>15.34</v>
      </c>
    </row>
    <row r="2996" spans="1:7" ht="18" customHeight="1">
      <c r="A2996" s="2"/>
      <c r="B2996" s="2"/>
      <c r="C2996" s="2"/>
      <c r="D2996" s="2"/>
      <c r="E2996" s="87" t="s">
        <v>1564</v>
      </c>
      <c r="F2996" s="87"/>
      <c r="G2996" s="21">
        <f>SUM(G2995:G2995)</f>
        <v>15.34</v>
      </c>
    </row>
    <row r="2997" spans="1:7" ht="15" customHeight="1">
      <c r="A2997" s="2"/>
      <c r="B2997" s="2"/>
      <c r="C2997" s="2"/>
      <c r="D2997" s="2"/>
      <c r="E2997" s="89" t="s">
        <v>1491</v>
      </c>
      <c r="F2997" s="89"/>
      <c r="G2997" s="5">
        <f>SUM(G2993,G2996)</f>
        <v>17.8</v>
      </c>
    </row>
    <row r="2998" spans="1:7" ht="9.9499999999999993" customHeight="1">
      <c r="A2998" s="2"/>
      <c r="B2998" s="2"/>
      <c r="C2998" s="2"/>
      <c r="D2998" s="2"/>
      <c r="E2998" s="90"/>
      <c r="F2998" s="90"/>
      <c r="G2998" s="90"/>
    </row>
    <row r="2999" spans="1:7" ht="20.100000000000001" customHeight="1">
      <c r="A2999" s="81" t="s">
        <v>4005</v>
      </c>
      <c r="B2999" s="81"/>
      <c r="C2999" s="81"/>
      <c r="D2999" s="81"/>
      <c r="E2999" s="81"/>
      <c r="F2999" s="81"/>
      <c r="G2999" s="81"/>
    </row>
    <row r="3000" spans="1:7" ht="15" customHeight="1">
      <c r="A3000" s="91" t="s">
        <v>1576</v>
      </c>
      <c r="B3000" s="91"/>
      <c r="C3000" s="11" t="s">
        <v>4</v>
      </c>
      <c r="D3000" s="11" t="s">
        <v>1470</v>
      </c>
      <c r="E3000" s="11" t="s">
        <v>1471</v>
      </c>
      <c r="F3000" s="11" t="s">
        <v>1472</v>
      </c>
      <c r="G3000" s="11" t="s">
        <v>1473</v>
      </c>
    </row>
    <row r="3001" spans="1:7" ht="15" customHeight="1">
      <c r="A3001" s="17" t="s">
        <v>4006</v>
      </c>
      <c r="B3001" s="18" t="s">
        <v>4007</v>
      </c>
      <c r="C3001" s="17" t="s">
        <v>14</v>
      </c>
      <c r="D3001" s="17" t="s">
        <v>1790</v>
      </c>
      <c r="E3001" s="19">
        <v>2.5499999999999998E-2</v>
      </c>
      <c r="F3001" s="20">
        <v>19.43</v>
      </c>
      <c r="G3001" s="20">
        <f>TRUNC(TRUNC(E3001,8)*F3001,2)</f>
        <v>0.49</v>
      </c>
    </row>
    <row r="3002" spans="1:7" ht="15" customHeight="1">
      <c r="A3002" s="17" t="s">
        <v>4008</v>
      </c>
      <c r="B3002" s="18" t="s">
        <v>4009</v>
      </c>
      <c r="C3002" s="17" t="s">
        <v>14</v>
      </c>
      <c r="D3002" s="17" t="s">
        <v>1790</v>
      </c>
      <c r="E3002" s="19">
        <v>0.25490000000000002</v>
      </c>
      <c r="F3002" s="20">
        <v>41.75</v>
      </c>
      <c r="G3002" s="20">
        <f>TRUNC(TRUNC(E3002,8)*F3002,2)</f>
        <v>10.64</v>
      </c>
    </row>
    <row r="3003" spans="1:7" ht="15" customHeight="1">
      <c r="A3003" s="2"/>
      <c r="B3003" s="2"/>
      <c r="C3003" s="2"/>
      <c r="D3003" s="2"/>
      <c r="E3003" s="87" t="s">
        <v>1588</v>
      </c>
      <c r="F3003" s="87"/>
      <c r="G3003" s="21">
        <f>SUM(G3001:G3002)</f>
        <v>11.13</v>
      </c>
    </row>
    <row r="3004" spans="1:7" ht="15" customHeight="1">
      <c r="A3004" s="91" t="s">
        <v>1560</v>
      </c>
      <c r="B3004" s="91"/>
      <c r="C3004" s="11" t="s">
        <v>4</v>
      </c>
      <c r="D3004" s="11" t="s">
        <v>1470</v>
      </c>
      <c r="E3004" s="11" t="s">
        <v>1471</v>
      </c>
      <c r="F3004" s="11" t="s">
        <v>1472</v>
      </c>
      <c r="G3004" s="11" t="s">
        <v>1473</v>
      </c>
    </row>
    <row r="3005" spans="1:7" ht="15" customHeight="1">
      <c r="A3005" s="17" t="s">
        <v>2933</v>
      </c>
      <c r="B3005" s="18" t="s">
        <v>2934</v>
      </c>
      <c r="C3005" s="17" t="s">
        <v>14</v>
      </c>
      <c r="D3005" s="17" t="s">
        <v>1563</v>
      </c>
      <c r="E3005" s="19">
        <v>1.3559000000000001</v>
      </c>
      <c r="F3005" s="20">
        <v>33.74</v>
      </c>
      <c r="G3005" s="20">
        <f>TRUNC(TRUNC(E3005,8)*F3005,2)</f>
        <v>45.74</v>
      </c>
    </row>
    <row r="3006" spans="1:7" ht="18" customHeight="1">
      <c r="A3006" s="2"/>
      <c r="B3006" s="2"/>
      <c r="C3006" s="2"/>
      <c r="D3006" s="2"/>
      <c r="E3006" s="87" t="s">
        <v>1564</v>
      </c>
      <c r="F3006" s="87"/>
      <c r="G3006" s="21">
        <f>SUM(G3005:G3005)</f>
        <v>45.74</v>
      </c>
    </row>
    <row r="3007" spans="1:7" ht="15" customHeight="1">
      <c r="A3007" s="2"/>
      <c r="B3007" s="2"/>
      <c r="C3007" s="2"/>
      <c r="D3007" s="2"/>
      <c r="E3007" s="89" t="s">
        <v>1491</v>
      </c>
      <c r="F3007" s="89"/>
      <c r="G3007" s="5">
        <f>SUM(G3003,G3006)</f>
        <v>56.870000000000005</v>
      </c>
    </row>
    <row r="3008" spans="1:7" ht="9.9499999999999993" customHeight="1">
      <c r="A3008" s="2"/>
      <c r="B3008" s="2"/>
      <c r="C3008" s="2"/>
      <c r="D3008" s="2"/>
      <c r="E3008" s="90"/>
      <c r="F3008" s="90"/>
      <c r="G3008" s="90"/>
    </row>
    <row r="3009" spans="1:7" ht="20.100000000000001" customHeight="1">
      <c r="A3009" s="81" t="s">
        <v>4010</v>
      </c>
      <c r="B3009" s="81"/>
      <c r="C3009" s="81"/>
      <c r="D3009" s="81"/>
      <c r="E3009" s="81"/>
      <c r="F3009" s="81"/>
      <c r="G3009" s="81"/>
    </row>
    <row r="3010" spans="1:7" ht="15" customHeight="1">
      <c r="A3010" s="91" t="s">
        <v>1576</v>
      </c>
      <c r="B3010" s="91"/>
      <c r="C3010" s="11" t="s">
        <v>4</v>
      </c>
      <c r="D3010" s="11" t="s">
        <v>1470</v>
      </c>
      <c r="E3010" s="11" t="s">
        <v>1471</v>
      </c>
      <c r="F3010" s="11" t="s">
        <v>1472</v>
      </c>
      <c r="G3010" s="11" t="s">
        <v>1473</v>
      </c>
    </row>
    <row r="3011" spans="1:7" ht="15" customHeight="1">
      <c r="A3011" s="17" t="s">
        <v>4006</v>
      </c>
      <c r="B3011" s="18" t="s">
        <v>4007</v>
      </c>
      <c r="C3011" s="17" t="s">
        <v>14</v>
      </c>
      <c r="D3011" s="17" t="s">
        <v>1790</v>
      </c>
      <c r="E3011" s="19">
        <v>5.8400000000000001E-2</v>
      </c>
      <c r="F3011" s="20">
        <v>19.43</v>
      </c>
      <c r="G3011" s="20">
        <f>TRUNC(TRUNC(E3011,8)*F3011,2)</f>
        <v>1.1299999999999999</v>
      </c>
    </row>
    <row r="3012" spans="1:7" ht="15" customHeight="1">
      <c r="A3012" s="17" t="s">
        <v>4011</v>
      </c>
      <c r="B3012" s="18" t="s">
        <v>4012</v>
      </c>
      <c r="C3012" s="17" t="s">
        <v>14</v>
      </c>
      <c r="D3012" s="17" t="s">
        <v>1790</v>
      </c>
      <c r="E3012" s="19">
        <v>0.19450000000000001</v>
      </c>
      <c r="F3012" s="20">
        <v>40.97</v>
      </c>
      <c r="G3012" s="20">
        <f>TRUNC(TRUNC(E3012,8)*F3012,2)</f>
        <v>7.96</v>
      </c>
    </row>
    <row r="3013" spans="1:7" ht="15" customHeight="1">
      <c r="A3013" s="2"/>
      <c r="B3013" s="2"/>
      <c r="C3013" s="2"/>
      <c r="D3013" s="2"/>
      <c r="E3013" s="87" t="s">
        <v>1588</v>
      </c>
      <c r="F3013" s="87"/>
      <c r="G3013" s="21">
        <f>SUM(G3011:G3012)</f>
        <v>9.09</v>
      </c>
    </row>
    <row r="3014" spans="1:7" ht="15" customHeight="1">
      <c r="A3014" s="91" t="s">
        <v>1560</v>
      </c>
      <c r="B3014" s="91"/>
      <c r="C3014" s="11" t="s">
        <v>4</v>
      </c>
      <c r="D3014" s="11" t="s">
        <v>1470</v>
      </c>
      <c r="E3014" s="11" t="s">
        <v>1471</v>
      </c>
      <c r="F3014" s="11" t="s">
        <v>1472</v>
      </c>
      <c r="G3014" s="11" t="s">
        <v>1473</v>
      </c>
    </row>
    <row r="3015" spans="1:7" ht="15" customHeight="1">
      <c r="A3015" s="17" t="s">
        <v>2933</v>
      </c>
      <c r="B3015" s="18" t="s">
        <v>2934</v>
      </c>
      <c r="C3015" s="17" t="s">
        <v>14</v>
      </c>
      <c r="D3015" s="17" t="s">
        <v>1563</v>
      </c>
      <c r="E3015" s="19">
        <v>6.3500000000000001E-2</v>
      </c>
      <c r="F3015" s="20">
        <v>33.74</v>
      </c>
      <c r="G3015" s="20">
        <f>TRUNC(TRUNC(E3015,8)*F3015,2)</f>
        <v>2.14</v>
      </c>
    </row>
    <row r="3016" spans="1:7" ht="18" customHeight="1">
      <c r="A3016" s="2"/>
      <c r="B3016" s="2"/>
      <c r="C3016" s="2"/>
      <c r="D3016" s="2"/>
      <c r="E3016" s="87" t="s">
        <v>1564</v>
      </c>
      <c r="F3016" s="87"/>
      <c r="G3016" s="21">
        <f>SUM(G3015:G3015)</f>
        <v>2.14</v>
      </c>
    </row>
    <row r="3017" spans="1:7" ht="15" customHeight="1">
      <c r="A3017" s="2"/>
      <c r="B3017" s="2"/>
      <c r="C3017" s="2"/>
      <c r="D3017" s="2"/>
      <c r="E3017" s="89" t="s">
        <v>1491</v>
      </c>
      <c r="F3017" s="89"/>
      <c r="G3017" s="5">
        <f>SUM(G3013,G3016)</f>
        <v>11.23</v>
      </c>
    </row>
    <row r="3018" spans="1:7" ht="9.9499999999999993" customHeight="1">
      <c r="A3018" s="2"/>
      <c r="B3018" s="2"/>
      <c r="C3018" s="2"/>
      <c r="D3018" s="2"/>
      <c r="E3018" s="90"/>
      <c r="F3018" s="90"/>
      <c r="G3018" s="90"/>
    </row>
    <row r="3019" spans="1:7" ht="20.100000000000001" customHeight="1">
      <c r="A3019" s="81" t="s">
        <v>4013</v>
      </c>
      <c r="B3019" s="81"/>
      <c r="C3019" s="81"/>
      <c r="D3019" s="81"/>
      <c r="E3019" s="81"/>
      <c r="F3019" s="81"/>
      <c r="G3019" s="81"/>
    </row>
    <row r="3020" spans="1:7" ht="15" customHeight="1">
      <c r="A3020" s="91" t="s">
        <v>1576</v>
      </c>
      <c r="B3020" s="91"/>
      <c r="C3020" s="11" t="s">
        <v>4</v>
      </c>
      <c r="D3020" s="11" t="s">
        <v>1470</v>
      </c>
      <c r="E3020" s="11" t="s">
        <v>1471</v>
      </c>
      <c r="F3020" s="11" t="s">
        <v>1472</v>
      </c>
      <c r="G3020" s="11" t="s">
        <v>1473</v>
      </c>
    </row>
    <row r="3021" spans="1:7" ht="15" customHeight="1">
      <c r="A3021" s="17" t="s">
        <v>4006</v>
      </c>
      <c r="B3021" s="18" t="s">
        <v>4007</v>
      </c>
      <c r="C3021" s="17" t="s">
        <v>14</v>
      </c>
      <c r="D3021" s="17" t="s">
        <v>1790</v>
      </c>
      <c r="E3021" s="19">
        <v>5.7500000000000002E-2</v>
      </c>
      <c r="F3021" s="20">
        <v>19.43</v>
      </c>
      <c r="G3021" s="20">
        <f>TRUNC(TRUNC(E3021,8)*F3021,2)</f>
        <v>1.1100000000000001</v>
      </c>
    </row>
    <row r="3022" spans="1:7" ht="21" customHeight="1">
      <c r="A3022" s="17" t="s">
        <v>4014</v>
      </c>
      <c r="B3022" s="18" t="s">
        <v>4015</v>
      </c>
      <c r="C3022" s="17" t="s">
        <v>14</v>
      </c>
      <c r="D3022" s="17" t="s">
        <v>1790</v>
      </c>
      <c r="E3022" s="19">
        <v>0.1908</v>
      </c>
      <c r="F3022" s="20">
        <v>43.6</v>
      </c>
      <c r="G3022" s="20">
        <f>TRUNC(TRUNC(E3022,8)*F3022,2)</f>
        <v>8.31</v>
      </c>
    </row>
    <row r="3023" spans="1:7" ht="15" customHeight="1">
      <c r="A3023" s="2"/>
      <c r="B3023" s="2"/>
      <c r="C3023" s="2"/>
      <c r="D3023" s="2"/>
      <c r="E3023" s="87" t="s">
        <v>1588</v>
      </c>
      <c r="F3023" s="87"/>
      <c r="G3023" s="21">
        <f>SUM(G3021:G3022)</f>
        <v>9.42</v>
      </c>
    </row>
    <row r="3024" spans="1:7" ht="15" customHeight="1">
      <c r="A3024" s="91" t="s">
        <v>1560</v>
      </c>
      <c r="B3024" s="91"/>
      <c r="C3024" s="11" t="s">
        <v>4</v>
      </c>
      <c r="D3024" s="11" t="s">
        <v>1470</v>
      </c>
      <c r="E3024" s="11" t="s">
        <v>1471</v>
      </c>
      <c r="F3024" s="11" t="s">
        <v>1472</v>
      </c>
      <c r="G3024" s="11" t="s">
        <v>1473</v>
      </c>
    </row>
    <row r="3025" spans="1:7" ht="15" customHeight="1">
      <c r="A3025" s="17" t="s">
        <v>2933</v>
      </c>
      <c r="B3025" s="18" t="s">
        <v>2934</v>
      </c>
      <c r="C3025" s="17" t="s">
        <v>14</v>
      </c>
      <c r="D3025" s="17" t="s">
        <v>1563</v>
      </c>
      <c r="E3025" s="19">
        <v>6.3500000000000001E-2</v>
      </c>
      <c r="F3025" s="20">
        <v>33.74</v>
      </c>
      <c r="G3025" s="20">
        <f>TRUNC(TRUNC(E3025,8)*F3025,2)</f>
        <v>2.14</v>
      </c>
    </row>
    <row r="3026" spans="1:7" ht="18" customHeight="1">
      <c r="A3026" s="2"/>
      <c r="B3026" s="2"/>
      <c r="C3026" s="2"/>
      <c r="D3026" s="2"/>
      <c r="E3026" s="87" t="s">
        <v>1564</v>
      </c>
      <c r="F3026" s="87"/>
      <c r="G3026" s="21">
        <f>SUM(G3025:G3025)</f>
        <v>2.14</v>
      </c>
    </row>
    <row r="3027" spans="1:7" ht="15" customHeight="1">
      <c r="A3027" s="2"/>
      <c r="B3027" s="2"/>
      <c r="C3027" s="2"/>
      <c r="D3027" s="2"/>
      <c r="E3027" s="89" t="s">
        <v>1491</v>
      </c>
      <c r="F3027" s="89"/>
      <c r="G3027" s="5">
        <f>SUM(G3023,G3026)</f>
        <v>11.56</v>
      </c>
    </row>
    <row r="3028" spans="1:7" ht="9.9499999999999993" customHeight="1">
      <c r="A3028" s="2"/>
      <c r="B3028" s="2"/>
      <c r="C3028" s="2"/>
      <c r="D3028" s="2"/>
      <c r="E3028" s="90"/>
      <c r="F3028" s="90"/>
      <c r="G3028" s="90"/>
    </row>
    <row r="3029" spans="1:7" ht="20.100000000000001" customHeight="1">
      <c r="A3029" s="81" t="s">
        <v>4016</v>
      </c>
      <c r="B3029" s="81"/>
      <c r="C3029" s="81"/>
      <c r="D3029" s="81"/>
      <c r="E3029" s="81"/>
      <c r="F3029" s="81"/>
      <c r="G3029" s="81"/>
    </row>
    <row r="3030" spans="1:7" ht="15" customHeight="1">
      <c r="A3030" s="91" t="s">
        <v>1576</v>
      </c>
      <c r="B3030" s="91"/>
      <c r="C3030" s="11" t="s">
        <v>4</v>
      </c>
      <c r="D3030" s="11" t="s">
        <v>1470</v>
      </c>
      <c r="E3030" s="11" t="s">
        <v>1471</v>
      </c>
      <c r="F3030" s="11" t="s">
        <v>1472</v>
      </c>
      <c r="G3030" s="11" t="s">
        <v>1473</v>
      </c>
    </row>
    <row r="3031" spans="1:7" ht="15" customHeight="1">
      <c r="A3031" s="17" t="s">
        <v>4006</v>
      </c>
      <c r="B3031" s="18" t="s">
        <v>4007</v>
      </c>
      <c r="C3031" s="17" t="s">
        <v>14</v>
      </c>
      <c r="D3031" s="17" t="s">
        <v>1790</v>
      </c>
      <c r="E3031" s="19">
        <v>6.0999999999999999E-2</v>
      </c>
      <c r="F3031" s="20">
        <v>19.43</v>
      </c>
      <c r="G3031" s="20">
        <f>TRUNC(TRUNC(E3031,8)*F3031,2)</f>
        <v>1.18</v>
      </c>
    </row>
    <row r="3032" spans="1:7" ht="21" customHeight="1">
      <c r="A3032" s="17" t="s">
        <v>4017</v>
      </c>
      <c r="B3032" s="18" t="s">
        <v>4018</v>
      </c>
      <c r="C3032" s="17" t="s">
        <v>14</v>
      </c>
      <c r="D3032" s="17" t="s">
        <v>1790</v>
      </c>
      <c r="E3032" s="19">
        <v>0.20319999999999999</v>
      </c>
      <c r="F3032" s="20">
        <v>44.72</v>
      </c>
      <c r="G3032" s="20">
        <f>TRUNC(TRUNC(E3032,8)*F3032,2)</f>
        <v>9.08</v>
      </c>
    </row>
    <row r="3033" spans="1:7" ht="15" customHeight="1">
      <c r="A3033" s="2"/>
      <c r="B3033" s="2"/>
      <c r="C3033" s="2"/>
      <c r="D3033" s="2"/>
      <c r="E3033" s="87" t="s">
        <v>1588</v>
      </c>
      <c r="F3033" s="87"/>
      <c r="G3033" s="21">
        <f>SUM(G3031:G3032)</f>
        <v>10.26</v>
      </c>
    </row>
    <row r="3034" spans="1:7" ht="15" customHeight="1">
      <c r="A3034" s="91" t="s">
        <v>1560</v>
      </c>
      <c r="B3034" s="91"/>
      <c r="C3034" s="11" t="s">
        <v>4</v>
      </c>
      <c r="D3034" s="11" t="s">
        <v>1470</v>
      </c>
      <c r="E3034" s="11" t="s">
        <v>1471</v>
      </c>
      <c r="F3034" s="11" t="s">
        <v>1472</v>
      </c>
      <c r="G3034" s="11" t="s">
        <v>1473</v>
      </c>
    </row>
    <row r="3035" spans="1:7" ht="15" customHeight="1">
      <c r="A3035" s="17" t="s">
        <v>2933</v>
      </c>
      <c r="B3035" s="18" t="s">
        <v>2934</v>
      </c>
      <c r="C3035" s="17" t="s">
        <v>14</v>
      </c>
      <c r="D3035" s="17" t="s">
        <v>1563</v>
      </c>
      <c r="E3035" s="19">
        <v>6.3500000000000001E-2</v>
      </c>
      <c r="F3035" s="20">
        <v>33.74</v>
      </c>
      <c r="G3035" s="20">
        <f>TRUNC(TRUNC(E3035,8)*F3035,2)</f>
        <v>2.14</v>
      </c>
    </row>
    <row r="3036" spans="1:7" ht="18" customHeight="1">
      <c r="A3036" s="2"/>
      <c r="B3036" s="2"/>
      <c r="C3036" s="2"/>
      <c r="D3036" s="2"/>
      <c r="E3036" s="87" t="s">
        <v>1564</v>
      </c>
      <c r="F3036" s="87"/>
      <c r="G3036" s="21">
        <f>SUM(G3035:G3035)</f>
        <v>2.14</v>
      </c>
    </row>
    <row r="3037" spans="1:7" ht="15" customHeight="1">
      <c r="A3037" s="2"/>
      <c r="B3037" s="2"/>
      <c r="C3037" s="2"/>
      <c r="D3037" s="2"/>
      <c r="E3037" s="89" t="s">
        <v>1491</v>
      </c>
      <c r="F3037" s="89"/>
      <c r="G3037" s="5">
        <f>SUM(G3033,G3036)</f>
        <v>12.4</v>
      </c>
    </row>
    <row r="3038" spans="1:7" ht="9.9499999999999993" customHeight="1">
      <c r="A3038" s="2"/>
      <c r="B3038" s="2"/>
      <c r="C3038" s="2"/>
      <c r="D3038" s="2"/>
      <c r="E3038" s="90"/>
      <c r="F3038" s="90"/>
      <c r="G3038" s="90"/>
    </row>
    <row r="3039" spans="1:7" ht="20.100000000000001" customHeight="1">
      <c r="A3039" s="81" t="s">
        <v>4019</v>
      </c>
      <c r="B3039" s="81"/>
      <c r="C3039" s="81"/>
      <c r="D3039" s="81"/>
      <c r="E3039" s="81"/>
      <c r="F3039" s="81"/>
      <c r="G3039" s="81"/>
    </row>
    <row r="3040" spans="1:7" ht="15" customHeight="1">
      <c r="A3040" s="91" t="s">
        <v>1576</v>
      </c>
      <c r="B3040" s="91"/>
      <c r="C3040" s="11" t="s">
        <v>4</v>
      </c>
      <c r="D3040" s="11" t="s">
        <v>1470</v>
      </c>
      <c r="E3040" s="11" t="s">
        <v>1471</v>
      </c>
      <c r="F3040" s="11" t="s">
        <v>1472</v>
      </c>
      <c r="G3040" s="11" t="s">
        <v>1473</v>
      </c>
    </row>
    <row r="3041" spans="1:7" ht="15" customHeight="1">
      <c r="A3041" s="17" t="s">
        <v>4006</v>
      </c>
      <c r="B3041" s="18" t="s">
        <v>4007</v>
      </c>
      <c r="C3041" s="17" t="s">
        <v>14</v>
      </c>
      <c r="D3041" s="17" t="s">
        <v>1790</v>
      </c>
      <c r="E3041" s="19">
        <v>6.2399999999999997E-2</v>
      </c>
      <c r="F3041" s="20">
        <v>19.43</v>
      </c>
      <c r="G3041" s="20">
        <f>TRUNC(TRUNC(E3041,8)*F3041,2)</f>
        <v>1.21</v>
      </c>
    </row>
    <row r="3042" spans="1:7" ht="21" customHeight="1">
      <c r="A3042" s="17" t="s">
        <v>4017</v>
      </c>
      <c r="B3042" s="18" t="s">
        <v>4018</v>
      </c>
      <c r="C3042" s="17" t="s">
        <v>14</v>
      </c>
      <c r="D3042" s="17" t="s">
        <v>1790</v>
      </c>
      <c r="E3042" s="19">
        <v>0.20780000000000001</v>
      </c>
      <c r="F3042" s="20">
        <v>44.72</v>
      </c>
      <c r="G3042" s="20">
        <f>TRUNC(TRUNC(E3042,8)*F3042,2)</f>
        <v>9.2899999999999991</v>
      </c>
    </row>
    <row r="3043" spans="1:7" ht="15" customHeight="1">
      <c r="A3043" s="2"/>
      <c r="B3043" s="2"/>
      <c r="C3043" s="2"/>
      <c r="D3043" s="2"/>
      <c r="E3043" s="87" t="s">
        <v>1588</v>
      </c>
      <c r="F3043" s="87"/>
      <c r="G3043" s="21">
        <f>SUM(G3041:G3042)</f>
        <v>10.5</v>
      </c>
    </row>
    <row r="3044" spans="1:7" ht="15" customHeight="1">
      <c r="A3044" s="91" t="s">
        <v>1560</v>
      </c>
      <c r="B3044" s="91"/>
      <c r="C3044" s="11" t="s">
        <v>4</v>
      </c>
      <c r="D3044" s="11" t="s">
        <v>1470</v>
      </c>
      <c r="E3044" s="11" t="s">
        <v>1471</v>
      </c>
      <c r="F3044" s="11" t="s">
        <v>1472</v>
      </c>
      <c r="G3044" s="11" t="s">
        <v>1473</v>
      </c>
    </row>
    <row r="3045" spans="1:7" ht="15" customHeight="1">
      <c r="A3045" s="17" t="s">
        <v>2933</v>
      </c>
      <c r="B3045" s="18" t="s">
        <v>2934</v>
      </c>
      <c r="C3045" s="17" t="s">
        <v>14</v>
      </c>
      <c r="D3045" s="17" t="s">
        <v>1563</v>
      </c>
      <c r="E3045" s="19">
        <v>0.52659999999999996</v>
      </c>
      <c r="F3045" s="20">
        <v>33.74</v>
      </c>
      <c r="G3045" s="20">
        <f>TRUNC(TRUNC(E3045,8)*F3045,2)</f>
        <v>17.760000000000002</v>
      </c>
    </row>
    <row r="3046" spans="1:7" ht="18" customHeight="1">
      <c r="A3046" s="2"/>
      <c r="B3046" s="2"/>
      <c r="C3046" s="2"/>
      <c r="D3046" s="2"/>
      <c r="E3046" s="87" t="s">
        <v>1564</v>
      </c>
      <c r="F3046" s="87"/>
      <c r="G3046" s="21">
        <f>SUM(G3045:G3045)</f>
        <v>17.760000000000002</v>
      </c>
    </row>
    <row r="3047" spans="1:7" ht="15" customHeight="1">
      <c r="A3047" s="2"/>
      <c r="B3047" s="2"/>
      <c r="C3047" s="2"/>
      <c r="D3047" s="2"/>
      <c r="E3047" s="89" t="s">
        <v>1491</v>
      </c>
      <c r="F3047" s="89"/>
      <c r="G3047" s="5">
        <f>SUM(G3043,G3046)</f>
        <v>28.26</v>
      </c>
    </row>
    <row r="3048" spans="1:7" ht="9.9499999999999993" customHeight="1">
      <c r="A3048" s="2"/>
      <c r="B3048" s="2"/>
      <c r="C3048" s="2"/>
      <c r="D3048" s="2"/>
      <c r="E3048" s="90"/>
      <c r="F3048" s="90"/>
      <c r="G3048" s="90"/>
    </row>
    <row r="3049" spans="1:7" ht="20.100000000000001" customHeight="1">
      <c r="A3049" s="81" t="s">
        <v>4020</v>
      </c>
      <c r="B3049" s="81"/>
      <c r="C3049" s="81"/>
      <c r="D3049" s="81"/>
      <c r="E3049" s="81"/>
      <c r="F3049" s="81"/>
      <c r="G3049" s="81"/>
    </row>
    <row r="3050" spans="1:7" ht="15" customHeight="1">
      <c r="A3050" s="91" t="s">
        <v>1576</v>
      </c>
      <c r="B3050" s="91"/>
      <c r="C3050" s="11" t="s">
        <v>4</v>
      </c>
      <c r="D3050" s="11" t="s">
        <v>1470</v>
      </c>
      <c r="E3050" s="11" t="s">
        <v>1471</v>
      </c>
      <c r="F3050" s="11" t="s">
        <v>1472</v>
      </c>
      <c r="G3050" s="11" t="s">
        <v>1473</v>
      </c>
    </row>
    <row r="3051" spans="1:7" ht="15" customHeight="1">
      <c r="A3051" s="17" t="s">
        <v>4021</v>
      </c>
      <c r="B3051" s="18" t="s">
        <v>4022</v>
      </c>
      <c r="C3051" s="17" t="s">
        <v>14</v>
      </c>
      <c r="D3051" s="17" t="s">
        <v>1790</v>
      </c>
      <c r="E3051" s="19">
        <v>0.32569999999999999</v>
      </c>
      <c r="F3051" s="20">
        <v>28</v>
      </c>
      <c r="G3051" s="20">
        <f>TRUNC(TRUNC(E3051,8)*F3051,2)</f>
        <v>9.11</v>
      </c>
    </row>
    <row r="3052" spans="1:7" ht="15" customHeight="1">
      <c r="A3052" s="2"/>
      <c r="B3052" s="2"/>
      <c r="C3052" s="2"/>
      <c r="D3052" s="2"/>
      <c r="E3052" s="87" t="s">
        <v>1588</v>
      </c>
      <c r="F3052" s="87"/>
      <c r="G3052" s="21">
        <f>SUM(G3051:G3051)</f>
        <v>9.11</v>
      </c>
    </row>
    <row r="3053" spans="1:7" ht="15" customHeight="1">
      <c r="A3053" s="91" t="s">
        <v>1560</v>
      </c>
      <c r="B3053" s="91"/>
      <c r="C3053" s="11" t="s">
        <v>4</v>
      </c>
      <c r="D3053" s="11" t="s">
        <v>1470</v>
      </c>
      <c r="E3053" s="11" t="s">
        <v>1471</v>
      </c>
      <c r="F3053" s="11" t="s">
        <v>1472</v>
      </c>
      <c r="G3053" s="11" t="s">
        <v>1473</v>
      </c>
    </row>
    <row r="3054" spans="1:7" ht="15" customHeight="1">
      <c r="A3054" s="17" t="s">
        <v>2933</v>
      </c>
      <c r="B3054" s="18" t="s">
        <v>2934</v>
      </c>
      <c r="C3054" s="17" t="s">
        <v>14</v>
      </c>
      <c r="D3054" s="17" t="s">
        <v>1563</v>
      </c>
      <c r="E3054" s="19">
        <v>0.45290000000000002</v>
      </c>
      <c r="F3054" s="20">
        <v>33.74</v>
      </c>
      <c r="G3054" s="20">
        <f>TRUNC(TRUNC(E3054,8)*F3054,2)</f>
        <v>15.28</v>
      </c>
    </row>
    <row r="3055" spans="1:7" ht="18" customHeight="1">
      <c r="A3055" s="2"/>
      <c r="B3055" s="2"/>
      <c r="C3055" s="2"/>
      <c r="D3055" s="2"/>
      <c r="E3055" s="87" t="s">
        <v>1564</v>
      </c>
      <c r="F3055" s="87"/>
      <c r="G3055" s="21">
        <f>SUM(G3054:G3054)</f>
        <v>15.28</v>
      </c>
    </row>
    <row r="3056" spans="1:7" ht="15" customHeight="1">
      <c r="A3056" s="2"/>
      <c r="B3056" s="2"/>
      <c r="C3056" s="2"/>
      <c r="D3056" s="2"/>
      <c r="E3056" s="89" t="s">
        <v>1491</v>
      </c>
      <c r="F3056" s="89"/>
      <c r="G3056" s="5">
        <f>SUM(G3052,G3055)</f>
        <v>24.39</v>
      </c>
    </row>
    <row r="3057" spans="1:7" ht="9.9499999999999993" customHeight="1">
      <c r="A3057" s="2"/>
      <c r="B3057" s="2"/>
      <c r="C3057" s="2"/>
      <c r="D3057" s="2"/>
      <c r="E3057" s="90"/>
      <c r="F3057" s="90"/>
      <c r="G3057" s="90"/>
    </row>
    <row r="3058" spans="1:7" ht="20.100000000000001" customHeight="1">
      <c r="A3058" s="81" t="s">
        <v>2938</v>
      </c>
      <c r="B3058" s="81"/>
      <c r="C3058" s="81"/>
      <c r="D3058" s="81"/>
      <c r="E3058" s="81"/>
      <c r="F3058" s="81"/>
      <c r="G3058" s="81"/>
    </row>
    <row r="3059" spans="1:7" ht="15" customHeight="1">
      <c r="A3059" s="91" t="s">
        <v>1576</v>
      </c>
      <c r="B3059" s="91"/>
      <c r="C3059" s="11" t="s">
        <v>4</v>
      </c>
      <c r="D3059" s="11" t="s">
        <v>1470</v>
      </c>
      <c r="E3059" s="11" t="s">
        <v>1471</v>
      </c>
      <c r="F3059" s="11" t="s">
        <v>1472</v>
      </c>
      <c r="G3059" s="11" t="s">
        <v>1473</v>
      </c>
    </row>
    <row r="3060" spans="1:7" ht="15" customHeight="1">
      <c r="A3060" s="17" t="s">
        <v>1788</v>
      </c>
      <c r="B3060" s="18" t="s">
        <v>1789</v>
      </c>
      <c r="C3060" s="17" t="s">
        <v>14</v>
      </c>
      <c r="D3060" s="17" t="s">
        <v>1790</v>
      </c>
      <c r="E3060" s="19">
        <v>0.22850000000000001</v>
      </c>
      <c r="F3060" s="20">
        <v>29.16</v>
      </c>
      <c r="G3060" s="20">
        <f>TRUNC(TRUNC(E3060,8)*F3060,2)</f>
        <v>6.66</v>
      </c>
    </row>
    <row r="3061" spans="1:7" ht="15" customHeight="1">
      <c r="A3061" s="2"/>
      <c r="B3061" s="2"/>
      <c r="C3061" s="2"/>
      <c r="D3061" s="2"/>
      <c r="E3061" s="87" t="s">
        <v>1588</v>
      </c>
      <c r="F3061" s="87"/>
      <c r="G3061" s="21">
        <f>SUM(G3060:G3060)</f>
        <v>6.66</v>
      </c>
    </row>
    <row r="3062" spans="1:7" ht="15" customHeight="1">
      <c r="A3062" s="91" t="s">
        <v>1560</v>
      </c>
      <c r="B3062" s="91"/>
      <c r="C3062" s="11" t="s">
        <v>4</v>
      </c>
      <c r="D3062" s="11" t="s">
        <v>1470</v>
      </c>
      <c r="E3062" s="11" t="s">
        <v>1471</v>
      </c>
      <c r="F3062" s="11" t="s">
        <v>1472</v>
      </c>
      <c r="G3062" s="11" t="s">
        <v>1473</v>
      </c>
    </row>
    <row r="3063" spans="1:7" ht="15" customHeight="1">
      <c r="A3063" s="17" t="s">
        <v>2933</v>
      </c>
      <c r="B3063" s="18" t="s">
        <v>2934</v>
      </c>
      <c r="C3063" s="17" t="s">
        <v>14</v>
      </c>
      <c r="D3063" s="17" t="s">
        <v>1563</v>
      </c>
      <c r="E3063" s="19">
        <v>0.16309999999999999</v>
      </c>
      <c r="F3063" s="20">
        <v>33.74</v>
      </c>
      <c r="G3063" s="20">
        <f>TRUNC(TRUNC(E3063,8)*F3063,2)</f>
        <v>5.5</v>
      </c>
    </row>
    <row r="3064" spans="1:7" ht="15" customHeight="1">
      <c r="A3064" s="17" t="s">
        <v>1775</v>
      </c>
      <c r="B3064" s="18" t="s">
        <v>1776</v>
      </c>
      <c r="C3064" s="17" t="s">
        <v>14</v>
      </c>
      <c r="D3064" s="17" t="s">
        <v>1563</v>
      </c>
      <c r="E3064" s="19">
        <v>5.4399999999999997E-2</v>
      </c>
      <c r="F3064" s="20">
        <v>23.23</v>
      </c>
      <c r="G3064" s="20">
        <f>TRUNC(TRUNC(E3064,8)*F3064,2)</f>
        <v>1.26</v>
      </c>
    </row>
    <row r="3065" spans="1:7" ht="18" customHeight="1">
      <c r="A3065" s="2"/>
      <c r="B3065" s="2"/>
      <c r="C3065" s="2"/>
      <c r="D3065" s="2"/>
      <c r="E3065" s="87" t="s">
        <v>1564</v>
      </c>
      <c r="F3065" s="87"/>
      <c r="G3065" s="21">
        <f>SUM(G3063:G3064)</f>
        <v>6.76</v>
      </c>
    </row>
    <row r="3066" spans="1:7" ht="15" customHeight="1">
      <c r="A3066" s="2"/>
      <c r="B3066" s="2"/>
      <c r="C3066" s="2"/>
      <c r="D3066" s="2"/>
      <c r="E3066" s="89" t="s">
        <v>1491</v>
      </c>
      <c r="F3066" s="89"/>
      <c r="G3066" s="5">
        <f>SUM(G3061,G3065)</f>
        <v>13.42</v>
      </c>
    </row>
    <row r="3067" spans="1:7" ht="9.9499999999999993" customHeight="1">
      <c r="A3067" s="2"/>
      <c r="B3067" s="2"/>
      <c r="C3067" s="2"/>
      <c r="D3067" s="2"/>
      <c r="E3067" s="90"/>
      <c r="F3067" s="90"/>
      <c r="G3067" s="90"/>
    </row>
    <row r="3068" spans="1:7" ht="20.100000000000001" customHeight="1">
      <c r="A3068" s="81" t="s">
        <v>4023</v>
      </c>
      <c r="B3068" s="81"/>
      <c r="C3068" s="81"/>
      <c r="D3068" s="81"/>
      <c r="E3068" s="81"/>
      <c r="F3068" s="81"/>
      <c r="G3068" s="81"/>
    </row>
    <row r="3069" spans="1:7" ht="15" customHeight="1">
      <c r="A3069" s="91" t="s">
        <v>1576</v>
      </c>
      <c r="B3069" s="91"/>
      <c r="C3069" s="11" t="s">
        <v>4</v>
      </c>
      <c r="D3069" s="11" t="s">
        <v>1470</v>
      </c>
      <c r="E3069" s="11" t="s">
        <v>1471</v>
      </c>
      <c r="F3069" s="11" t="s">
        <v>1472</v>
      </c>
      <c r="G3069" s="11" t="s">
        <v>1473</v>
      </c>
    </row>
    <row r="3070" spans="1:7" ht="15" customHeight="1">
      <c r="A3070" s="17" t="s">
        <v>4006</v>
      </c>
      <c r="B3070" s="18" t="s">
        <v>4007</v>
      </c>
      <c r="C3070" s="17" t="s">
        <v>14</v>
      </c>
      <c r="D3070" s="17" t="s">
        <v>1790</v>
      </c>
      <c r="E3070" s="19">
        <v>7.0000000000000001E-3</v>
      </c>
      <c r="F3070" s="20">
        <v>19.43</v>
      </c>
      <c r="G3070" s="20">
        <f>TRUNC(TRUNC(E3070,8)*F3070,2)</f>
        <v>0.13</v>
      </c>
    </row>
    <row r="3071" spans="1:7" ht="15" customHeight="1">
      <c r="A3071" s="17" t="s">
        <v>4008</v>
      </c>
      <c r="B3071" s="18" t="s">
        <v>4009</v>
      </c>
      <c r="C3071" s="17" t="s">
        <v>14</v>
      </c>
      <c r="D3071" s="17" t="s">
        <v>1790</v>
      </c>
      <c r="E3071" s="19">
        <v>7.0199999999999999E-2</v>
      </c>
      <c r="F3071" s="20">
        <v>41.75</v>
      </c>
      <c r="G3071" s="20">
        <f>TRUNC(TRUNC(E3071,8)*F3071,2)</f>
        <v>2.93</v>
      </c>
    </row>
    <row r="3072" spans="1:7" ht="15" customHeight="1">
      <c r="A3072" s="2"/>
      <c r="B3072" s="2"/>
      <c r="C3072" s="2"/>
      <c r="D3072" s="2"/>
      <c r="E3072" s="87" t="s">
        <v>1588</v>
      </c>
      <c r="F3072" s="87"/>
      <c r="G3072" s="21">
        <f>SUM(G3070:G3071)</f>
        <v>3.06</v>
      </c>
    </row>
    <row r="3073" spans="1:7" ht="15" customHeight="1">
      <c r="A3073" s="91" t="s">
        <v>1560</v>
      </c>
      <c r="B3073" s="91"/>
      <c r="C3073" s="11" t="s">
        <v>4</v>
      </c>
      <c r="D3073" s="11" t="s">
        <v>1470</v>
      </c>
      <c r="E3073" s="11" t="s">
        <v>1471</v>
      </c>
      <c r="F3073" s="11" t="s">
        <v>1472</v>
      </c>
      <c r="G3073" s="11" t="s">
        <v>1473</v>
      </c>
    </row>
    <row r="3074" spans="1:7" ht="15" customHeight="1">
      <c r="A3074" s="17" t="s">
        <v>2933</v>
      </c>
      <c r="B3074" s="18" t="s">
        <v>2934</v>
      </c>
      <c r="C3074" s="17" t="s">
        <v>14</v>
      </c>
      <c r="D3074" s="17" t="s">
        <v>1563</v>
      </c>
      <c r="E3074" s="19">
        <v>0.1903</v>
      </c>
      <c r="F3074" s="20">
        <v>33.74</v>
      </c>
      <c r="G3074" s="20">
        <f>TRUNC(TRUNC(E3074,8)*F3074,2)</f>
        <v>6.42</v>
      </c>
    </row>
    <row r="3075" spans="1:7" ht="18" customHeight="1">
      <c r="A3075" s="2"/>
      <c r="B3075" s="2"/>
      <c r="C3075" s="2"/>
      <c r="D3075" s="2"/>
      <c r="E3075" s="87" t="s">
        <v>1564</v>
      </c>
      <c r="F3075" s="87"/>
      <c r="G3075" s="21">
        <f>SUM(G3074:G3074)</f>
        <v>6.42</v>
      </c>
    </row>
    <row r="3076" spans="1:7" ht="15" customHeight="1">
      <c r="A3076" s="2"/>
      <c r="B3076" s="2"/>
      <c r="C3076" s="2"/>
      <c r="D3076" s="2"/>
      <c r="E3076" s="89" t="s">
        <v>1491</v>
      </c>
      <c r="F3076" s="89"/>
      <c r="G3076" s="5">
        <f>SUM(G3072,G3075)</f>
        <v>9.48</v>
      </c>
    </row>
    <row r="3077" spans="1:7" ht="9.9499999999999993" customHeight="1">
      <c r="A3077" s="2"/>
      <c r="B3077" s="2"/>
      <c r="C3077" s="2"/>
      <c r="D3077" s="2"/>
      <c r="E3077" s="90"/>
      <c r="F3077" s="90"/>
      <c r="G3077" s="90"/>
    </row>
    <row r="3078" spans="1:7" ht="20.100000000000001" customHeight="1">
      <c r="A3078" s="81" t="s">
        <v>4024</v>
      </c>
      <c r="B3078" s="81"/>
      <c r="C3078" s="81"/>
      <c r="D3078" s="81"/>
      <c r="E3078" s="81"/>
      <c r="F3078" s="81"/>
      <c r="G3078" s="81"/>
    </row>
    <row r="3079" spans="1:7" ht="15" customHeight="1">
      <c r="A3079" s="91" t="s">
        <v>1576</v>
      </c>
      <c r="B3079" s="91"/>
      <c r="C3079" s="11" t="s">
        <v>4</v>
      </c>
      <c r="D3079" s="11" t="s">
        <v>1470</v>
      </c>
      <c r="E3079" s="11" t="s">
        <v>1471</v>
      </c>
      <c r="F3079" s="11" t="s">
        <v>1472</v>
      </c>
      <c r="G3079" s="11" t="s">
        <v>1473</v>
      </c>
    </row>
    <row r="3080" spans="1:7" ht="15" customHeight="1">
      <c r="A3080" s="17" t="s">
        <v>4006</v>
      </c>
      <c r="B3080" s="18" t="s">
        <v>4007</v>
      </c>
      <c r="C3080" s="17" t="s">
        <v>14</v>
      </c>
      <c r="D3080" s="17" t="s">
        <v>1790</v>
      </c>
      <c r="E3080" s="19">
        <v>1.4E-2</v>
      </c>
      <c r="F3080" s="20">
        <v>19.43</v>
      </c>
      <c r="G3080" s="20">
        <f>TRUNC(TRUNC(E3080,8)*F3080,2)</f>
        <v>0.27</v>
      </c>
    </row>
    <row r="3081" spans="1:7" ht="15" customHeight="1">
      <c r="A3081" s="17" t="s">
        <v>4008</v>
      </c>
      <c r="B3081" s="18" t="s">
        <v>4009</v>
      </c>
      <c r="C3081" s="17" t="s">
        <v>14</v>
      </c>
      <c r="D3081" s="17" t="s">
        <v>1790</v>
      </c>
      <c r="E3081" s="19">
        <v>0.14030000000000001</v>
      </c>
      <c r="F3081" s="20">
        <v>41.75</v>
      </c>
      <c r="G3081" s="20">
        <f>TRUNC(TRUNC(E3081,8)*F3081,2)</f>
        <v>5.85</v>
      </c>
    </row>
    <row r="3082" spans="1:7" ht="15" customHeight="1">
      <c r="A3082" s="2"/>
      <c r="B3082" s="2"/>
      <c r="C3082" s="2"/>
      <c r="D3082" s="2"/>
      <c r="E3082" s="87" t="s">
        <v>1588</v>
      </c>
      <c r="F3082" s="87"/>
      <c r="G3082" s="21">
        <f>SUM(G3080:G3081)</f>
        <v>6.1199999999999992</v>
      </c>
    </row>
    <row r="3083" spans="1:7" ht="15" customHeight="1">
      <c r="A3083" s="91" t="s">
        <v>1560</v>
      </c>
      <c r="B3083" s="91"/>
      <c r="C3083" s="11" t="s">
        <v>4</v>
      </c>
      <c r="D3083" s="11" t="s">
        <v>1470</v>
      </c>
      <c r="E3083" s="11" t="s">
        <v>1471</v>
      </c>
      <c r="F3083" s="11" t="s">
        <v>1472</v>
      </c>
      <c r="G3083" s="11" t="s">
        <v>1473</v>
      </c>
    </row>
    <row r="3084" spans="1:7" ht="15" customHeight="1">
      <c r="A3084" s="17" t="s">
        <v>2933</v>
      </c>
      <c r="B3084" s="18" t="s">
        <v>2934</v>
      </c>
      <c r="C3084" s="17" t="s">
        <v>14</v>
      </c>
      <c r="D3084" s="17" t="s">
        <v>1563</v>
      </c>
      <c r="E3084" s="19">
        <v>0.3805</v>
      </c>
      <c r="F3084" s="20">
        <v>33.74</v>
      </c>
      <c r="G3084" s="20">
        <f>TRUNC(TRUNC(E3084,8)*F3084,2)</f>
        <v>12.83</v>
      </c>
    </row>
    <row r="3085" spans="1:7" ht="18" customHeight="1">
      <c r="A3085" s="2"/>
      <c r="B3085" s="2"/>
      <c r="C3085" s="2"/>
      <c r="D3085" s="2"/>
      <c r="E3085" s="87" t="s">
        <v>1564</v>
      </c>
      <c r="F3085" s="87"/>
      <c r="G3085" s="21">
        <f>SUM(G3084:G3084)</f>
        <v>12.83</v>
      </c>
    </row>
    <row r="3086" spans="1:7" ht="15" customHeight="1">
      <c r="A3086" s="2"/>
      <c r="B3086" s="2"/>
      <c r="C3086" s="2"/>
      <c r="D3086" s="2"/>
      <c r="E3086" s="89" t="s">
        <v>1491</v>
      </c>
      <c r="F3086" s="89"/>
      <c r="G3086" s="5">
        <f>SUM(G3082,G3085)</f>
        <v>18.95</v>
      </c>
    </row>
    <row r="3087" spans="1:7" ht="9.9499999999999993" customHeight="1">
      <c r="A3087" s="2"/>
      <c r="B3087" s="2"/>
      <c r="C3087" s="2"/>
      <c r="D3087" s="2"/>
      <c r="E3087" s="90"/>
      <c r="F3087" s="90"/>
      <c r="G3087" s="90"/>
    </row>
    <row r="3088" spans="1:7" ht="20.100000000000001" customHeight="1">
      <c r="A3088" s="81" t="s">
        <v>4025</v>
      </c>
      <c r="B3088" s="81"/>
      <c r="C3088" s="81"/>
      <c r="D3088" s="81"/>
      <c r="E3088" s="81"/>
      <c r="F3088" s="81"/>
      <c r="G3088" s="81"/>
    </row>
    <row r="3089" spans="1:7" ht="15" customHeight="1">
      <c r="A3089" s="91" t="s">
        <v>1576</v>
      </c>
      <c r="B3089" s="91"/>
      <c r="C3089" s="11" t="s">
        <v>4</v>
      </c>
      <c r="D3089" s="11" t="s">
        <v>1470</v>
      </c>
      <c r="E3089" s="11" t="s">
        <v>1471</v>
      </c>
      <c r="F3089" s="11" t="s">
        <v>1472</v>
      </c>
      <c r="G3089" s="11" t="s">
        <v>1473</v>
      </c>
    </row>
    <row r="3090" spans="1:7" ht="15" customHeight="1">
      <c r="A3090" s="17" t="s">
        <v>2044</v>
      </c>
      <c r="B3090" s="18" t="s">
        <v>2045</v>
      </c>
      <c r="C3090" s="17" t="s">
        <v>14</v>
      </c>
      <c r="D3090" s="17" t="s">
        <v>118</v>
      </c>
      <c r="E3090" s="19">
        <v>0.5</v>
      </c>
      <c r="F3090" s="20">
        <v>0.8</v>
      </c>
      <c r="G3090" s="20">
        <f>TRUNC(TRUNC(E3090,8)*F3090,2)</f>
        <v>0.4</v>
      </c>
    </row>
    <row r="3091" spans="1:7" ht="21" customHeight="1">
      <c r="A3091" s="17" t="s">
        <v>3077</v>
      </c>
      <c r="B3091" s="18" t="s">
        <v>3078</v>
      </c>
      <c r="C3091" s="17" t="s">
        <v>14</v>
      </c>
      <c r="D3091" s="17" t="s">
        <v>88</v>
      </c>
      <c r="E3091" s="19">
        <v>1.67</v>
      </c>
      <c r="F3091" s="20">
        <v>2.5</v>
      </c>
      <c r="G3091" s="20">
        <f>TRUNC(TRUNC(E3091,8)*F3091,2)</f>
        <v>4.17</v>
      </c>
    </row>
    <row r="3092" spans="1:7" ht="15" customHeight="1">
      <c r="A3092" s="2"/>
      <c r="B3092" s="2"/>
      <c r="C3092" s="2"/>
      <c r="D3092" s="2"/>
      <c r="E3092" s="87" t="s">
        <v>1588</v>
      </c>
      <c r="F3092" s="87"/>
      <c r="G3092" s="21">
        <f>SUM(G3090:G3091)</f>
        <v>4.57</v>
      </c>
    </row>
    <row r="3093" spans="1:7" ht="15" customHeight="1">
      <c r="A3093" s="91" t="s">
        <v>1560</v>
      </c>
      <c r="B3093" s="91"/>
      <c r="C3093" s="11" t="s">
        <v>4</v>
      </c>
      <c r="D3093" s="11" t="s">
        <v>1470</v>
      </c>
      <c r="E3093" s="11" t="s">
        <v>1471</v>
      </c>
      <c r="F3093" s="11" t="s">
        <v>1472</v>
      </c>
      <c r="G3093" s="11" t="s">
        <v>1473</v>
      </c>
    </row>
    <row r="3094" spans="1:7" ht="15" customHeight="1">
      <c r="A3094" s="17" t="s">
        <v>1792</v>
      </c>
      <c r="B3094" s="18" t="s">
        <v>1793</v>
      </c>
      <c r="C3094" s="17" t="s">
        <v>14</v>
      </c>
      <c r="D3094" s="17" t="s">
        <v>1563</v>
      </c>
      <c r="E3094" s="19">
        <v>0.35399999999999998</v>
      </c>
      <c r="F3094" s="20">
        <v>32.270000000000003</v>
      </c>
      <c r="G3094" s="20">
        <f>TRUNC(TRUNC(E3094,8)*F3094,2)</f>
        <v>11.42</v>
      </c>
    </row>
    <row r="3095" spans="1:7" ht="15" customHeight="1">
      <c r="A3095" s="17" t="s">
        <v>1775</v>
      </c>
      <c r="B3095" s="18" t="s">
        <v>1776</v>
      </c>
      <c r="C3095" s="17" t="s">
        <v>14</v>
      </c>
      <c r="D3095" s="17" t="s">
        <v>1563</v>
      </c>
      <c r="E3095" s="19">
        <v>0.17699999999999999</v>
      </c>
      <c r="F3095" s="20">
        <v>23.23</v>
      </c>
      <c r="G3095" s="20">
        <f>TRUNC(TRUNC(E3095,8)*F3095,2)</f>
        <v>4.1100000000000003</v>
      </c>
    </row>
    <row r="3096" spans="1:7" ht="18" customHeight="1">
      <c r="A3096" s="2"/>
      <c r="B3096" s="2"/>
      <c r="C3096" s="2"/>
      <c r="D3096" s="2"/>
      <c r="E3096" s="87" t="s">
        <v>1564</v>
      </c>
      <c r="F3096" s="87"/>
      <c r="G3096" s="21">
        <f>SUM(G3094:G3095)</f>
        <v>15.530000000000001</v>
      </c>
    </row>
    <row r="3097" spans="1:7" ht="15" customHeight="1">
      <c r="A3097" s="91" t="s">
        <v>1487</v>
      </c>
      <c r="B3097" s="91"/>
      <c r="C3097" s="11" t="s">
        <v>4</v>
      </c>
      <c r="D3097" s="11" t="s">
        <v>1470</v>
      </c>
      <c r="E3097" s="11" t="s">
        <v>1471</v>
      </c>
      <c r="F3097" s="11" t="s">
        <v>1472</v>
      </c>
      <c r="G3097" s="11" t="s">
        <v>1473</v>
      </c>
    </row>
    <row r="3098" spans="1:7" ht="29.1" customHeight="1">
      <c r="A3098" s="17" t="s">
        <v>4026</v>
      </c>
      <c r="B3098" s="18" t="s">
        <v>4027</v>
      </c>
      <c r="C3098" s="17" t="s">
        <v>14</v>
      </c>
      <c r="D3098" s="17" t="s">
        <v>43</v>
      </c>
      <c r="E3098" s="19">
        <v>3.1E-2</v>
      </c>
      <c r="F3098" s="20">
        <v>783.86</v>
      </c>
      <c r="G3098" s="20">
        <f>TRUNC(TRUNC(E3098,8)*F3098,2)</f>
        <v>24.29</v>
      </c>
    </row>
    <row r="3099" spans="1:7" ht="15" customHeight="1">
      <c r="A3099" s="2"/>
      <c r="B3099" s="2"/>
      <c r="C3099" s="2"/>
      <c r="D3099" s="2"/>
      <c r="E3099" s="87" t="s">
        <v>1490</v>
      </c>
      <c r="F3099" s="87"/>
      <c r="G3099" s="21">
        <f>SUM(G3098:G3098)</f>
        <v>24.29</v>
      </c>
    </row>
    <row r="3100" spans="1:7" ht="15" customHeight="1">
      <c r="A3100" s="2"/>
      <c r="B3100" s="2"/>
      <c r="C3100" s="2"/>
      <c r="D3100" s="2"/>
      <c r="E3100" s="89" t="s">
        <v>1491</v>
      </c>
      <c r="F3100" s="89"/>
      <c r="G3100" s="5">
        <f>SUM(G3092,G3096,G3099)</f>
        <v>44.39</v>
      </c>
    </row>
    <row r="3101" spans="1:7" ht="9.9499999999999993" customHeight="1">
      <c r="A3101" s="2"/>
      <c r="B3101" s="2"/>
      <c r="C3101" s="2"/>
      <c r="D3101" s="2"/>
      <c r="E3101" s="90"/>
      <c r="F3101" s="90"/>
      <c r="G3101" s="90"/>
    </row>
    <row r="3102" spans="1:7" ht="20.100000000000001" customHeight="1">
      <c r="A3102" s="81" t="s">
        <v>4028</v>
      </c>
      <c r="B3102" s="81"/>
      <c r="C3102" s="81"/>
      <c r="D3102" s="81"/>
      <c r="E3102" s="81"/>
      <c r="F3102" s="81"/>
      <c r="G3102" s="81"/>
    </row>
    <row r="3103" spans="1:7" ht="15" customHeight="1">
      <c r="A3103" s="91" t="s">
        <v>1487</v>
      </c>
      <c r="B3103" s="91"/>
      <c r="C3103" s="11" t="s">
        <v>4</v>
      </c>
      <c r="D3103" s="11" t="s">
        <v>1470</v>
      </c>
      <c r="E3103" s="11" t="s">
        <v>1471</v>
      </c>
      <c r="F3103" s="11" t="s">
        <v>1472</v>
      </c>
      <c r="G3103" s="11" t="s">
        <v>1473</v>
      </c>
    </row>
    <row r="3104" spans="1:7" ht="29.1" customHeight="1">
      <c r="A3104" s="17" t="s">
        <v>4029</v>
      </c>
      <c r="B3104" s="18" t="s">
        <v>4030</v>
      </c>
      <c r="C3104" s="17" t="s">
        <v>14</v>
      </c>
      <c r="D3104" s="17" t="s">
        <v>1563</v>
      </c>
      <c r="E3104" s="19">
        <v>1</v>
      </c>
      <c r="F3104" s="20">
        <v>0.56000000000000005</v>
      </c>
      <c r="G3104" s="20">
        <f>TRUNC(TRUNC(E3104,8)*F3104,2)</f>
        <v>0.56000000000000005</v>
      </c>
    </row>
    <row r="3105" spans="1:7" ht="29.1" customHeight="1">
      <c r="A3105" s="17" t="s">
        <v>4031</v>
      </c>
      <c r="B3105" s="18" t="s">
        <v>4032</v>
      </c>
      <c r="C3105" s="17" t="s">
        <v>14</v>
      </c>
      <c r="D3105" s="17" t="s">
        <v>1563</v>
      </c>
      <c r="E3105" s="19">
        <v>1</v>
      </c>
      <c r="F3105" s="20">
        <v>0.15</v>
      </c>
      <c r="G3105" s="20">
        <f>TRUNC(TRUNC(E3105,8)*F3105,2)</f>
        <v>0.15</v>
      </c>
    </row>
    <row r="3106" spans="1:7" ht="15" customHeight="1">
      <c r="A3106" s="2"/>
      <c r="B3106" s="2"/>
      <c r="C3106" s="2"/>
      <c r="D3106" s="2"/>
      <c r="E3106" s="87" t="s">
        <v>1490</v>
      </c>
      <c r="F3106" s="87"/>
      <c r="G3106" s="21">
        <f>SUM(G3104:G3105)</f>
        <v>0.71000000000000008</v>
      </c>
    </row>
    <row r="3107" spans="1:7" ht="15" customHeight="1">
      <c r="A3107" s="2"/>
      <c r="B3107" s="2"/>
      <c r="C3107" s="2"/>
      <c r="D3107" s="2"/>
      <c r="E3107" s="89" t="s">
        <v>1491</v>
      </c>
      <c r="F3107" s="89"/>
      <c r="G3107" s="5">
        <f>SUM(G3106)</f>
        <v>0.71000000000000008</v>
      </c>
    </row>
    <row r="3108" spans="1:7" ht="9.9499999999999993" customHeight="1">
      <c r="A3108" s="2"/>
      <c r="B3108" s="2"/>
      <c r="C3108" s="2"/>
      <c r="D3108" s="2"/>
      <c r="E3108" s="90"/>
      <c r="F3108" s="90"/>
      <c r="G3108" s="90"/>
    </row>
    <row r="3109" spans="1:7" ht="20.100000000000001" customHeight="1">
      <c r="A3109" s="81" t="s">
        <v>4033</v>
      </c>
      <c r="B3109" s="81"/>
      <c r="C3109" s="81"/>
      <c r="D3109" s="81"/>
      <c r="E3109" s="81"/>
      <c r="F3109" s="81"/>
      <c r="G3109" s="81"/>
    </row>
    <row r="3110" spans="1:7" ht="15" customHeight="1">
      <c r="A3110" s="91" t="s">
        <v>1487</v>
      </c>
      <c r="B3110" s="91"/>
      <c r="C3110" s="11" t="s">
        <v>4</v>
      </c>
      <c r="D3110" s="11" t="s">
        <v>1470</v>
      </c>
      <c r="E3110" s="11" t="s">
        <v>1471</v>
      </c>
      <c r="F3110" s="11" t="s">
        <v>1472</v>
      </c>
      <c r="G3110" s="11" t="s">
        <v>1473</v>
      </c>
    </row>
    <row r="3111" spans="1:7" ht="29.1" customHeight="1">
      <c r="A3111" s="17" t="s">
        <v>4029</v>
      </c>
      <c r="B3111" s="18" t="s">
        <v>4030</v>
      </c>
      <c r="C3111" s="17" t="s">
        <v>14</v>
      </c>
      <c r="D3111" s="17" t="s">
        <v>1563</v>
      </c>
      <c r="E3111" s="19">
        <v>1</v>
      </c>
      <c r="F3111" s="20">
        <v>0.56000000000000005</v>
      </c>
      <c r="G3111" s="20">
        <f>TRUNC(TRUNC(E3111,8)*F3111,2)</f>
        <v>0.56000000000000005</v>
      </c>
    </row>
    <row r="3112" spans="1:7" ht="29.1" customHeight="1">
      <c r="A3112" s="17" t="s">
        <v>4031</v>
      </c>
      <c r="B3112" s="18" t="s">
        <v>4032</v>
      </c>
      <c r="C3112" s="17" t="s">
        <v>14</v>
      </c>
      <c r="D3112" s="17" t="s">
        <v>1563</v>
      </c>
      <c r="E3112" s="19">
        <v>1</v>
      </c>
      <c r="F3112" s="20">
        <v>0.15</v>
      </c>
      <c r="G3112" s="20">
        <f>TRUNC(TRUNC(E3112,8)*F3112,2)</f>
        <v>0.15</v>
      </c>
    </row>
    <row r="3113" spans="1:7" ht="29.1" customHeight="1">
      <c r="A3113" s="17" t="s">
        <v>4034</v>
      </c>
      <c r="B3113" s="18" t="s">
        <v>4035</v>
      </c>
      <c r="C3113" s="17" t="s">
        <v>14</v>
      </c>
      <c r="D3113" s="17" t="s">
        <v>1563</v>
      </c>
      <c r="E3113" s="19">
        <v>1</v>
      </c>
      <c r="F3113" s="20">
        <v>0.7</v>
      </c>
      <c r="G3113" s="20">
        <f>TRUNC(TRUNC(E3113,8)*F3113,2)</f>
        <v>0.7</v>
      </c>
    </row>
    <row r="3114" spans="1:7" ht="29.1" customHeight="1">
      <c r="A3114" s="17" t="s">
        <v>4036</v>
      </c>
      <c r="B3114" s="18" t="s">
        <v>4037</v>
      </c>
      <c r="C3114" s="17" t="s">
        <v>14</v>
      </c>
      <c r="D3114" s="17" t="s">
        <v>1563</v>
      </c>
      <c r="E3114" s="19">
        <v>1</v>
      </c>
      <c r="F3114" s="20">
        <v>8.94</v>
      </c>
      <c r="G3114" s="20">
        <f>TRUNC(TRUNC(E3114,8)*F3114,2)</f>
        <v>8.94</v>
      </c>
    </row>
    <row r="3115" spans="1:7" ht="15" customHeight="1">
      <c r="A3115" s="2"/>
      <c r="B3115" s="2"/>
      <c r="C3115" s="2"/>
      <c r="D3115" s="2"/>
      <c r="E3115" s="87" t="s">
        <v>1490</v>
      </c>
      <c r="F3115" s="87"/>
      <c r="G3115" s="21">
        <f>SUM(G3111:G3114)</f>
        <v>10.35</v>
      </c>
    </row>
    <row r="3116" spans="1:7" ht="15" customHeight="1">
      <c r="A3116" s="2"/>
      <c r="B3116" s="2"/>
      <c r="C3116" s="2"/>
      <c r="D3116" s="2"/>
      <c r="E3116" s="89" t="s">
        <v>1491</v>
      </c>
      <c r="F3116" s="89"/>
      <c r="G3116" s="5">
        <f>SUM(G3115)</f>
        <v>10.35</v>
      </c>
    </row>
    <row r="3117" spans="1:7" ht="9.9499999999999993" customHeight="1">
      <c r="A3117" s="2"/>
      <c r="B3117" s="2"/>
      <c r="C3117" s="2"/>
      <c r="D3117" s="2"/>
      <c r="E3117" s="90"/>
      <c r="F3117" s="90"/>
      <c r="G3117" s="90"/>
    </row>
    <row r="3118" spans="1:7" ht="20.100000000000001" customHeight="1">
      <c r="A3118" s="81" t="s">
        <v>4038</v>
      </c>
      <c r="B3118" s="81"/>
      <c r="C3118" s="81"/>
      <c r="D3118" s="81"/>
      <c r="E3118" s="81"/>
      <c r="F3118" s="81"/>
      <c r="G3118" s="81"/>
    </row>
    <row r="3119" spans="1:7" ht="15" customHeight="1">
      <c r="A3119" s="91" t="s">
        <v>1860</v>
      </c>
      <c r="B3119" s="91"/>
      <c r="C3119" s="11" t="s">
        <v>4</v>
      </c>
      <c r="D3119" s="11" t="s">
        <v>1470</v>
      </c>
      <c r="E3119" s="11" t="s">
        <v>1471</v>
      </c>
      <c r="F3119" s="11" t="s">
        <v>1472</v>
      </c>
      <c r="G3119" s="11" t="s">
        <v>1473</v>
      </c>
    </row>
    <row r="3120" spans="1:7" ht="45.95" customHeight="1">
      <c r="A3120" s="17" t="s">
        <v>4039</v>
      </c>
      <c r="B3120" s="18" t="s">
        <v>4040</v>
      </c>
      <c r="C3120" s="17" t="s">
        <v>14</v>
      </c>
      <c r="D3120" s="17" t="s">
        <v>33</v>
      </c>
      <c r="E3120" s="19">
        <v>5.3300000000000001E-5</v>
      </c>
      <c r="F3120" s="20">
        <v>10512.92</v>
      </c>
      <c r="G3120" s="20">
        <f>TRUNC(TRUNC(E3120,8)*F3120,2)</f>
        <v>0.56000000000000005</v>
      </c>
    </row>
    <row r="3121" spans="1:7" ht="15" customHeight="1">
      <c r="A3121" s="2"/>
      <c r="B3121" s="2"/>
      <c r="C3121" s="2"/>
      <c r="D3121" s="2"/>
      <c r="E3121" s="87" t="s">
        <v>1868</v>
      </c>
      <c r="F3121" s="87"/>
      <c r="G3121" s="21">
        <f>SUM(G3120:G3120)</f>
        <v>0.56000000000000005</v>
      </c>
    </row>
    <row r="3122" spans="1:7" ht="15" customHeight="1">
      <c r="A3122" s="2"/>
      <c r="B3122" s="2"/>
      <c r="C3122" s="2"/>
      <c r="D3122" s="2"/>
      <c r="E3122" s="89" t="s">
        <v>1491</v>
      </c>
      <c r="F3122" s="89"/>
      <c r="G3122" s="5">
        <f>SUM(G3121)</f>
        <v>0.56000000000000005</v>
      </c>
    </row>
    <row r="3123" spans="1:7" ht="9.9499999999999993" customHeight="1">
      <c r="A3123" s="2"/>
      <c r="B3123" s="2"/>
      <c r="C3123" s="2"/>
      <c r="D3123" s="2"/>
      <c r="E3123" s="90"/>
      <c r="F3123" s="90"/>
      <c r="G3123" s="90"/>
    </row>
    <row r="3124" spans="1:7" ht="20.100000000000001" customHeight="1">
      <c r="A3124" s="81" t="s">
        <v>4041</v>
      </c>
      <c r="B3124" s="81"/>
      <c r="C3124" s="81"/>
      <c r="D3124" s="81"/>
      <c r="E3124" s="81"/>
      <c r="F3124" s="81"/>
      <c r="G3124" s="81"/>
    </row>
    <row r="3125" spans="1:7" ht="15" customHeight="1">
      <c r="A3125" s="91" t="s">
        <v>1860</v>
      </c>
      <c r="B3125" s="91"/>
      <c r="C3125" s="11" t="s">
        <v>4</v>
      </c>
      <c r="D3125" s="11" t="s">
        <v>1470</v>
      </c>
      <c r="E3125" s="11" t="s">
        <v>1471</v>
      </c>
      <c r="F3125" s="11" t="s">
        <v>1472</v>
      </c>
      <c r="G3125" s="11" t="s">
        <v>1473</v>
      </c>
    </row>
    <row r="3126" spans="1:7" ht="45.95" customHeight="1">
      <c r="A3126" s="17" t="s">
        <v>4039</v>
      </c>
      <c r="B3126" s="18" t="s">
        <v>4040</v>
      </c>
      <c r="C3126" s="17" t="s">
        <v>14</v>
      </c>
      <c r="D3126" s="17" t="s">
        <v>33</v>
      </c>
      <c r="E3126" s="19">
        <v>1.43E-5</v>
      </c>
      <c r="F3126" s="20">
        <v>10512.92</v>
      </c>
      <c r="G3126" s="20">
        <f>TRUNC(TRUNC(E3126,8)*F3126,2)</f>
        <v>0.15</v>
      </c>
    </row>
    <row r="3127" spans="1:7" ht="15" customHeight="1">
      <c r="A3127" s="2"/>
      <c r="B3127" s="2"/>
      <c r="C3127" s="2"/>
      <c r="D3127" s="2"/>
      <c r="E3127" s="87" t="s">
        <v>1868</v>
      </c>
      <c r="F3127" s="87"/>
      <c r="G3127" s="21">
        <f>SUM(G3126:G3126)</f>
        <v>0.15</v>
      </c>
    </row>
    <row r="3128" spans="1:7" ht="15" customHeight="1">
      <c r="A3128" s="2"/>
      <c r="B3128" s="2"/>
      <c r="C3128" s="2"/>
      <c r="D3128" s="2"/>
      <c r="E3128" s="89" t="s">
        <v>1491</v>
      </c>
      <c r="F3128" s="89"/>
      <c r="G3128" s="5">
        <f>SUM(G3127)</f>
        <v>0.15</v>
      </c>
    </row>
    <row r="3129" spans="1:7" ht="9.9499999999999993" customHeight="1">
      <c r="A3129" s="2"/>
      <c r="B3129" s="2"/>
      <c r="C3129" s="2"/>
      <c r="D3129" s="2"/>
      <c r="E3129" s="90"/>
      <c r="F3129" s="90"/>
      <c r="G3129" s="90"/>
    </row>
    <row r="3130" spans="1:7" ht="20.100000000000001" customHeight="1">
      <c r="A3130" s="81" t="s">
        <v>4042</v>
      </c>
      <c r="B3130" s="81"/>
      <c r="C3130" s="81"/>
      <c r="D3130" s="81"/>
      <c r="E3130" s="81"/>
      <c r="F3130" s="81"/>
      <c r="G3130" s="81"/>
    </row>
    <row r="3131" spans="1:7" ht="15" customHeight="1">
      <c r="A3131" s="91" t="s">
        <v>1860</v>
      </c>
      <c r="B3131" s="91"/>
      <c r="C3131" s="11" t="s">
        <v>4</v>
      </c>
      <c r="D3131" s="11" t="s">
        <v>1470</v>
      </c>
      <c r="E3131" s="11" t="s">
        <v>1471</v>
      </c>
      <c r="F3131" s="11" t="s">
        <v>1472</v>
      </c>
      <c r="G3131" s="11" t="s">
        <v>1473</v>
      </c>
    </row>
    <row r="3132" spans="1:7" ht="45.95" customHeight="1">
      <c r="A3132" s="17" t="s">
        <v>4039</v>
      </c>
      <c r="B3132" s="18" t="s">
        <v>4040</v>
      </c>
      <c r="C3132" s="17" t="s">
        <v>14</v>
      </c>
      <c r="D3132" s="17" t="s">
        <v>33</v>
      </c>
      <c r="E3132" s="19">
        <v>6.6699999999999995E-5</v>
      </c>
      <c r="F3132" s="20">
        <v>10512.92</v>
      </c>
      <c r="G3132" s="20">
        <f>TRUNC(TRUNC(E3132,8)*F3132,2)</f>
        <v>0.7</v>
      </c>
    </row>
    <row r="3133" spans="1:7" ht="15" customHeight="1">
      <c r="A3133" s="2"/>
      <c r="B3133" s="2"/>
      <c r="C3133" s="2"/>
      <c r="D3133" s="2"/>
      <c r="E3133" s="87" t="s">
        <v>1868</v>
      </c>
      <c r="F3133" s="87"/>
      <c r="G3133" s="21">
        <f>SUM(G3132:G3132)</f>
        <v>0.7</v>
      </c>
    </row>
    <row r="3134" spans="1:7" ht="15" customHeight="1">
      <c r="A3134" s="2"/>
      <c r="B3134" s="2"/>
      <c r="C3134" s="2"/>
      <c r="D3134" s="2"/>
      <c r="E3134" s="89" t="s">
        <v>1491</v>
      </c>
      <c r="F3134" s="89"/>
      <c r="G3134" s="5">
        <f>SUM(G3133)</f>
        <v>0.7</v>
      </c>
    </row>
    <row r="3135" spans="1:7" ht="9.9499999999999993" customHeight="1">
      <c r="A3135" s="2"/>
      <c r="B3135" s="2"/>
      <c r="C3135" s="2"/>
      <c r="D3135" s="2"/>
      <c r="E3135" s="90"/>
      <c r="F3135" s="90"/>
      <c r="G3135" s="90"/>
    </row>
    <row r="3136" spans="1:7" ht="20.100000000000001" customHeight="1">
      <c r="A3136" s="81" t="s">
        <v>4043</v>
      </c>
      <c r="B3136" s="81"/>
      <c r="C3136" s="81"/>
      <c r="D3136" s="81"/>
      <c r="E3136" s="81"/>
      <c r="F3136" s="81"/>
      <c r="G3136" s="81"/>
    </row>
    <row r="3137" spans="1:7" ht="15" customHeight="1">
      <c r="A3137" s="91" t="s">
        <v>1576</v>
      </c>
      <c r="B3137" s="91"/>
      <c r="C3137" s="11" t="s">
        <v>4</v>
      </c>
      <c r="D3137" s="11" t="s">
        <v>1470</v>
      </c>
      <c r="E3137" s="11" t="s">
        <v>1471</v>
      </c>
      <c r="F3137" s="11" t="s">
        <v>1472</v>
      </c>
      <c r="G3137" s="11" t="s">
        <v>1473</v>
      </c>
    </row>
    <row r="3138" spans="1:7" ht="15" customHeight="1">
      <c r="A3138" s="17" t="s">
        <v>3501</v>
      </c>
      <c r="B3138" s="18" t="s">
        <v>3502</v>
      </c>
      <c r="C3138" s="17" t="s">
        <v>14</v>
      </c>
      <c r="D3138" s="17" t="s">
        <v>1790</v>
      </c>
      <c r="E3138" s="19">
        <v>1.44</v>
      </c>
      <c r="F3138" s="20">
        <v>6.21</v>
      </c>
      <c r="G3138" s="20">
        <f>TRUNC(TRUNC(E3138,8)*F3138,2)</f>
        <v>8.94</v>
      </c>
    </row>
    <row r="3139" spans="1:7" ht="15" customHeight="1">
      <c r="A3139" s="2"/>
      <c r="B3139" s="2"/>
      <c r="C3139" s="2"/>
      <c r="D3139" s="2"/>
      <c r="E3139" s="87" t="s">
        <v>1588</v>
      </c>
      <c r="F3139" s="87"/>
      <c r="G3139" s="21">
        <f>SUM(G3138:G3138)</f>
        <v>8.94</v>
      </c>
    </row>
    <row r="3140" spans="1:7" ht="15" customHeight="1">
      <c r="A3140" s="2"/>
      <c r="B3140" s="2"/>
      <c r="C3140" s="2"/>
      <c r="D3140" s="2"/>
      <c r="E3140" s="89" t="s">
        <v>1491</v>
      </c>
      <c r="F3140" s="89"/>
      <c r="G3140" s="5">
        <f>SUM(G3139)</f>
        <v>8.94</v>
      </c>
    </row>
    <row r="3141" spans="1:7" ht="9.9499999999999993" customHeight="1">
      <c r="A3141" s="2"/>
      <c r="B3141" s="2"/>
      <c r="C3141" s="2"/>
      <c r="D3141" s="2"/>
      <c r="E3141" s="90"/>
      <c r="F3141" s="90"/>
      <c r="G3141" s="90"/>
    </row>
    <row r="3142" spans="1:7" ht="20.100000000000001" customHeight="1">
      <c r="A3142" s="81" t="s">
        <v>4044</v>
      </c>
      <c r="B3142" s="81"/>
      <c r="C3142" s="81"/>
      <c r="D3142" s="81"/>
      <c r="E3142" s="81"/>
      <c r="F3142" s="81"/>
      <c r="G3142" s="81"/>
    </row>
    <row r="3143" spans="1:7" ht="15" customHeight="1">
      <c r="A3143" s="91" t="s">
        <v>1487</v>
      </c>
      <c r="B3143" s="91"/>
      <c r="C3143" s="11" t="s">
        <v>4</v>
      </c>
      <c r="D3143" s="11" t="s">
        <v>1470</v>
      </c>
      <c r="E3143" s="11" t="s">
        <v>1471</v>
      </c>
      <c r="F3143" s="11" t="s">
        <v>1472</v>
      </c>
      <c r="G3143" s="11" t="s">
        <v>1473</v>
      </c>
    </row>
    <row r="3144" spans="1:7" ht="29.1" customHeight="1">
      <c r="A3144" s="17" t="s">
        <v>4045</v>
      </c>
      <c r="B3144" s="18" t="s">
        <v>4046</v>
      </c>
      <c r="C3144" s="17" t="s">
        <v>14</v>
      </c>
      <c r="D3144" s="17" t="s">
        <v>1563</v>
      </c>
      <c r="E3144" s="19">
        <v>1</v>
      </c>
      <c r="F3144" s="20">
        <v>0.42</v>
      </c>
      <c r="G3144" s="20">
        <f>TRUNC(TRUNC(E3144,8)*F3144,2)</f>
        <v>0.42</v>
      </c>
    </row>
    <row r="3145" spans="1:7" ht="29.1" customHeight="1">
      <c r="A3145" s="17" t="s">
        <v>4047</v>
      </c>
      <c r="B3145" s="18" t="s">
        <v>4048</v>
      </c>
      <c r="C3145" s="17" t="s">
        <v>14</v>
      </c>
      <c r="D3145" s="17" t="s">
        <v>1563</v>
      </c>
      <c r="E3145" s="19">
        <v>1</v>
      </c>
      <c r="F3145" s="20">
        <v>0.1</v>
      </c>
      <c r="G3145" s="20">
        <f>TRUNC(TRUNC(E3145,8)*F3145,2)</f>
        <v>0.1</v>
      </c>
    </row>
    <row r="3146" spans="1:7" ht="15" customHeight="1">
      <c r="A3146" s="2"/>
      <c r="B3146" s="2"/>
      <c r="C3146" s="2"/>
      <c r="D3146" s="2"/>
      <c r="E3146" s="87" t="s">
        <v>1490</v>
      </c>
      <c r="F3146" s="87"/>
      <c r="G3146" s="21">
        <f>SUM(G3144:G3145)</f>
        <v>0.52</v>
      </c>
    </row>
    <row r="3147" spans="1:7" ht="15" customHeight="1">
      <c r="A3147" s="2"/>
      <c r="B3147" s="2"/>
      <c r="C3147" s="2"/>
      <c r="D3147" s="2"/>
      <c r="E3147" s="89" t="s">
        <v>1491</v>
      </c>
      <c r="F3147" s="89"/>
      <c r="G3147" s="5">
        <f>SUM(G3146)</f>
        <v>0.52</v>
      </c>
    </row>
    <row r="3148" spans="1:7" ht="9.9499999999999993" customHeight="1">
      <c r="A3148" s="2"/>
      <c r="B3148" s="2"/>
      <c r="C3148" s="2"/>
      <c r="D3148" s="2"/>
      <c r="E3148" s="90"/>
      <c r="F3148" s="90"/>
      <c r="G3148" s="90"/>
    </row>
    <row r="3149" spans="1:7" ht="20.100000000000001" customHeight="1">
      <c r="A3149" s="81" t="s">
        <v>4049</v>
      </c>
      <c r="B3149" s="81"/>
      <c r="C3149" s="81"/>
      <c r="D3149" s="81"/>
      <c r="E3149" s="81"/>
      <c r="F3149" s="81"/>
      <c r="G3149" s="81"/>
    </row>
    <row r="3150" spans="1:7" ht="15" customHeight="1">
      <c r="A3150" s="91" t="s">
        <v>1487</v>
      </c>
      <c r="B3150" s="91"/>
      <c r="C3150" s="11" t="s">
        <v>4</v>
      </c>
      <c r="D3150" s="11" t="s">
        <v>1470</v>
      </c>
      <c r="E3150" s="11" t="s">
        <v>1471</v>
      </c>
      <c r="F3150" s="11" t="s">
        <v>1472</v>
      </c>
      <c r="G3150" s="11" t="s">
        <v>1473</v>
      </c>
    </row>
    <row r="3151" spans="1:7" ht="29.1" customHeight="1">
      <c r="A3151" s="17" t="s">
        <v>4045</v>
      </c>
      <c r="B3151" s="18" t="s">
        <v>4046</v>
      </c>
      <c r="C3151" s="17" t="s">
        <v>14</v>
      </c>
      <c r="D3151" s="17" t="s">
        <v>1563</v>
      </c>
      <c r="E3151" s="19">
        <v>1</v>
      </c>
      <c r="F3151" s="20">
        <v>0.42</v>
      </c>
      <c r="G3151" s="20">
        <f>TRUNC(TRUNC(E3151,8)*F3151,2)</f>
        <v>0.42</v>
      </c>
    </row>
    <row r="3152" spans="1:7" ht="29.1" customHeight="1">
      <c r="A3152" s="17" t="s">
        <v>4047</v>
      </c>
      <c r="B3152" s="18" t="s">
        <v>4048</v>
      </c>
      <c r="C3152" s="17" t="s">
        <v>14</v>
      </c>
      <c r="D3152" s="17" t="s">
        <v>1563</v>
      </c>
      <c r="E3152" s="19">
        <v>1</v>
      </c>
      <c r="F3152" s="20">
        <v>0.1</v>
      </c>
      <c r="G3152" s="20">
        <f>TRUNC(TRUNC(E3152,8)*F3152,2)</f>
        <v>0.1</v>
      </c>
    </row>
    <row r="3153" spans="1:7" ht="29.1" customHeight="1">
      <c r="A3153" s="17" t="s">
        <v>4050</v>
      </c>
      <c r="B3153" s="18" t="s">
        <v>4051</v>
      </c>
      <c r="C3153" s="17" t="s">
        <v>14</v>
      </c>
      <c r="D3153" s="17" t="s">
        <v>1563</v>
      </c>
      <c r="E3153" s="19">
        <v>1</v>
      </c>
      <c r="F3153" s="20">
        <v>0.35</v>
      </c>
      <c r="G3153" s="20">
        <f>TRUNC(TRUNC(E3153,8)*F3153,2)</f>
        <v>0.35</v>
      </c>
    </row>
    <row r="3154" spans="1:7" ht="29.1" customHeight="1">
      <c r="A3154" s="17" t="s">
        <v>4052</v>
      </c>
      <c r="B3154" s="18" t="s">
        <v>4053</v>
      </c>
      <c r="C3154" s="17" t="s">
        <v>14</v>
      </c>
      <c r="D3154" s="17" t="s">
        <v>1563</v>
      </c>
      <c r="E3154" s="19">
        <v>1</v>
      </c>
      <c r="F3154" s="20">
        <v>2.73</v>
      </c>
      <c r="G3154" s="20">
        <f>TRUNC(TRUNC(E3154,8)*F3154,2)</f>
        <v>2.73</v>
      </c>
    </row>
    <row r="3155" spans="1:7" ht="15" customHeight="1">
      <c r="A3155" s="2"/>
      <c r="B3155" s="2"/>
      <c r="C3155" s="2"/>
      <c r="D3155" s="2"/>
      <c r="E3155" s="87" t="s">
        <v>1490</v>
      </c>
      <c r="F3155" s="87"/>
      <c r="G3155" s="21">
        <f>SUM(G3151:G3154)</f>
        <v>3.6</v>
      </c>
    </row>
    <row r="3156" spans="1:7" ht="15" customHeight="1">
      <c r="A3156" s="2"/>
      <c r="B3156" s="2"/>
      <c r="C3156" s="2"/>
      <c r="D3156" s="2"/>
      <c r="E3156" s="89" t="s">
        <v>1491</v>
      </c>
      <c r="F3156" s="89"/>
      <c r="G3156" s="5">
        <f>SUM(G3155)</f>
        <v>3.6</v>
      </c>
    </row>
    <row r="3157" spans="1:7" ht="9.9499999999999993" customHeight="1">
      <c r="A3157" s="2"/>
      <c r="B3157" s="2"/>
      <c r="C3157" s="2"/>
      <c r="D3157" s="2"/>
      <c r="E3157" s="90"/>
      <c r="F3157" s="90"/>
      <c r="G3157" s="90"/>
    </row>
    <row r="3158" spans="1:7" ht="20.100000000000001" customHeight="1">
      <c r="A3158" s="81" t="s">
        <v>4054</v>
      </c>
      <c r="B3158" s="81"/>
      <c r="C3158" s="81"/>
      <c r="D3158" s="81"/>
      <c r="E3158" s="81"/>
      <c r="F3158" s="81"/>
      <c r="G3158" s="81"/>
    </row>
    <row r="3159" spans="1:7" ht="15" customHeight="1">
      <c r="A3159" s="91" t="s">
        <v>1860</v>
      </c>
      <c r="B3159" s="91"/>
      <c r="C3159" s="11" t="s">
        <v>4</v>
      </c>
      <c r="D3159" s="11" t="s">
        <v>1470</v>
      </c>
      <c r="E3159" s="11" t="s">
        <v>1471</v>
      </c>
      <c r="F3159" s="11" t="s">
        <v>1472</v>
      </c>
      <c r="G3159" s="11" t="s">
        <v>1473</v>
      </c>
    </row>
    <row r="3160" spans="1:7" ht="29.1" customHeight="1">
      <c r="A3160" s="17" t="s">
        <v>4055</v>
      </c>
      <c r="B3160" s="18" t="s">
        <v>4056</v>
      </c>
      <c r="C3160" s="17" t="s">
        <v>14</v>
      </c>
      <c r="D3160" s="17" t="s">
        <v>33</v>
      </c>
      <c r="E3160" s="19">
        <v>6.0000000000000002E-5</v>
      </c>
      <c r="F3160" s="20">
        <v>7090.69</v>
      </c>
      <c r="G3160" s="20">
        <f>TRUNC(TRUNC(E3160,8)*F3160,2)</f>
        <v>0.42</v>
      </c>
    </row>
    <row r="3161" spans="1:7" ht="15" customHeight="1">
      <c r="A3161" s="2"/>
      <c r="B3161" s="2"/>
      <c r="C3161" s="2"/>
      <c r="D3161" s="2"/>
      <c r="E3161" s="87" t="s">
        <v>1868</v>
      </c>
      <c r="F3161" s="87"/>
      <c r="G3161" s="21">
        <f>SUM(G3160:G3160)</f>
        <v>0.42</v>
      </c>
    </row>
    <row r="3162" spans="1:7" ht="15" customHeight="1">
      <c r="A3162" s="2"/>
      <c r="B3162" s="2"/>
      <c r="C3162" s="2"/>
      <c r="D3162" s="2"/>
      <c r="E3162" s="89" t="s">
        <v>1491</v>
      </c>
      <c r="F3162" s="89"/>
      <c r="G3162" s="5">
        <f>SUM(G3161)</f>
        <v>0.42</v>
      </c>
    </row>
    <row r="3163" spans="1:7" ht="9.9499999999999993" customHeight="1">
      <c r="A3163" s="2"/>
      <c r="B3163" s="2"/>
      <c r="C3163" s="2"/>
      <c r="D3163" s="2"/>
      <c r="E3163" s="90"/>
      <c r="F3163" s="90"/>
      <c r="G3163" s="90"/>
    </row>
    <row r="3164" spans="1:7" ht="20.100000000000001" customHeight="1">
      <c r="A3164" s="81" t="s">
        <v>4057</v>
      </c>
      <c r="B3164" s="81"/>
      <c r="C3164" s="81"/>
      <c r="D3164" s="81"/>
      <c r="E3164" s="81"/>
      <c r="F3164" s="81"/>
      <c r="G3164" s="81"/>
    </row>
    <row r="3165" spans="1:7" ht="15" customHeight="1">
      <c r="A3165" s="91" t="s">
        <v>1860</v>
      </c>
      <c r="B3165" s="91"/>
      <c r="C3165" s="11" t="s">
        <v>4</v>
      </c>
      <c r="D3165" s="11" t="s">
        <v>1470</v>
      </c>
      <c r="E3165" s="11" t="s">
        <v>1471</v>
      </c>
      <c r="F3165" s="11" t="s">
        <v>1472</v>
      </c>
      <c r="G3165" s="11" t="s">
        <v>1473</v>
      </c>
    </row>
    <row r="3166" spans="1:7" ht="29.1" customHeight="1">
      <c r="A3166" s="17" t="s">
        <v>4055</v>
      </c>
      <c r="B3166" s="18" t="s">
        <v>4056</v>
      </c>
      <c r="C3166" s="17" t="s">
        <v>14</v>
      </c>
      <c r="D3166" s="17" t="s">
        <v>33</v>
      </c>
      <c r="E3166" s="19">
        <v>1.4800000000000001E-5</v>
      </c>
      <c r="F3166" s="20">
        <v>7090.69</v>
      </c>
      <c r="G3166" s="20">
        <f>TRUNC(TRUNC(E3166,8)*F3166,2)</f>
        <v>0.1</v>
      </c>
    </row>
    <row r="3167" spans="1:7" ht="15" customHeight="1">
      <c r="A3167" s="2"/>
      <c r="B3167" s="2"/>
      <c r="C3167" s="2"/>
      <c r="D3167" s="2"/>
      <c r="E3167" s="87" t="s">
        <v>1868</v>
      </c>
      <c r="F3167" s="87"/>
      <c r="G3167" s="21">
        <f>SUM(G3166:G3166)</f>
        <v>0.1</v>
      </c>
    </row>
    <row r="3168" spans="1:7" ht="15" customHeight="1">
      <c r="A3168" s="2"/>
      <c r="B3168" s="2"/>
      <c r="C3168" s="2"/>
      <c r="D3168" s="2"/>
      <c r="E3168" s="89" t="s">
        <v>1491</v>
      </c>
      <c r="F3168" s="89"/>
      <c r="G3168" s="5">
        <f>SUM(G3167)</f>
        <v>0.1</v>
      </c>
    </row>
    <row r="3169" spans="1:7" ht="9.9499999999999993" customHeight="1">
      <c r="A3169" s="2"/>
      <c r="B3169" s="2"/>
      <c r="C3169" s="2"/>
      <c r="D3169" s="2"/>
      <c r="E3169" s="90"/>
      <c r="F3169" s="90"/>
      <c r="G3169" s="90"/>
    </row>
    <row r="3170" spans="1:7" ht="20.100000000000001" customHeight="1">
      <c r="A3170" s="81" t="s">
        <v>4058</v>
      </c>
      <c r="B3170" s="81"/>
      <c r="C3170" s="81"/>
      <c r="D3170" s="81"/>
      <c r="E3170" s="81"/>
      <c r="F3170" s="81"/>
      <c r="G3170" s="81"/>
    </row>
    <row r="3171" spans="1:7" ht="15" customHeight="1">
      <c r="A3171" s="91" t="s">
        <v>1860</v>
      </c>
      <c r="B3171" s="91"/>
      <c r="C3171" s="11" t="s">
        <v>4</v>
      </c>
      <c r="D3171" s="11" t="s">
        <v>1470</v>
      </c>
      <c r="E3171" s="11" t="s">
        <v>1471</v>
      </c>
      <c r="F3171" s="11" t="s">
        <v>1472</v>
      </c>
      <c r="G3171" s="11" t="s">
        <v>1473</v>
      </c>
    </row>
    <row r="3172" spans="1:7" ht="29.1" customHeight="1">
      <c r="A3172" s="17" t="s">
        <v>4055</v>
      </c>
      <c r="B3172" s="18" t="s">
        <v>4056</v>
      </c>
      <c r="C3172" s="17" t="s">
        <v>14</v>
      </c>
      <c r="D3172" s="17" t="s">
        <v>33</v>
      </c>
      <c r="E3172" s="19">
        <v>5.0000000000000002E-5</v>
      </c>
      <c r="F3172" s="20">
        <v>7090.69</v>
      </c>
      <c r="G3172" s="20">
        <f>TRUNC(TRUNC(E3172,8)*F3172,2)</f>
        <v>0.35</v>
      </c>
    </row>
    <row r="3173" spans="1:7" ht="15" customHeight="1">
      <c r="A3173" s="2"/>
      <c r="B3173" s="2"/>
      <c r="C3173" s="2"/>
      <c r="D3173" s="2"/>
      <c r="E3173" s="87" t="s">
        <v>1868</v>
      </c>
      <c r="F3173" s="87"/>
      <c r="G3173" s="21">
        <f>SUM(G3172:G3172)</f>
        <v>0.35</v>
      </c>
    </row>
    <row r="3174" spans="1:7" ht="15" customHeight="1">
      <c r="A3174" s="2"/>
      <c r="B3174" s="2"/>
      <c r="C3174" s="2"/>
      <c r="D3174" s="2"/>
      <c r="E3174" s="89" t="s">
        <v>1491</v>
      </c>
      <c r="F3174" s="89"/>
      <c r="G3174" s="5">
        <f>SUM(G3173)</f>
        <v>0.35</v>
      </c>
    </row>
    <row r="3175" spans="1:7" ht="9.9499999999999993" customHeight="1">
      <c r="A3175" s="2"/>
      <c r="B3175" s="2"/>
      <c r="C3175" s="2"/>
      <c r="D3175" s="2"/>
      <c r="E3175" s="90"/>
      <c r="F3175" s="90"/>
      <c r="G3175" s="90"/>
    </row>
    <row r="3176" spans="1:7" ht="20.100000000000001" customHeight="1">
      <c r="A3176" s="81" t="s">
        <v>4059</v>
      </c>
      <c r="B3176" s="81"/>
      <c r="C3176" s="81"/>
      <c r="D3176" s="81"/>
      <c r="E3176" s="81"/>
      <c r="F3176" s="81"/>
      <c r="G3176" s="81"/>
    </row>
    <row r="3177" spans="1:7" ht="15" customHeight="1">
      <c r="A3177" s="91" t="s">
        <v>3360</v>
      </c>
      <c r="B3177" s="91"/>
      <c r="C3177" s="11" t="s">
        <v>4</v>
      </c>
      <c r="D3177" s="11" t="s">
        <v>1470</v>
      </c>
      <c r="E3177" s="11" t="s">
        <v>1471</v>
      </c>
      <c r="F3177" s="11" t="s">
        <v>1472</v>
      </c>
      <c r="G3177" s="11" t="s">
        <v>1473</v>
      </c>
    </row>
    <row r="3178" spans="1:7" ht="21" customHeight="1">
      <c r="A3178" s="17" t="s">
        <v>3361</v>
      </c>
      <c r="B3178" s="18" t="s">
        <v>3362</v>
      </c>
      <c r="C3178" s="17" t="s">
        <v>14</v>
      </c>
      <c r="D3178" s="17" t="s">
        <v>3363</v>
      </c>
      <c r="E3178" s="19">
        <v>2.5364800000000001</v>
      </c>
      <c r="F3178" s="20">
        <v>1.08</v>
      </c>
      <c r="G3178" s="20">
        <f>TRUNC(TRUNC(E3178,8)*F3178,2)</f>
        <v>2.73</v>
      </c>
    </row>
    <row r="3179" spans="1:7" ht="15" customHeight="1">
      <c r="A3179" s="2"/>
      <c r="B3179" s="2"/>
      <c r="C3179" s="2"/>
      <c r="D3179" s="2"/>
      <c r="E3179" s="87" t="s">
        <v>3364</v>
      </c>
      <c r="F3179" s="87"/>
      <c r="G3179" s="21">
        <f>SUM(G3178:G3178)</f>
        <v>2.73</v>
      </c>
    </row>
    <row r="3180" spans="1:7" ht="15" customHeight="1">
      <c r="A3180" s="2"/>
      <c r="B3180" s="2"/>
      <c r="C3180" s="2"/>
      <c r="D3180" s="2"/>
      <c r="E3180" s="89" t="s">
        <v>1491</v>
      </c>
      <c r="F3180" s="89"/>
      <c r="G3180" s="5">
        <f>SUM(G3179)</f>
        <v>2.73</v>
      </c>
    </row>
    <row r="3181" spans="1:7" ht="9.9499999999999993" customHeight="1">
      <c r="A3181" s="2"/>
      <c r="B3181" s="2"/>
      <c r="C3181" s="2"/>
      <c r="D3181" s="2"/>
      <c r="E3181" s="90"/>
      <c r="F3181" s="90"/>
      <c r="G3181" s="90"/>
    </row>
    <row r="3182" spans="1:7" ht="20.100000000000001" customHeight="1">
      <c r="A3182" s="81" t="s">
        <v>4060</v>
      </c>
      <c r="B3182" s="81"/>
      <c r="C3182" s="81"/>
      <c r="D3182" s="81"/>
      <c r="E3182" s="81"/>
      <c r="F3182" s="81"/>
      <c r="G3182" s="81"/>
    </row>
    <row r="3183" spans="1:7" ht="15" customHeight="1">
      <c r="A3183" s="91" t="s">
        <v>1576</v>
      </c>
      <c r="B3183" s="91"/>
      <c r="C3183" s="11" t="s">
        <v>4</v>
      </c>
      <c r="D3183" s="11" t="s">
        <v>1470</v>
      </c>
      <c r="E3183" s="11" t="s">
        <v>1471</v>
      </c>
      <c r="F3183" s="11" t="s">
        <v>1472</v>
      </c>
      <c r="G3183" s="11" t="s">
        <v>1473</v>
      </c>
    </row>
    <row r="3184" spans="1:7" ht="29.1" customHeight="1">
      <c r="A3184" s="17" t="s">
        <v>2052</v>
      </c>
      <c r="B3184" s="18" t="s">
        <v>2053</v>
      </c>
      <c r="C3184" s="17" t="s">
        <v>14</v>
      </c>
      <c r="D3184" s="17" t="s">
        <v>33</v>
      </c>
      <c r="E3184" s="19">
        <v>3</v>
      </c>
      <c r="F3184" s="20">
        <v>38.67</v>
      </c>
      <c r="G3184" s="20">
        <f>TRUNC(TRUNC(E3184,8)*F3184,2)</f>
        <v>116.01</v>
      </c>
    </row>
    <row r="3185" spans="1:7" ht="21" customHeight="1">
      <c r="A3185" s="17" t="s">
        <v>2056</v>
      </c>
      <c r="B3185" s="18" t="s">
        <v>2057</v>
      </c>
      <c r="C3185" s="17" t="s">
        <v>14</v>
      </c>
      <c r="D3185" s="17" t="s">
        <v>33</v>
      </c>
      <c r="E3185" s="19">
        <v>19.8</v>
      </c>
      <c r="F3185" s="20">
        <v>0.08</v>
      </c>
      <c r="G3185" s="20">
        <f>TRUNC(TRUNC(E3185,8)*F3185,2)</f>
        <v>1.58</v>
      </c>
    </row>
    <row r="3186" spans="1:7" ht="38.1" customHeight="1">
      <c r="A3186" s="17" t="s">
        <v>4061</v>
      </c>
      <c r="B3186" s="18" t="s">
        <v>4062</v>
      </c>
      <c r="C3186" s="17" t="s">
        <v>14</v>
      </c>
      <c r="D3186" s="17" t="s">
        <v>33</v>
      </c>
      <c r="E3186" s="19">
        <v>1</v>
      </c>
      <c r="F3186" s="20">
        <v>185.78</v>
      </c>
      <c r="G3186" s="20">
        <f>TRUNC(TRUNC(E3186,8)*F3186,2)</f>
        <v>185.78</v>
      </c>
    </row>
    <row r="3187" spans="1:7" ht="15" customHeight="1">
      <c r="A3187" s="2"/>
      <c r="B3187" s="2"/>
      <c r="C3187" s="2"/>
      <c r="D3187" s="2"/>
      <c r="E3187" s="87" t="s">
        <v>1588</v>
      </c>
      <c r="F3187" s="87"/>
      <c r="G3187" s="21">
        <f>SUM(G3184:G3186)</f>
        <v>303.37</v>
      </c>
    </row>
    <row r="3188" spans="1:7" ht="15" customHeight="1">
      <c r="A3188" s="91" t="s">
        <v>1560</v>
      </c>
      <c r="B3188" s="91"/>
      <c r="C3188" s="11" t="s">
        <v>4</v>
      </c>
      <c r="D3188" s="11" t="s">
        <v>1470</v>
      </c>
      <c r="E3188" s="11" t="s">
        <v>1471</v>
      </c>
      <c r="F3188" s="11" t="s">
        <v>1472</v>
      </c>
      <c r="G3188" s="11" t="s">
        <v>1473</v>
      </c>
    </row>
    <row r="3189" spans="1:7" ht="21" customHeight="1">
      <c r="A3189" s="17" t="s">
        <v>2060</v>
      </c>
      <c r="B3189" s="18" t="s">
        <v>2061</v>
      </c>
      <c r="C3189" s="17" t="s">
        <v>14</v>
      </c>
      <c r="D3189" s="17" t="s">
        <v>1563</v>
      </c>
      <c r="E3189" s="19">
        <v>1.282</v>
      </c>
      <c r="F3189" s="20">
        <v>30.84</v>
      </c>
      <c r="G3189" s="20">
        <f>TRUNC(TRUNC(E3189,8)*F3189,2)</f>
        <v>39.53</v>
      </c>
    </row>
    <row r="3190" spans="1:7" ht="15" customHeight="1">
      <c r="A3190" s="17" t="s">
        <v>1775</v>
      </c>
      <c r="B3190" s="18" t="s">
        <v>1776</v>
      </c>
      <c r="C3190" s="17" t="s">
        <v>14</v>
      </c>
      <c r="D3190" s="17" t="s">
        <v>1563</v>
      </c>
      <c r="E3190" s="19">
        <v>0.64100000000000001</v>
      </c>
      <c r="F3190" s="20">
        <v>23.23</v>
      </c>
      <c r="G3190" s="20">
        <f>TRUNC(TRUNC(E3190,8)*F3190,2)</f>
        <v>14.89</v>
      </c>
    </row>
    <row r="3191" spans="1:7" ht="18" customHeight="1">
      <c r="A3191" s="2"/>
      <c r="B3191" s="2"/>
      <c r="C3191" s="2"/>
      <c r="D3191" s="2"/>
      <c r="E3191" s="87" t="s">
        <v>1564</v>
      </c>
      <c r="F3191" s="87"/>
      <c r="G3191" s="21">
        <f>SUM(G3189:G3190)</f>
        <v>54.42</v>
      </c>
    </row>
    <row r="3192" spans="1:7" ht="15" customHeight="1">
      <c r="A3192" s="2"/>
      <c r="B3192" s="2"/>
      <c r="C3192" s="2"/>
      <c r="D3192" s="2"/>
      <c r="E3192" s="89" t="s">
        <v>1491</v>
      </c>
      <c r="F3192" s="89"/>
      <c r="G3192" s="5">
        <f>SUM(G3187,G3191)</f>
        <v>357.79</v>
      </c>
    </row>
    <row r="3193" spans="1:7" ht="9.9499999999999993" customHeight="1">
      <c r="A3193" s="2"/>
      <c r="B3193" s="2"/>
      <c r="C3193" s="2"/>
      <c r="D3193" s="2"/>
      <c r="E3193" s="90"/>
      <c r="F3193" s="90"/>
      <c r="G3193" s="90"/>
    </row>
    <row r="3194" spans="1:7" ht="20.100000000000001" customHeight="1">
      <c r="A3194" s="81" t="s">
        <v>4063</v>
      </c>
      <c r="B3194" s="81"/>
      <c r="C3194" s="81"/>
      <c r="D3194" s="81"/>
      <c r="E3194" s="81"/>
      <c r="F3194" s="81"/>
      <c r="G3194" s="81"/>
    </row>
    <row r="3195" spans="1:7" ht="15" customHeight="1">
      <c r="A3195" s="91" t="s">
        <v>1576</v>
      </c>
      <c r="B3195" s="91"/>
      <c r="C3195" s="11" t="s">
        <v>4</v>
      </c>
      <c r="D3195" s="11" t="s">
        <v>1470</v>
      </c>
      <c r="E3195" s="11" t="s">
        <v>1471</v>
      </c>
      <c r="F3195" s="11" t="s">
        <v>1472</v>
      </c>
      <c r="G3195" s="11" t="s">
        <v>1473</v>
      </c>
    </row>
    <row r="3196" spans="1:7" ht="29.1" customHeight="1">
      <c r="A3196" s="17" t="s">
        <v>2052</v>
      </c>
      <c r="B3196" s="18" t="s">
        <v>2053</v>
      </c>
      <c r="C3196" s="17" t="s">
        <v>14</v>
      </c>
      <c r="D3196" s="17" t="s">
        <v>33</v>
      </c>
      <c r="E3196" s="19">
        <v>3</v>
      </c>
      <c r="F3196" s="20">
        <v>38.67</v>
      </c>
      <c r="G3196" s="20">
        <f>TRUNC(TRUNC(E3196,8)*F3196,2)</f>
        <v>116.01</v>
      </c>
    </row>
    <row r="3197" spans="1:7" ht="21" customHeight="1">
      <c r="A3197" s="17" t="s">
        <v>2056</v>
      </c>
      <c r="B3197" s="18" t="s">
        <v>2057</v>
      </c>
      <c r="C3197" s="17" t="s">
        <v>14</v>
      </c>
      <c r="D3197" s="17" t="s">
        <v>33</v>
      </c>
      <c r="E3197" s="19">
        <v>19.8</v>
      </c>
      <c r="F3197" s="20">
        <v>0.08</v>
      </c>
      <c r="G3197" s="20">
        <f>TRUNC(TRUNC(E3197,8)*F3197,2)</f>
        <v>1.58</v>
      </c>
    </row>
    <row r="3198" spans="1:7" ht="38.1" customHeight="1">
      <c r="A3198" s="17" t="s">
        <v>2058</v>
      </c>
      <c r="B3198" s="18" t="s">
        <v>2059</v>
      </c>
      <c r="C3198" s="17" t="s">
        <v>14</v>
      </c>
      <c r="D3198" s="17" t="s">
        <v>33</v>
      </c>
      <c r="E3198" s="19">
        <v>1</v>
      </c>
      <c r="F3198" s="20">
        <v>204.4</v>
      </c>
      <c r="G3198" s="20">
        <f>TRUNC(TRUNC(E3198,8)*F3198,2)</f>
        <v>204.4</v>
      </c>
    </row>
    <row r="3199" spans="1:7" ht="15" customHeight="1">
      <c r="A3199" s="2"/>
      <c r="B3199" s="2"/>
      <c r="C3199" s="2"/>
      <c r="D3199" s="2"/>
      <c r="E3199" s="87" t="s">
        <v>1588</v>
      </c>
      <c r="F3199" s="87"/>
      <c r="G3199" s="21">
        <f>SUM(G3196:G3198)</f>
        <v>321.99</v>
      </c>
    </row>
    <row r="3200" spans="1:7" ht="15" customHeight="1">
      <c r="A3200" s="91" t="s">
        <v>1560</v>
      </c>
      <c r="B3200" s="91"/>
      <c r="C3200" s="11" t="s">
        <v>4</v>
      </c>
      <c r="D3200" s="11" t="s">
        <v>1470</v>
      </c>
      <c r="E3200" s="11" t="s">
        <v>1471</v>
      </c>
      <c r="F3200" s="11" t="s">
        <v>1472</v>
      </c>
      <c r="G3200" s="11" t="s">
        <v>1473</v>
      </c>
    </row>
    <row r="3201" spans="1:7" ht="21" customHeight="1">
      <c r="A3201" s="17" t="s">
        <v>2060</v>
      </c>
      <c r="B3201" s="18" t="s">
        <v>2061</v>
      </c>
      <c r="C3201" s="17" t="s">
        <v>14</v>
      </c>
      <c r="D3201" s="17" t="s">
        <v>1563</v>
      </c>
      <c r="E3201" s="19">
        <v>1.546</v>
      </c>
      <c r="F3201" s="20">
        <v>30.84</v>
      </c>
      <c r="G3201" s="20">
        <f>TRUNC(TRUNC(E3201,8)*F3201,2)</f>
        <v>47.67</v>
      </c>
    </row>
    <row r="3202" spans="1:7" ht="15" customHeight="1">
      <c r="A3202" s="17" t="s">
        <v>1775</v>
      </c>
      <c r="B3202" s="18" t="s">
        <v>1776</v>
      </c>
      <c r="C3202" s="17" t="s">
        <v>14</v>
      </c>
      <c r="D3202" s="17" t="s">
        <v>1563</v>
      </c>
      <c r="E3202" s="19">
        <v>0.77300000000000002</v>
      </c>
      <c r="F3202" s="20">
        <v>23.23</v>
      </c>
      <c r="G3202" s="20">
        <f>TRUNC(TRUNC(E3202,8)*F3202,2)</f>
        <v>17.95</v>
      </c>
    </row>
    <row r="3203" spans="1:7" ht="18" customHeight="1">
      <c r="A3203" s="2"/>
      <c r="B3203" s="2"/>
      <c r="C3203" s="2"/>
      <c r="D3203" s="2"/>
      <c r="E3203" s="87" t="s">
        <v>1564</v>
      </c>
      <c r="F3203" s="87"/>
      <c r="G3203" s="21">
        <f>SUM(G3201:G3202)</f>
        <v>65.62</v>
      </c>
    </row>
    <row r="3204" spans="1:7" ht="15" customHeight="1">
      <c r="A3204" s="2"/>
      <c r="B3204" s="2"/>
      <c r="C3204" s="2"/>
      <c r="D3204" s="2"/>
      <c r="E3204" s="89" t="s">
        <v>1491</v>
      </c>
      <c r="F3204" s="89"/>
      <c r="G3204" s="5">
        <f>SUM(G3199,G3203)</f>
        <v>387.61</v>
      </c>
    </row>
    <row r="3205" spans="1:7" ht="9.9499999999999993" customHeight="1">
      <c r="A3205" s="2"/>
      <c r="B3205" s="2"/>
      <c r="C3205" s="2"/>
      <c r="D3205" s="2"/>
      <c r="E3205" s="90"/>
      <c r="F3205" s="90"/>
      <c r="G3205" s="90"/>
    </row>
    <row r="3206" spans="1:7" ht="20.100000000000001" customHeight="1">
      <c r="A3206" s="81" t="s">
        <v>4064</v>
      </c>
      <c r="B3206" s="81"/>
      <c r="C3206" s="81"/>
      <c r="D3206" s="81"/>
      <c r="E3206" s="81"/>
      <c r="F3206" s="81"/>
      <c r="G3206" s="81"/>
    </row>
    <row r="3207" spans="1:7" ht="15" customHeight="1">
      <c r="A3207" s="91" t="s">
        <v>1576</v>
      </c>
      <c r="B3207" s="91"/>
      <c r="C3207" s="11" t="s">
        <v>4</v>
      </c>
      <c r="D3207" s="11" t="s">
        <v>1470</v>
      </c>
      <c r="E3207" s="11" t="s">
        <v>1471</v>
      </c>
      <c r="F3207" s="11" t="s">
        <v>1472</v>
      </c>
      <c r="G3207" s="11" t="s">
        <v>1473</v>
      </c>
    </row>
    <row r="3208" spans="1:7" ht="29.1" customHeight="1">
      <c r="A3208" s="17" t="s">
        <v>3032</v>
      </c>
      <c r="B3208" s="18" t="s">
        <v>3033</v>
      </c>
      <c r="C3208" s="17" t="s">
        <v>14</v>
      </c>
      <c r="D3208" s="17" t="s">
        <v>33</v>
      </c>
      <c r="E3208" s="19">
        <v>4.8166000000000002</v>
      </c>
      <c r="F3208" s="20">
        <v>0.61</v>
      </c>
      <c r="G3208" s="20">
        <f>TRUNC(TRUNC(E3208,8)*F3208,2)</f>
        <v>2.93</v>
      </c>
    </row>
    <row r="3209" spans="1:7" ht="29.1" customHeight="1">
      <c r="A3209" s="17" t="s">
        <v>4065</v>
      </c>
      <c r="B3209" s="18" t="s">
        <v>4066</v>
      </c>
      <c r="C3209" s="17" t="s">
        <v>14</v>
      </c>
      <c r="D3209" s="17" t="s">
        <v>88</v>
      </c>
      <c r="E3209" s="19">
        <v>6.8503999999999996</v>
      </c>
      <c r="F3209" s="20">
        <v>16.7</v>
      </c>
      <c r="G3209" s="20">
        <f>TRUNC(TRUNC(E3209,8)*F3209,2)</f>
        <v>114.4</v>
      </c>
    </row>
    <row r="3210" spans="1:7" ht="29.1" customHeight="1">
      <c r="A3210" s="17" t="s">
        <v>4067</v>
      </c>
      <c r="B3210" s="18" t="s">
        <v>4068</v>
      </c>
      <c r="C3210" s="17" t="s">
        <v>14</v>
      </c>
      <c r="D3210" s="17" t="s">
        <v>33</v>
      </c>
      <c r="E3210" s="19">
        <v>0.54730000000000001</v>
      </c>
      <c r="F3210" s="20">
        <v>492.26</v>
      </c>
      <c r="G3210" s="20">
        <f>TRUNC(TRUNC(E3210,8)*F3210,2)</f>
        <v>269.41000000000003</v>
      </c>
    </row>
    <row r="3211" spans="1:7" ht="21" customHeight="1">
      <c r="A3211" s="17" t="s">
        <v>2764</v>
      </c>
      <c r="B3211" s="18" t="s">
        <v>2765</v>
      </c>
      <c r="C3211" s="17" t="s">
        <v>14</v>
      </c>
      <c r="D3211" s="17" t="s">
        <v>2766</v>
      </c>
      <c r="E3211" s="19">
        <v>0.88290000000000002</v>
      </c>
      <c r="F3211" s="20">
        <v>31.89</v>
      </c>
      <c r="G3211" s="20">
        <f>TRUNC(TRUNC(E3211,8)*F3211,2)</f>
        <v>28.15</v>
      </c>
    </row>
    <row r="3212" spans="1:7" ht="15" customHeight="1">
      <c r="A3212" s="2"/>
      <c r="B3212" s="2"/>
      <c r="C3212" s="2"/>
      <c r="D3212" s="2"/>
      <c r="E3212" s="87" t="s">
        <v>1588</v>
      </c>
      <c r="F3212" s="87"/>
      <c r="G3212" s="21">
        <f>SUM(G3208:G3211)</f>
        <v>414.89</v>
      </c>
    </row>
    <row r="3213" spans="1:7" ht="15" customHeight="1">
      <c r="A3213" s="91" t="s">
        <v>1560</v>
      </c>
      <c r="B3213" s="91"/>
      <c r="C3213" s="11" t="s">
        <v>4</v>
      </c>
      <c r="D3213" s="11" t="s">
        <v>1470</v>
      </c>
      <c r="E3213" s="11" t="s">
        <v>1471</v>
      </c>
      <c r="F3213" s="11" t="s">
        <v>1472</v>
      </c>
      <c r="G3213" s="11" t="s">
        <v>1473</v>
      </c>
    </row>
    <row r="3214" spans="1:7" ht="15" customHeight="1">
      <c r="A3214" s="17" t="s">
        <v>1792</v>
      </c>
      <c r="B3214" s="18" t="s">
        <v>1793</v>
      </c>
      <c r="C3214" s="17" t="s">
        <v>14</v>
      </c>
      <c r="D3214" s="17" t="s">
        <v>1563</v>
      </c>
      <c r="E3214" s="19">
        <v>0.3826</v>
      </c>
      <c r="F3214" s="20">
        <v>32.270000000000003</v>
      </c>
      <c r="G3214" s="20">
        <f>TRUNC(TRUNC(E3214,8)*F3214,2)</f>
        <v>12.34</v>
      </c>
    </row>
    <row r="3215" spans="1:7" ht="15" customHeight="1">
      <c r="A3215" s="17" t="s">
        <v>1775</v>
      </c>
      <c r="B3215" s="18" t="s">
        <v>1776</v>
      </c>
      <c r="C3215" s="17" t="s">
        <v>14</v>
      </c>
      <c r="D3215" s="17" t="s">
        <v>1563</v>
      </c>
      <c r="E3215" s="19">
        <v>0.191</v>
      </c>
      <c r="F3215" s="20">
        <v>23.23</v>
      </c>
      <c r="G3215" s="20">
        <f>TRUNC(TRUNC(E3215,8)*F3215,2)</f>
        <v>4.43</v>
      </c>
    </row>
    <row r="3216" spans="1:7" ht="18" customHeight="1">
      <c r="A3216" s="2"/>
      <c r="B3216" s="2"/>
      <c r="C3216" s="2"/>
      <c r="D3216" s="2"/>
      <c r="E3216" s="87" t="s">
        <v>1564</v>
      </c>
      <c r="F3216" s="87"/>
      <c r="G3216" s="21">
        <f>SUM(G3214:G3215)</f>
        <v>16.77</v>
      </c>
    </row>
    <row r="3217" spans="1:7" ht="15" customHeight="1">
      <c r="A3217" s="2"/>
      <c r="B3217" s="2"/>
      <c r="C3217" s="2"/>
      <c r="D3217" s="2"/>
      <c r="E3217" s="89" t="s">
        <v>1491</v>
      </c>
      <c r="F3217" s="89"/>
      <c r="G3217" s="5">
        <f>SUM(G3212,G3216)</f>
        <v>431.65999999999997</v>
      </c>
    </row>
    <row r="3218" spans="1:7" ht="9.9499999999999993" customHeight="1">
      <c r="A3218" s="2"/>
      <c r="B3218" s="2"/>
      <c r="C3218" s="2"/>
      <c r="D3218" s="2"/>
      <c r="E3218" s="90"/>
      <c r="F3218" s="90"/>
      <c r="G3218" s="90"/>
    </row>
    <row r="3219" spans="1:7" ht="20.100000000000001" customHeight="1">
      <c r="A3219" s="81" t="s">
        <v>4069</v>
      </c>
      <c r="B3219" s="81"/>
      <c r="C3219" s="81"/>
      <c r="D3219" s="81"/>
      <c r="E3219" s="81"/>
      <c r="F3219" s="81"/>
      <c r="G3219" s="81"/>
    </row>
    <row r="3220" spans="1:7" ht="15" customHeight="1">
      <c r="A3220" s="91" t="s">
        <v>1552</v>
      </c>
      <c r="B3220" s="91"/>
      <c r="C3220" s="11" t="s">
        <v>4</v>
      </c>
      <c r="D3220" s="11" t="s">
        <v>1470</v>
      </c>
      <c r="E3220" s="11" t="s">
        <v>1471</v>
      </c>
      <c r="F3220" s="11" t="s">
        <v>1472</v>
      </c>
      <c r="G3220" s="11" t="s">
        <v>1473</v>
      </c>
    </row>
    <row r="3221" spans="1:7" ht="29.1" customHeight="1">
      <c r="A3221" s="17" t="s">
        <v>4070</v>
      </c>
      <c r="B3221" s="18" t="s">
        <v>4071</v>
      </c>
      <c r="C3221" s="17" t="s">
        <v>14</v>
      </c>
      <c r="D3221" s="17" t="s">
        <v>1555</v>
      </c>
      <c r="E3221" s="19">
        <v>3.5999999999999999E-3</v>
      </c>
      <c r="F3221" s="20">
        <v>39.869999999999997</v>
      </c>
      <c r="G3221" s="20">
        <f>TRUNC(TRUNC(E3221,8)*F3221,2)</f>
        <v>0.14000000000000001</v>
      </c>
    </row>
    <row r="3222" spans="1:7" ht="29.1" customHeight="1">
      <c r="A3222" s="17" t="s">
        <v>1800</v>
      </c>
      <c r="B3222" s="18" t="s">
        <v>1801</v>
      </c>
      <c r="C3222" s="17" t="s">
        <v>14</v>
      </c>
      <c r="D3222" s="17" t="s">
        <v>1558</v>
      </c>
      <c r="E3222" s="19">
        <v>3.5999999999999999E-3</v>
      </c>
      <c r="F3222" s="20">
        <v>47.29</v>
      </c>
      <c r="G3222" s="20">
        <f>TRUNC(TRUNC(E3222,8)*F3222,2)</f>
        <v>0.17</v>
      </c>
    </row>
    <row r="3223" spans="1:7" ht="18" customHeight="1">
      <c r="A3223" s="2"/>
      <c r="B3223" s="2"/>
      <c r="C3223" s="2"/>
      <c r="D3223" s="2"/>
      <c r="E3223" s="87" t="s">
        <v>1559</v>
      </c>
      <c r="F3223" s="87"/>
      <c r="G3223" s="21">
        <f>SUM(G3221:G3222)</f>
        <v>0.31000000000000005</v>
      </c>
    </row>
    <row r="3224" spans="1:7" ht="15" customHeight="1">
      <c r="A3224" s="91" t="s">
        <v>1560</v>
      </c>
      <c r="B3224" s="91"/>
      <c r="C3224" s="11" t="s">
        <v>4</v>
      </c>
      <c r="D3224" s="11" t="s">
        <v>1470</v>
      </c>
      <c r="E3224" s="11" t="s">
        <v>1471</v>
      </c>
      <c r="F3224" s="11" t="s">
        <v>1472</v>
      </c>
      <c r="G3224" s="11" t="s">
        <v>1473</v>
      </c>
    </row>
    <row r="3225" spans="1:7" ht="15" customHeight="1">
      <c r="A3225" s="17" t="s">
        <v>1792</v>
      </c>
      <c r="B3225" s="18" t="s">
        <v>1793</v>
      </c>
      <c r="C3225" s="17" t="s">
        <v>14</v>
      </c>
      <c r="D3225" s="17" t="s">
        <v>1563</v>
      </c>
      <c r="E3225" s="19">
        <v>0.10199999999999999</v>
      </c>
      <c r="F3225" s="20">
        <v>32.270000000000003</v>
      </c>
      <c r="G3225" s="20">
        <f>TRUNC(TRUNC(E3225,8)*F3225,2)</f>
        <v>3.29</v>
      </c>
    </row>
    <row r="3226" spans="1:7" ht="15" customHeight="1">
      <c r="A3226" s="17" t="s">
        <v>1775</v>
      </c>
      <c r="B3226" s="18" t="s">
        <v>1776</v>
      </c>
      <c r="C3226" s="17" t="s">
        <v>14</v>
      </c>
      <c r="D3226" s="17" t="s">
        <v>1563</v>
      </c>
      <c r="E3226" s="19">
        <v>0.15310000000000001</v>
      </c>
      <c r="F3226" s="20">
        <v>23.23</v>
      </c>
      <c r="G3226" s="20">
        <f>TRUNC(TRUNC(E3226,8)*F3226,2)</f>
        <v>3.55</v>
      </c>
    </row>
    <row r="3227" spans="1:7" ht="18" customHeight="1">
      <c r="A3227" s="2"/>
      <c r="B3227" s="2"/>
      <c r="C3227" s="2"/>
      <c r="D3227" s="2"/>
      <c r="E3227" s="87" t="s">
        <v>1564</v>
      </c>
      <c r="F3227" s="87"/>
      <c r="G3227" s="21">
        <f>SUM(G3225:G3226)</f>
        <v>6.84</v>
      </c>
    </row>
    <row r="3228" spans="1:7" ht="15" customHeight="1">
      <c r="A3228" s="2"/>
      <c r="B3228" s="2"/>
      <c r="C3228" s="2"/>
      <c r="D3228" s="2"/>
      <c r="E3228" s="89" t="s">
        <v>1491</v>
      </c>
      <c r="F3228" s="89"/>
      <c r="G3228" s="5">
        <f>SUM(G3223,G3227)</f>
        <v>7.15</v>
      </c>
    </row>
    <row r="3229" spans="1:7" ht="9.9499999999999993" customHeight="1">
      <c r="A3229" s="2"/>
      <c r="B3229" s="2"/>
      <c r="C3229" s="2"/>
      <c r="D3229" s="2"/>
      <c r="E3229" s="90"/>
      <c r="F3229" s="90"/>
      <c r="G3229" s="90"/>
    </row>
    <row r="3230" spans="1:7" ht="20.100000000000001" customHeight="1">
      <c r="A3230" s="81" t="s">
        <v>4072</v>
      </c>
      <c r="B3230" s="81"/>
      <c r="C3230" s="81"/>
      <c r="D3230" s="81"/>
      <c r="E3230" s="81"/>
      <c r="F3230" s="81"/>
      <c r="G3230" s="81"/>
    </row>
    <row r="3231" spans="1:7" ht="15" customHeight="1">
      <c r="A3231" s="91" t="s">
        <v>1552</v>
      </c>
      <c r="B3231" s="91"/>
      <c r="C3231" s="11" t="s">
        <v>4</v>
      </c>
      <c r="D3231" s="11" t="s">
        <v>1470</v>
      </c>
      <c r="E3231" s="11" t="s">
        <v>1471</v>
      </c>
      <c r="F3231" s="11" t="s">
        <v>1472</v>
      </c>
      <c r="G3231" s="11" t="s">
        <v>1473</v>
      </c>
    </row>
    <row r="3232" spans="1:7" ht="29.1" customHeight="1">
      <c r="A3232" s="17" t="s">
        <v>4070</v>
      </c>
      <c r="B3232" s="18" t="s">
        <v>4071</v>
      </c>
      <c r="C3232" s="17" t="s">
        <v>14</v>
      </c>
      <c r="D3232" s="17" t="s">
        <v>1555</v>
      </c>
      <c r="E3232" s="19">
        <v>6.6600000000000006E-2</v>
      </c>
      <c r="F3232" s="20">
        <v>39.869999999999997</v>
      </c>
      <c r="G3232" s="20">
        <f>TRUNC(TRUNC(E3232,8)*F3232,2)</f>
        <v>2.65</v>
      </c>
    </row>
    <row r="3233" spans="1:7" ht="29.1" customHeight="1">
      <c r="A3233" s="17" t="s">
        <v>1800</v>
      </c>
      <c r="B3233" s="18" t="s">
        <v>1801</v>
      </c>
      <c r="C3233" s="17" t="s">
        <v>14</v>
      </c>
      <c r="D3233" s="17" t="s">
        <v>1558</v>
      </c>
      <c r="E3233" s="19">
        <v>7.1800000000000003E-2</v>
      </c>
      <c r="F3233" s="20">
        <v>47.29</v>
      </c>
      <c r="G3233" s="20">
        <f>TRUNC(TRUNC(E3233,8)*F3233,2)</f>
        <v>3.39</v>
      </c>
    </row>
    <row r="3234" spans="1:7" ht="18" customHeight="1">
      <c r="A3234" s="2"/>
      <c r="B3234" s="2"/>
      <c r="C3234" s="2"/>
      <c r="D3234" s="2"/>
      <c r="E3234" s="87" t="s">
        <v>1559</v>
      </c>
      <c r="F3234" s="87"/>
      <c r="G3234" s="21">
        <f>SUM(G3232:G3233)</f>
        <v>6.04</v>
      </c>
    </row>
    <row r="3235" spans="1:7" ht="15" customHeight="1">
      <c r="A3235" s="91" t="s">
        <v>1576</v>
      </c>
      <c r="B3235" s="91"/>
      <c r="C3235" s="11" t="s">
        <v>4</v>
      </c>
      <c r="D3235" s="11" t="s">
        <v>1470</v>
      </c>
      <c r="E3235" s="11" t="s">
        <v>1471</v>
      </c>
      <c r="F3235" s="11" t="s">
        <v>1472</v>
      </c>
      <c r="G3235" s="11" t="s">
        <v>1473</v>
      </c>
    </row>
    <row r="3236" spans="1:7" ht="21" customHeight="1">
      <c r="A3236" s="17" t="s">
        <v>2040</v>
      </c>
      <c r="B3236" s="18" t="s">
        <v>2041</v>
      </c>
      <c r="C3236" s="17" t="s">
        <v>14</v>
      </c>
      <c r="D3236" s="17" t="s">
        <v>43</v>
      </c>
      <c r="E3236" s="19">
        <v>1.1000000000000001</v>
      </c>
      <c r="F3236" s="20">
        <v>117.45</v>
      </c>
      <c r="G3236" s="20">
        <f>TRUNC(TRUNC(E3236,8)*F3236,2)</f>
        <v>129.19</v>
      </c>
    </row>
    <row r="3237" spans="1:7" ht="15" customHeight="1">
      <c r="A3237" s="2"/>
      <c r="B3237" s="2"/>
      <c r="C3237" s="2"/>
      <c r="D3237" s="2"/>
      <c r="E3237" s="87" t="s">
        <v>1588</v>
      </c>
      <c r="F3237" s="87"/>
      <c r="G3237" s="21">
        <f>SUM(G3236:G3236)</f>
        <v>129.19</v>
      </c>
    </row>
    <row r="3238" spans="1:7" ht="15" customHeight="1">
      <c r="A3238" s="91" t="s">
        <v>1560</v>
      </c>
      <c r="B3238" s="91"/>
      <c r="C3238" s="11" t="s">
        <v>4</v>
      </c>
      <c r="D3238" s="11" t="s">
        <v>1470</v>
      </c>
      <c r="E3238" s="11" t="s">
        <v>1471</v>
      </c>
      <c r="F3238" s="11" t="s">
        <v>1472</v>
      </c>
      <c r="G3238" s="11" t="s">
        <v>1473</v>
      </c>
    </row>
    <row r="3239" spans="1:7" ht="15" customHeight="1">
      <c r="A3239" s="17" t="s">
        <v>1792</v>
      </c>
      <c r="B3239" s="18" t="s">
        <v>1793</v>
      </c>
      <c r="C3239" s="17" t="s">
        <v>14</v>
      </c>
      <c r="D3239" s="17" t="s">
        <v>1563</v>
      </c>
      <c r="E3239" s="19">
        <v>2.0219</v>
      </c>
      <c r="F3239" s="20">
        <v>32.270000000000003</v>
      </c>
      <c r="G3239" s="20">
        <f>TRUNC(TRUNC(E3239,8)*F3239,2)</f>
        <v>65.239999999999995</v>
      </c>
    </row>
    <row r="3240" spans="1:7" ht="15" customHeight="1">
      <c r="A3240" s="17" t="s">
        <v>1775</v>
      </c>
      <c r="B3240" s="18" t="s">
        <v>1776</v>
      </c>
      <c r="C3240" s="17" t="s">
        <v>14</v>
      </c>
      <c r="D3240" s="17" t="s">
        <v>1563</v>
      </c>
      <c r="E3240" s="19">
        <v>3.0329000000000002</v>
      </c>
      <c r="F3240" s="20">
        <v>23.23</v>
      </c>
      <c r="G3240" s="20">
        <f>TRUNC(TRUNC(E3240,8)*F3240,2)</f>
        <v>70.45</v>
      </c>
    </row>
    <row r="3241" spans="1:7" ht="18" customHeight="1">
      <c r="A3241" s="2"/>
      <c r="B3241" s="2"/>
      <c r="C3241" s="2"/>
      <c r="D3241" s="2"/>
      <c r="E3241" s="87" t="s">
        <v>1564</v>
      </c>
      <c r="F3241" s="87"/>
      <c r="G3241" s="21">
        <f>SUM(G3239:G3240)</f>
        <v>135.69</v>
      </c>
    </row>
    <row r="3242" spans="1:7" ht="15" customHeight="1">
      <c r="A3242" s="2"/>
      <c r="B3242" s="2"/>
      <c r="C3242" s="2"/>
      <c r="D3242" s="2"/>
      <c r="E3242" s="89" t="s">
        <v>1491</v>
      </c>
      <c r="F3242" s="89"/>
      <c r="G3242" s="5">
        <f>SUM(G3234,G3237,G3241)</f>
        <v>270.91999999999996</v>
      </c>
    </row>
    <row r="3243" spans="1:7" ht="9.9499999999999993" customHeight="1">
      <c r="A3243" s="2"/>
      <c r="B3243" s="2"/>
      <c r="C3243" s="2"/>
      <c r="D3243" s="2"/>
      <c r="E3243" s="90"/>
      <c r="F3243" s="90"/>
      <c r="G3243" s="90"/>
    </row>
    <row r="3244" spans="1:7" ht="20.100000000000001" customHeight="1">
      <c r="A3244" s="81" t="s">
        <v>4073</v>
      </c>
      <c r="B3244" s="81"/>
      <c r="C3244" s="81"/>
      <c r="D3244" s="81"/>
      <c r="E3244" s="81"/>
      <c r="F3244" s="81"/>
      <c r="G3244" s="81"/>
    </row>
    <row r="3245" spans="1:7" ht="15" customHeight="1">
      <c r="A3245" s="91" t="s">
        <v>1552</v>
      </c>
      <c r="B3245" s="91"/>
      <c r="C3245" s="11" t="s">
        <v>4</v>
      </c>
      <c r="D3245" s="11" t="s">
        <v>1470</v>
      </c>
      <c r="E3245" s="11" t="s">
        <v>1471</v>
      </c>
      <c r="F3245" s="11" t="s">
        <v>1472</v>
      </c>
      <c r="G3245" s="11" t="s">
        <v>1473</v>
      </c>
    </row>
    <row r="3246" spans="1:7" ht="29.1" customHeight="1">
      <c r="A3246" s="17" t="s">
        <v>4070</v>
      </c>
      <c r="B3246" s="18" t="s">
        <v>4071</v>
      </c>
      <c r="C3246" s="17" t="s">
        <v>14</v>
      </c>
      <c r="D3246" s="17" t="s">
        <v>1555</v>
      </c>
      <c r="E3246" s="19">
        <v>6.6600000000000006E-2</v>
      </c>
      <c r="F3246" s="20">
        <v>39.869999999999997</v>
      </c>
      <c r="G3246" s="20">
        <f>TRUNC(TRUNC(E3246,8)*F3246,2)</f>
        <v>2.65</v>
      </c>
    </row>
    <row r="3247" spans="1:7" ht="29.1" customHeight="1">
      <c r="A3247" s="17" t="s">
        <v>1800</v>
      </c>
      <c r="B3247" s="18" t="s">
        <v>1801</v>
      </c>
      <c r="C3247" s="17" t="s">
        <v>14</v>
      </c>
      <c r="D3247" s="17" t="s">
        <v>1558</v>
      </c>
      <c r="E3247" s="19">
        <v>7.1800000000000003E-2</v>
      </c>
      <c r="F3247" s="20">
        <v>47.29</v>
      </c>
      <c r="G3247" s="20">
        <f>TRUNC(TRUNC(E3247,8)*F3247,2)</f>
        <v>3.39</v>
      </c>
    </row>
    <row r="3248" spans="1:7" ht="18" customHeight="1">
      <c r="A3248" s="2"/>
      <c r="B3248" s="2"/>
      <c r="C3248" s="2"/>
      <c r="D3248" s="2"/>
      <c r="E3248" s="87" t="s">
        <v>1559</v>
      </c>
      <c r="F3248" s="87"/>
      <c r="G3248" s="21">
        <f>SUM(G3246:G3247)</f>
        <v>6.04</v>
      </c>
    </row>
    <row r="3249" spans="1:7" ht="15" customHeight="1">
      <c r="A3249" s="91" t="s">
        <v>1576</v>
      </c>
      <c r="B3249" s="91"/>
      <c r="C3249" s="11" t="s">
        <v>4</v>
      </c>
      <c r="D3249" s="11" t="s">
        <v>1470</v>
      </c>
      <c r="E3249" s="11" t="s">
        <v>1471</v>
      </c>
      <c r="F3249" s="11" t="s">
        <v>1472</v>
      </c>
      <c r="G3249" s="11" t="s">
        <v>1473</v>
      </c>
    </row>
    <row r="3250" spans="1:7" ht="21" customHeight="1">
      <c r="A3250" s="17" t="s">
        <v>3754</v>
      </c>
      <c r="B3250" s="18" t="s">
        <v>3755</v>
      </c>
      <c r="C3250" s="17" t="s">
        <v>14</v>
      </c>
      <c r="D3250" s="17" t="s">
        <v>43</v>
      </c>
      <c r="E3250" s="19">
        <v>1.1000000000000001</v>
      </c>
      <c r="F3250" s="20">
        <v>128.66</v>
      </c>
      <c r="G3250" s="20">
        <f>TRUNC(TRUNC(E3250,8)*F3250,2)</f>
        <v>141.52000000000001</v>
      </c>
    </row>
    <row r="3251" spans="1:7" ht="15" customHeight="1">
      <c r="A3251" s="2"/>
      <c r="B3251" s="2"/>
      <c r="C3251" s="2"/>
      <c r="D3251" s="2"/>
      <c r="E3251" s="87" t="s">
        <v>1588</v>
      </c>
      <c r="F3251" s="87"/>
      <c r="G3251" s="21">
        <f>SUM(G3250:G3250)</f>
        <v>141.52000000000001</v>
      </c>
    </row>
    <row r="3252" spans="1:7" ht="15" customHeight="1">
      <c r="A3252" s="91" t="s">
        <v>1560</v>
      </c>
      <c r="B3252" s="91"/>
      <c r="C3252" s="11" t="s">
        <v>4</v>
      </c>
      <c r="D3252" s="11" t="s">
        <v>1470</v>
      </c>
      <c r="E3252" s="11" t="s">
        <v>1471</v>
      </c>
      <c r="F3252" s="11" t="s">
        <v>1472</v>
      </c>
      <c r="G3252" s="11" t="s">
        <v>1473</v>
      </c>
    </row>
    <row r="3253" spans="1:7" ht="15" customHeight="1">
      <c r="A3253" s="17" t="s">
        <v>1792</v>
      </c>
      <c r="B3253" s="18" t="s">
        <v>1793</v>
      </c>
      <c r="C3253" s="17" t="s">
        <v>14</v>
      </c>
      <c r="D3253" s="17" t="s">
        <v>1563</v>
      </c>
      <c r="E3253" s="19">
        <v>2.4937999999999998</v>
      </c>
      <c r="F3253" s="20">
        <v>32.270000000000003</v>
      </c>
      <c r="G3253" s="20">
        <f>TRUNC(TRUNC(E3253,8)*F3253,2)</f>
        <v>80.47</v>
      </c>
    </row>
    <row r="3254" spans="1:7" ht="15" customHeight="1">
      <c r="A3254" s="17" t="s">
        <v>1775</v>
      </c>
      <c r="B3254" s="18" t="s">
        <v>1776</v>
      </c>
      <c r="C3254" s="17" t="s">
        <v>14</v>
      </c>
      <c r="D3254" s="17" t="s">
        <v>1563</v>
      </c>
      <c r="E3254" s="19">
        <v>3.7406999999999999</v>
      </c>
      <c r="F3254" s="20">
        <v>23.23</v>
      </c>
      <c r="G3254" s="20">
        <f>TRUNC(TRUNC(E3254,8)*F3254,2)</f>
        <v>86.89</v>
      </c>
    </row>
    <row r="3255" spans="1:7" ht="18" customHeight="1">
      <c r="A3255" s="2"/>
      <c r="B3255" s="2"/>
      <c r="C3255" s="2"/>
      <c r="D3255" s="2"/>
      <c r="E3255" s="87" t="s">
        <v>1564</v>
      </c>
      <c r="F3255" s="87"/>
      <c r="G3255" s="21">
        <f>SUM(G3253:G3254)</f>
        <v>167.36</v>
      </c>
    </row>
    <row r="3256" spans="1:7" ht="15" customHeight="1">
      <c r="A3256" s="2"/>
      <c r="B3256" s="2"/>
      <c r="C3256" s="2"/>
      <c r="D3256" s="2"/>
      <c r="E3256" s="89" t="s">
        <v>1491</v>
      </c>
      <c r="F3256" s="89"/>
      <c r="G3256" s="5">
        <f>SUM(G3248,G3251,G3255)</f>
        <v>314.92</v>
      </c>
    </row>
    <row r="3257" spans="1:7" ht="9.9499999999999993" customHeight="1">
      <c r="A3257" s="2"/>
      <c r="B3257" s="2"/>
      <c r="C3257" s="2"/>
      <c r="D3257" s="2"/>
      <c r="E3257" s="90"/>
      <c r="F3257" s="90"/>
      <c r="G3257" s="90"/>
    </row>
    <row r="3258" spans="1:7" ht="20.100000000000001" customHeight="1">
      <c r="A3258" s="81" t="s">
        <v>4074</v>
      </c>
      <c r="B3258" s="81"/>
      <c r="C3258" s="81"/>
      <c r="D3258" s="81"/>
      <c r="E3258" s="81"/>
      <c r="F3258" s="81"/>
      <c r="G3258" s="81"/>
    </row>
    <row r="3259" spans="1:7" ht="15" customHeight="1">
      <c r="A3259" s="91" t="s">
        <v>1576</v>
      </c>
      <c r="B3259" s="91"/>
      <c r="C3259" s="11" t="s">
        <v>4</v>
      </c>
      <c r="D3259" s="11" t="s">
        <v>1470</v>
      </c>
      <c r="E3259" s="11" t="s">
        <v>1471</v>
      </c>
      <c r="F3259" s="11" t="s">
        <v>1472</v>
      </c>
      <c r="G3259" s="11" t="s">
        <v>1473</v>
      </c>
    </row>
    <row r="3260" spans="1:7" ht="29.1" customHeight="1">
      <c r="A3260" s="17" t="s">
        <v>4075</v>
      </c>
      <c r="B3260" s="18" t="s">
        <v>4076</v>
      </c>
      <c r="C3260" s="17" t="s">
        <v>14</v>
      </c>
      <c r="D3260" s="17" t="s">
        <v>33</v>
      </c>
      <c r="E3260" s="19">
        <v>1</v>
      </c>
      <c r="F3260" s="20">
        <v>333.23</v>
      </c>
      <c r="G3260" s="20">
        <f>TRUNC(TRUNC(E3260,8)*F3260,2)</f>
        <v>333.23</v>
      </c>
    </row>
    <row r="3261" spans="1:7" ht="15" customHeight="1">
      <c r="A3261" s="2"/>
      <c r="B3261" s="2"/>
      <c r="C3261" s="2"/>
      <c r="D3261" s="2"/>
      <c r="E3261" s="87" t="s">
        <v>1588</v>
      </c>
      <c r="F3261" s="87"/>
      <c r="G3261" s="21">
        <f>SUM(G3260:G3260)</f>
        <v>333.23</v>
      </c>
    </row>
    <row r="3262" spans="1:7" ht="15" customHeight="1">
      <c r="A3262" s="91" t="s">
        <v>1560</v>
      </c>
      <c r="B3262" s="91"/>
      <c r="C3262" s="11" t="s">
        <v>4</v>
      </c>
      <c r="D3262" s="11" t="s">
        <v>1470</v>
      </c>
      <c r="E3262" s="11" t="s">
        <v>1471</v>
      </c>
      <c r="F3262" s="11" t="s">
        <v>1472</v>
      </c>
      <c r="G3262" s="11" t="s">
        <v>1473</v>
      </c>
    </row>
    <row r="3263" spans="1:7" ht="21" customHeight="1">
      <c r="A3263" s="17" t="s">
        <v>2158</v>
      </c>
      <c r="B3263" s="18" t="s">
        <v>2159</v>
      </c>
      <c r="C3263" s="17" t="s">
        <v>14</v>
      </c>
      <c r="D3263" s="17" t="s">
        <v>1563</v>
      </c>
      <c r="E3263" s="19">
        <v>0.48110000000000003</v>
      </c>
      <c r="F3263" s="20">
        <v>24.39</v>
      </c>
      <c r="G3263" s="20">
        <f>TRUNC(TRUNC(E3263,8)*F3263,2)</f>
        <v>11.73</v>
      </c>
    </row>
    <row r="3264" spans="1:7" ht="15" customHeight="1">
      <c r="A3264" s="17" t="s">
        <v>2160</v>
      </c>
      <c r="B3264" s="18" t="s">
        <v>2161</v>
      </c>
      <c r="C3264" s="17" t="s">
        <v>14</v>
      </c>
      <c r="D3264" s="17" t="s">
        <v>1563</v>
      </c>
      <c r="E3264" s="19">
        <v>0.48110000000000003</v>
      </c>
      <c r="F3264" s="20">
        <v>32.69</v>
      </c>
      <c r="G3264" s="20">
        <f>TRUNC(TRUNC(E3264,8)*F3264,2)</f>
        <v>15.72</v>
      </c>
    </row>
    <row r="3265" spans="1:7" ht="18" customHeight="1">
      <c r="A3265" s="2"/>
      <c r="B3265" s="2"/>
      <c r="C3265" s="2"/>
      <c r="D3265" s="2"/>
      <c r="E3265" s="87" t="s">
        <v>1564</v>
      </c>
      <c r="F3265" s="87"/>
      <c r="G3265" s="21">
        <f>SUM(G3263:G3264)</f>
        <v>27.450000000000003</v>
      </c>
    </row>
    <row r="3266" spans="1:7" ht="15" customHeight="1">
      <c r="A3266" s="91" t="s">
        <v>1487</v>
      </c>
      <c r="B3266" s="91"/>
      <c r="C3266" s="11" t="s">
        <v>4</v>
      </c>
      <c r="D3266" s="11" t="s">
        <v>1470</v>
      </c>
      <c r="E3266" s="11" t="s">
        <v>1471</v>
      </c>
      <c r="F3266" s="11" t="s">
        <v>1472</v>
      </c>
      <c r="G3266" s="11" t="s">
        <v>1473</v>
      </c>
    </row>
    <row r="3267" spans="1:7" ht="38.1" customHeight="1">
      <c r="A3267" s="17" t="s">
        <v>4077</v>
      </c>
      <c r="B3267" s="18" t="s">
        <v>4078</v>
      </c>
      <c r="C3267" s="17" t="s">
        <v>14</v>
      </c>
      <c r="D3267" s="17" t="s">
        <v>43</v>
      </c>
      <c r="E3267" s="19">
        <v>1.17E-2</v>
      </c>
      <c r="F3267" s="20">
        <v>784.71</v>
      </c>
      <c r="G3267" s="20">
        <f>TRUNC(TRUNC(E3267,8)*F3267,2)</f>
        <v>9.18</v>
      </c>
    </row>
    <row r="3268" spans="1:7" ht="15" customHeight="1">
      <c r="A3268" s="2"/>
      <c r="B3268" s="2"/>
      <c r="C3268" s="2"/>
      <c r="D3268" s="2"/>
      <c r="E3268" s="87" t="s">
        <v>1490</v>
      </c>
      <c r="F3268" s="87"/>
      <c r="G3268" s="21">
        <f>SUM(G3267:G3267)</f>
        <v>9.18</v>
      </c>
    </row>
    <row r="3269" spans="1:7" ht="15" customHeight="1">
      <c r="A3269" s="2"/>
      <c r="B3269" s="2"/>
      <c r="C3269" s="2"/>
      <c r="D3269" s="2"/>
      <c r="E3269" s="89" t="s">
        <v>1491</v>
      </c>
      <c r="F3269" s="89"/>
      <c r="G3269" s="5">
        <f>SUM(G3261,G3265,G3268)</f>
        <v>369.86</v>
      </c>
    </row>
    <row r="3270" spans="1:7" ht="9.9499999999999993" customHeight="1">
      <c r="A3270" s="2"/>
      <c r="B3270" s="2"/>
      <c r="C3270" s="2"/>
      <c r="D3270" s="2"/>
      <c r="E3270" s="90"/>
      <c r="F3270" s="90"/>
      <c r="G3270" s="90"/>
    </row>
    <row r="3271" spans="1:7" ht="20.100000000000001" customHeight="1">
      <c r="A3271" s="81" t="s">
        <v>4079</v>
      </c>
      <c r="B3271" s="81"/>
      <c r="C3271" s="81"/>
      <c r="D3271" s="81"/>
      <c r="E3271" s="81"/>
      <c r="F3271" s="81"/>
      <c r="G3271" s="81"/>
    </row>
    <row r="3272" spans="1:7" ht="15" customHeight="1">
      <c r="A3272" s="91" t="s">
        <v>1576</v>
      </c>
      <c r="B3272" s="91"/>
      <c r="C3272" s="11" t="s">
        <v>4</v>
      </c>
      <c r="D3272" s="11" t="s">
        <v>1470</v>
      </c>
      <c r="E3272" s="11" t="s">
        <v>1471</v>
      </c>
      <c r="F3272" s="11" t="s">
        <v>1472</v>
      </c>
      <c r="G3272" s="11" t="s">
        <v>1473</v>
      </c>
    </row>
    <row r="3273" spans="1:7" ht="29.1" customHeight="1">
      <c r="A3273" s="17" t="s">
        <v>4080</v>
      </c>
      <c r="B3273" s="18" t="s">
        <v>4081</v>
      </c>
      <c r="C3273" s="17" t="s">
        <v>14</v>
      </c>
      <c r="D3273" s="17" t="s">
        <v>33</v>
      </c>
      <c r="E3273" s="19">
        <v>1</v>
      </c>
      <c r="F3273" s="20">
        <v>59.22</v>
      </c>
      <c r="G3273" s="20">
        <f>TRUNC(TRUNC(E3273,8)*F3273,2)</f>
        <v>59.22</v>
      </c>
    </row>
    <row r="3274" spans="1:7" ht="15" customHeight="1">
      <c r="A3274" s="2"/>
      <c r="B3274" s="2"/>
      <c r="C3274" s="2"/>
      <c r="D3274" s="2"/>
      <c r="E3274" s="87" t="s">
        <v>1588</v>
      </c>
      <c r="F3274" s="87"/>
      <c r="G3274" s="21">
        <f>SUM(G3273:G3273)</f>
        <v>59.22</v>
      </c>
    </row>
    <row r="3275" spans="1:7" ht="15" customHeight="1">
      <c r="A3275" s="91" t="s">
        <v>1560</v>
      </c>
      <c r="B3275" s="91"/>
      <c r="C3275" s="11" t="s">
        <v>4</v>
      </c>
      <c r="D3275" s="11" t="s">
        <v>1470</v>
      </c>
      <c r="E3275" s="11" t="s">
        <v>1471</v>
      </c>
      <c r="F3275" s="11" t="s">
        <v>1472</v>
      </c>
      <c r="G3275" s="11" t="s">
        <v>1473</v>
      </c>
    </row>
    <row r="3276" spans="1:7" ht="21" customHeight="1">
      <c r="A3276" s="17" t="s">
        <v>2158</v>
      </c>
      <c r="B3276" s="18" t="s">
        <v>2159</v>
      </c>
      <c r="C3276" s="17" t="s">
        <v>14</v>
      </c>
      <c r="D3276" s="17" t="s">
        <v>1563</v>
      </c>
      <c r="E3276" s="19">
        <v>0.32590000000000002</v>
      </c>
      <c r="F3276" s="20">
        <v>24.39</v>
      </c>
      <c r="G3276" s="20">
        <f>TRUNC(TRUNC(E3276,8)*F3276,2)</f>
        <v>7.94</v>
      </c>
    </row>
    <row r="3277" spans="1:7" ht="15" customHeight="1">
      <c r="A3277" s="17" t="s">
        <v>2160</v>
      </c>
      <c r="B3277" s="18" t="s">
        <v>2161</v>
      </c>
      <c r="C3277" s="17" t="s">
        <v>14</v>
      </c>
      <c r="D3277" s="17" t="s">
        <v>1563</v>
      </c>
      <c r="E3277" s="19">
        <v>0.32590000000000002</v>
      </c>
      <c r="F3277" s="20">
        <v>32.69</v>
      </c>
      <c r="G3277" s="20">
        <f>TRUNC(TRUNC(E3277,8)*F3277,2)</f>
        <v>10.65</v>
      </c>
    </row>
    <row r="3278" spans="1:7" ht="18" customHeight="1">
      <c r="A3278" s="2"/>
      <c r="B3278" s="2"/>
      <c r="C3278" s="2"/>
      <c r="D3278" s="2"/>
      <c r="E3278" s="87" t="s">
        <v>1564</v>
      </c>
      <c r="F3278" s="87"/>
      <c r="G3278" s="21">
        <f>SUM(G3276:G3277)</f>
        <v>18.59</v>
      </c>
    </row>
    <row r="3279" spans="1:7" ht="15" customHeight="1">
      <c r="A3279" s="91" t="s">
        <v>1487</v>
      </c>
      <c r="B3279" s="91"/>
      <c r="C3279" s="11" t="s">
        <v>4</v>
      </c>
      <c r="D3279" s="11" t="s">
        <v>1470</v>
      </c>
      <c r="E3279" s="11" t="s">
        <v>1471</v>
      </c>
      <c r="F3279" s="11" t="s">
        <v>1472</v>
      </c>
      <c r="G3279" s="11" t="s">
        <v>1473</v>
      </c>
    </row>
    <row r="3280" spans="1:7" ht="38.1" customHeight="1">
      <c r="A3280" s="17" t="s">
        <v>4077</v>
      </c>
      <c r="B3280" s="18" t="s">
        <v>4078</v>
      </c>
      <c r="C3280" s="17" t="s">
        <v>14</v>
      </c>
      <c r="D3280" s="17" t="s">
        <v>43</v>
      </c>
      <c r="E3280" s="19">
        <v>4.4000000000000003E-3</v>
      </c>
      <c r="F3280" s="20">
        <v>784.71</v>
      </c>
      <c r="G3280" s="20">
        <f>TRUNC(TRUNC(E3280,8)*F3280,2)</f>
        <v>3.45</v>
      </c>
    </row>
    <row r="3281" spans="1:7" ht="15" customHeight="1">
      <c r="A3281" s="2"/>
      <c r="B3281" s="2"/>
      <c r="C3281" s="2"/>
      <c r="D3281" s="2"/>
      <c r="E3281" s="87" t="s">
        <v>1490</v>
      </c>
      <c r="F3281" s="87"/>
      <c r="G3281" s="21">
        <f>SUM(G3280:G3280)</f>
        <v>3.45</v>
      </c>
    </row>
    <row r="3282" spans="1:7" ht="15" customHeight="1">
      <c r="A3282" s="2"/>
      <c r="B3282" s="2"/>
      <c r="C3282" s="2"/>
      <c r="D3282" s="2"/>
      <c r="E3282" s="89" t="s">
        <v>1491</v>
      </c>
      <c r="F3282" s="89"/>
      <c r="G3282" s="5">
        <f>SUM(G3274,G3278,G3281)</f>
        <v>81.260000000000005</v>
      </c>
    </row>
    <row r="3283" spans="1:7" ht="9.9499999999999993" customHeight="1">
      <c r="A3283" s="2"/>
      <c r="B3283" s="2"/>
      <c r="C3283" s="2"/>
      <c r="D3283" s="2"/>
      <c r="E3283" s="90"/>
      <c r="F3283" s="90"/>
      <c r="G3283" s="90"/>
    </row>
    <row r="3284" spans="1:7" ht="20.100000000000001" customHeight="1">
      <c r="A3284" s="81" t="s">
        <v>4082</v>
      </c>
      <c r="B3284" s="81"/>
      <c r="C3284" s="81"/>
      <c r="D3284" s="81"/>
      <c r="E3284" s="81"/>
      <c r="F3284" s="81"/>
      <c r="G3284" s="81"/>
    </row>
    <row r="3285" spans="1:7" ht="15" customHeight="1">
      <c r="A3285" s="91" t="s">
        <v>1576</v>
      </c>
      <c r="B3285" s="91"/>
      <c r="C3285" s="11" t="s">
        <v>4</v>
      </c>
      <c r="D3285" s="11" t="s">
        <v>1470</v>
      </c>
      <c r="E3285" s="11" t="s">
        <v>1471</v>
      </c>
      <c r="F3285" s="11" t="s">
        <v>1472</v>
      </c>
      <c r="G3285" s="11" t="s">
        <v>1473</v>
      </c>
    </row>
    <row r="3286" spans="1:7" ht="15" customHeight="1">
      <c r="A3286" s="17" t="s">
        <v>2526</v>
      </c>
      <c r="B3286" s="18" t="s">
        <v>2527</v>
      </c>
      <c r="C3286" s="17" t="s">
        <v>14</v>
      </c>
      <c r="D3286" s="17" t="s">
        <v>33</v>
      </c>
      <c r="E3286" s="19">
        <v>4.8999999999999998E-3</v>
      </c>
      <c r="F3286" s="20">
        <v>63.17</v>
      </c>
      <c r="G3286" s="20">
        <f>TRUNC(TRUNC(E3286,8)*F3286,2)</f>
        <v>0.3</v>
      </c>
    </row>
    <row r="3287" spans="1:7" ht="15" customHeight="1">
      <c r="A3287" s="17" t="s">
        <v>2505</v>
      </c>
      <c r="B3287" s="18" t="s">
        <v>2506</v>
      </c>
      <c r="C3287" s="17" t="s">
        <v>14</v>
      </c>
      <c r="D3287" s="17" t="s">
        <v>33</v>
      </c>
      <c r="E3287" s="19">
        <v>3.5999999999999997E-2</v>
      </c>
      <c r="F3287" s="20">
        <v>2.33</v>
      </c>
      <c r="G3287" s="20">
        <f>TRUNC(TRUNC(E3287,8)*F3287,2)</f>
        <v>0.08</v>
      </c>
    </row>
    <row r="3288" spans="1:7" ht="21" customHeight="1">
      <c r="A3288" s="17" t="s">
        <v>4083</v>
      </c>
      <c r="B3288" s="18" t="s">
        <v>4084</v>
      </c>
      <c r="C3288" s="17" t="s">
        <v>14</v>
      </c>
      <c r="D3288" s="17" t="s">
        <v>33</v>
      </c>
      <c r="E3288" s="19">
        <v>1</v>
      </c>
      <c r="F3288" s="20">
        <v>9.42</v>
      </c>
      <c r="G3288" s="20">
        <f>TRUNC(TRUNC(E3288,8)*F3288,2)</f>
        <v>9.42</v>
      </c>
    </row>
    <row r="3289" spans="1:7" ht="21" customHeight="1">
      <c r="A3289" s="17" t="s">
        <v>2528</v>
      </c>
      <c r="B3289" s="18" t="s">
        <v>2529</v>
      </c>
      <c r="C3289" s="17" t="s">
        <v>14</v>
      </c>
      <c r="D3289" s="17" t="s">
        <v>33</v>
      </c>
      <c r="E3289" s="19">
        <v>7.4999999999999997E-3</v>
      </c>
      <c r="F3289" s="20">
        <v>71.569999999999993</v>
      </c>
      <c r="G3289" s="20">
        <f>TRUNC(TRUNC(E3289,8)*F3289,2)</f>
        <v>0.53</v>
      </c>
    </row>
    <row r="3290" spans="1:7" ht="15" customHeight="1">
      <c r="A3290" s="2"/>
      <c r="B3290" s="2"/>
      <c r="C3290" s="2"/>
      <c r="D3290" s="2"/>
      <c r="E3290" s="87" t="s">
        <v>1588</v>
      </c>
      <c r="F3290" s="87"/>
      <c r="G3290" s="21">
        <f>SUM(G3286:G3289)</f>
        <v>10.33</v>
      </c>
    </row>
    <row r="3291" spans="1:7" ht="15" customHeight="1">
      <c r="A3291" s="91" t="s">
        <v>1560</v>
      </c>
      <c r="B3291" s="91"/>
      <c r="C3291" s="11" t="s">
        <v>4</v>
      </c>
      <c r="D3291" s="11" t="s">
        <v>1470</v>
      </c>
      <c r="E3291" s="11" t="s">
        <v>1471</v>
      </c>
      <c r="F3291" s="11" t="s">
        <v>1472</v>
      </c>
      <c r="G3291" s="11" t="s">
        <v>1473</v>
      </c>
    </row>
    <row r="3292" spans="1:7" ht="21" customHeight="1">
      <c r="A3292" s="17" t="s">
        <v>2509</v>
      </c>
      <c r="B3292" s="18" t="s">
        <v>2510</v>
      </c>
      <c r="C3292" s="17" t="s">
        <v>14</v>
      </c>
      <c r="D3292" s="17" t="s">
        <v>1563</v>
      </c>
      <c r="E3292" s="19">
        <v>0.16520000000000001</v>
      </c>
      <c r="F3292" s="20">
        <v>23.37</v>
      </c>
      <c r="G3292" s="20">
        <f>TRUNC(TRUNC(E3292,8)*F3292,2)</f>
        <v>3.86</v>
      </c>
    </row>
    <row r="3293" spans="1:7" ht="21" customHeight="1">
      <c r="A3293" s="17" t="s">
        <v>2511</v>
      </c>
      <c r="B3293" s="18" t="s">
        <v>2512</v>
      </c>
      <c r="C3293" s="17" t="s">
        <v>14</v>
      </c>
      <c r="D3293" s="17" t="s">
        <v>1563</v>
      </c>
      <c r="E3293" s="19">
        <v>0.16520000000000001</v>
      </c>
      <c r="F3293" s="20">
        <v>31.5</v>
      </c>
      <c r="G3293" s="20">
        <f>TRUNC(TRUNC(E3293,8)*F3293,2)</f>
        <v>5.2</v>
      </c>
    </row>
    <row r="3294" spans="1:7" ht="18" customHeight="1">
      <c r="A3294" s="2"/>
      <c r="B3294" s="2"/>
      <c r="C3294" s="2"/>
      <c r="D3294" s="2"/>
      <c r="E3294" s="87" t="s">
        <v>1564</v>
      </c>
      <c r="F3294" s="87"/>
      <c r="G3294" s="21">
        <f>SUM(G3292:G3293)</f>
        <v>9.06</v>
      </c>
    </row>
    <row r="3295" spans="1:7" ht="15" customHeight="1">
      <c r="A3295" s="2"/>
      <c r="B3295" s="2"/>
      <c r="C3295" s="2"/>
      <c r="D3295" s="2"/>
      <c r="E3295" s="89" t="s">
        <v>1491</v>
      </c>
      <c r="F3295" s="89"/>
      <c r="G3295" s="5">
        <f>SUM(G3290,G3294)</f>
        <v>19.39</v>
      </c>
    </row>
    <row r="3296" spans="1:7" ht="9.9499999999999993" customHeight="1">
      <c r="A3296" s="2"/>
      <c r="B3296" s="2"/>
      <c r="C3296" s="2"/>
      <c r="D3296" s="2"/>
      <c r="E3296" s="90"/>
      <c r="F3296" s="90"/>
      <c r="G3296" s="90"/>
    </row>
    <row r="3297" spans="1:7" ht="20.100000000000001" customHeight="1">
      <c r="A3297" s="81" t="s">
        <v>4085</v>
      </c>
      <c r="B3297" s="81"/>
      <c r="C3297" s="81"/>
      <c r="D3297" s="81"/>
      <c r="E3297" s="81"/>
      <c r="F3297" s="81"/>
      <c r="G3297" s="81"/>
    </row>
    <row r="3298" spans="1:7" ht="15" customHeight="1">
      <c r="A3298" s="91" t="s">
        <v>1560</v>
      </c>
      <c r="B3298" s="91"/>
      <c r="C3298" s="11" t="s">
        <v>4</v>
      </c>
      <c r="D3298" s="11" t="s">
        <v>1470</v>
      </c>
      <c r="E3298" s="11" t="s">
        <v>1471</v>
      </c>
      <c r="F3298" s="11" t="s">
        <v>1472</v>
      </c>
      <c r="G3298" s="11" t="s">
        <v>1473</v>
      </c>
    </row>
    <row r="3299" spans="1:7" ht="21" customHeight="1">
      <c r="A3299" s="17" t="s">
        <v>2509</v>
      </c>
      <c r="B3299" s="18" t="s">
        <v>2510</v>
      </c>
      <c r="C3299" s="17" t="s">
        <v>14</v>
      </c>
      <c r="D3299" s="17" t="s">
        <v>1563</v>
      </c>
      <c r="E3299" s="19">
        <v>6.6000000000000003E-2</v>
      </c>
      <c r="F3299" s="20">
        <v>23.37</v>
      </c>
      <c r="G3299" s="20">
        <f>TRUNC(TRUNC(E3299,8)*F3299,2)</f>
        <v>1.54</v>
      </c>
    </row>
    <row r="3300" spans="1:7" ht="21" customHeight="1">
      <c r="A3300" s="17" t="s">
        <v>2511</v>
      </c>
      <c r="B3300" s="18" t="s">
        <v>2512</v>
      </c>
      <c r="C3300" s="17" t="s">
        <v>14</v>
      </c>
      <c r="D3300" s="17" t="s">
        <v>1563</v>
      </c>
      <c r="E3300" s="19">
        <v>0.23480000000000001</v>
      </c>
      <c r="F3300" s="20">
        <v>31.5</v>
      </c>
      <c r="G3300" s="20">
        <f>TRUNC(TRUNC(E3300,8)*F3300,2)</f>
        <v>7.39</v>
      </c>
    </row>
    <row r="3301" spans="1:7" ht="18" customHeight="1">
      <c r="A3301" s="2"/>
      <c r="B3301" s="2"/>
      <c r="C3301" s="2"/>
      <c r="D3301" s="2"/>
      <c r="E3301" s="87" t="s">
        <v>1564</v>
      </c>
      <c r="F3301" s="87"/>
      <c r="G3301" s="21">
        <f>SUM(G3299:G3300)</f>
        <v>8.93</v>
      </c>
    </row>
    <row r="3302" spans="1:7" ht="15" customHeight="1">
      <c r="A3302" s="2"/>
      <c r="B3302" s="2"/>
      <c r="C3302" s="2"/>
      <c r="D3302" s="2"/>
      <c r="E3302" s="89" t="s">
        <v>1491</v>
      </c>
      <c r="F3302" s="89"/>
      <c r="G3302" s="5">
        <f>SUM(G3301)</f>
        <v>8.93</v>
      </c>
    </row>
    <row r="3303" spans="1:7" ht="9.9499999999999993" customHeight="1">
      <c r="A3303" s="2"/>
      <c r="B3303" s="2"/>
      <c r="C3303" s="2"/>
      <c r="D3303" s="2"/>
      <c r="E3303" s="90"/>
      <c r="F3303" s="90"/>
      <c r="G3303" s="90"/>
    </row>
    <row r="3304" spans="1:7" ht="20.100000000000001" customHeight="1">
      <c r="A3304" s="81" t="s">
        <v>1795</v>
      </c>
      <c r="B3304" s="81"/>
      <c r="C3304" s="81"/>
      <c r="D3304" s="81"/>
      <c r="E3304" s="81"/>
      <c r="F3304" s="81"/>
      <c r="G3304" s="81"/>
    </row>
    <row r="3305" spans="1:7" ht="15" customHeight="1">
      <c r="A3305" s="91" t="s">
        <v>1552</v>
      </c>
      <c r="B3305" s="91"/>
      <c r="C3305" s="11" t="s">
        <v>4</v>
      </c>
      <c r="D3305" s="11" t="s">
        <v>1470</v>
      </c>
      <c r="E3305" s="11" t="s">
        <v>1471</v>
      </c>
      <c r="F3305" s="11" t="s">
        <v>1472</v>
      </c>
      <c r="G3305" s="11" t="s">
        <v>1473</v>
      </c>
    </row>
    <row r="3306" spans="1:7" ht="45.95" customHeight="1">
      <c r="A3306" s="17" t="s">
        <v>1796</v>
      </c>
      <c r="B3306" s="18" t="s">
        <v>1797</v>
      </c>
      <c r="C3306" s="17" t="s">
        <v>14</v>
      </c>
      <c r="D3306" s="17" t="s">
        <v>1555</v>
      </c>
      <c r="E3306" s="19">
        <v>5.9999999999999995E-4</v>
      </c>
      <c r="F3306" s="20">
        <v>78.11</v>
      </c>
      <c r="G3306" s="20">
        <f>TRUNC(TRUNC(E3306,8)*F3306,2)</f>
        <v>0.04</v>
      </c>
    </row>
    <row r="3307" spans="1:7" ht="45.95" customHeight="1">
      <c r="A3307" s="17" t="s">
        <v>1798</v>
      </c>
      <c r="B3307" s="18" t="s">
        <v>1799</v>
      </c>
      <c r="C3307" s="17" t="s">
        <v>14</v>
      </c>
      <c r="D3307" s="17" t="s">
        <v>1558</v>
      </c>
      <c r="E3307" s="19">
        <v>5.4000000000000003E-3</v>
      </c>
      <c r="F3307" s="20">
        <v>318.24</v>
      </c>
      <c r="G3307" s="20">
        <f>TRUNC(TRUNC(E3307,8)*F3307,2)</f>
        <v>1.71</v>
      </c>
    </row>
    <row r="3308" spans="1:7" ht="29.1" customHeight="1">
      <c r="A3308" s="17" t="s">
        <v>1800</v>
      </c>
      <c r="B3308" s="18" t="s">
        <v>1801</v>
      </c>
      <c r="C3308" s="17" t="s">
        <v>14</v>
      </c>
      <c r="D3308" s="17" t="s">
        <v>1558</v>
      </c>
      <c r="E3308" s="19">
        <v>0.19620000000000001</v>
      </c>
      <c r="F3308" s="20">
        <v>47.29</v>
      </c>
      <c r="G3308" s="20">
        <f>TRUNC(TRUNC(E3308,8)*F3308,2)</f>
        <v>9.27</v>
      </c>
    </row>
    <row r="3309" spans="1:7" ht="18" customHeight="1">
      <c r="A3309" s="2"/>
      <c r="B3309" s="2"/>
      <c r="C3309" s="2"/>
      <c r="D3309" s="2"/>
      <c r="E3309" s="87" t="s">
        <v>1559</v>
      </c>
      <c r="F3309" s="87"/>
      <c r="G3309" s="21">
        <f>SUM(G3306:G3308)</f>
        <v>11.02</v>
      </c>
    </row>
    <row r="3310" spans="1:7" ht="15" customHeight="1">
      <c r="A3310" s="91" t="s">
        <v>1560</v>
      </c>
      <c r="B3310" s="91"/>
      <c r="C3310" s="11" t="s">
        <v>4</v>
      </c>
      <c r="D3310" s="11" t="s">
        <v>1470</v>
      </c>
      <c r="E3310" s="11" t="s">
        <v>1471</v>
      </c>
      <c r="F3310" s="11" t="s">
        <v>1472</v>
      </c>
      <c r="G3310" s="11" t="s">
        <v>1473</v>
      </c>
    </row>
    <row r="3311" spans="1:7" ht="15" customHeight="1">
      <c r="A3311" s="17" t="s">
        <v>1775</v>
      </c>
      <c r="B3311" s="18" t="s">
        <v>1776</v>
      </c>
      <c r="C3311" s="17" t="s">
        <v>14</v>
      </c>
      <c r="D3311" s="17" t="s">
        <v>1563</v>
      </c>
      <c r="E3311" s="19">
        <v>0.78659999999999997</v>
      </c>
      <c r="F3311" s="20">
        <v>23.23</v>
      </c>
      <c r="G3311" s="20">
        <f>TRUNC(TRUNC(E3311,8)*F3311,2)</f>
        <v>18.27</v>
      </c>
    </row>
    <row r="3312" spans="1:7" ht="18" customHeight="1">
      <c r="A3312" s="2"/>
      <c r="B3312" s="2"/>
      <c r="C3312" s="2"/>
      <c r="D3312" s="2"/>
      <c r="E3312" s="87" t="s">
        <v>1564</v>
      </c>
      <c r="F3312" s="87"/>
      <c r="G3312" s="21">
        <f>SUM(G3311:G3311)</f>
        <v>18.27</v>
      </c>
    </row>
    <row r="3313" spans="1:7" ht="15" customHeight="1">
      <c r="A3313" s="2"/>
      <c r="B3313" s="2"/>
      <c r="C3313" s="2"/>
      <c r="D3313" s="2"/>
      <c r="E3313" s="89" t="s">
        <v>1491</v>
      </c>
      <c r="F3313" s="89"/>
      <c r="G3313" s="5">
        <f>SUM(G3309,G3312)</f>
        <v>29.29</v>
      </c>
    </row>
    <row r="3314" spans="1:7" ht="9.9499999999999993" customHeight="1">
      <c r="A3314" s="2"/>
      <c r="B3314" s="2"/>
      <c r="C3314" s="2"/>
      <c r="D3314" s="2"/>
      <c r="E3314" s="90"/>
      <c r="F3314" s="90"/>
      <c r="G3314" s="90"/>
    </row>
    <row r="3315" spans="1:7" ht="20.100000000000001" customHeight="1">
      <c r="A3315" s="81" t="s">
        <v>4086</v>
      </c>
      <c r="B3315" s="81"/>
      <c r="C3315" s="81"/>
      <c r="D3315" s="81"/>
      <c r="E3315" s="81"/>
      <c r="F3315" s="81"/>
      <c r="G3315" s="81"/>
    </row>
    <row r="3316" spans="1:7" ht="15" customHeight="1">
      <c r="A3316" s="91" t="s">
        <v>1576</v>
      </c>
      <c r="B3316" s="91"/>
      <c r="C3316" s="11" t="s">
        <v>4</v>
      </c>
      <c r="D3316" s="11" t="s">
        <v>1470</v>
      </c>
      <c r="E3316" s="11" t="s">
        <v>1471</v>
      </c>
      <c r="F3316" s="11" t="s">
        <v>1472</v>
      </c>
      <c r="G3316" s="11" t="s">
        <v>1473</v>
      </c>
    </row>
    <row r="3317" spans="1:7" ht="15" customHeight="1">
      <c r="A3317" s="17" t="s">
        <v>2543</v>
      </c>
      <c r="B3317" s="18" t="s">
        <v>2544</v>
      </c>
      <c r="C3317" s="17" t="s">
        <v>14</v>
      </c>
      <c r="D3317" s="17" t="s">
        <v>33</v>
      </c>
      <c r="E3317" s="19">
        <v>1.06E-2</v>
      </c>
      <c r="F3317" s="20">
        <v>11.32</v>
      </c>
      <c r="G3317" s="20">
        <f>TRUNC(TRUNC(E3317,8)*F3317,2)</f>
        <v>0.11</v>
      </c>
    </row>
    <row r="3318" spans="1:7" ht="21" customHeight="1">
      <c r="A3318" s="17" t="s">
        <v>4087</v>
      </c>
      <c r="B3318" s="18" t="s">
        <v>4088</v>
      </c>
      <c r="C3318" s="17" t="s">
        <v>14</v>
      </c>
      <c r="D3318" s="17" t="s">
        <v>33</v>
      </c>
      <c r="E3318" s="19">
        <v>1</v>
      </c>
      <c r="F3318" s="20">
        <v>80.73</v>
      </c>
      <c r="G3318" s="20">
        <f>TRUNC(TRUNC(E3318,8)*F3318,2)</f>
        <v>80.73</v>
      </c>
    </row>
    <row r="3319" spans="1:7" ht="15" customHeight="1">
      <c r="A3319" s="2"/>
      <c r="B3319" s="2"/>
      <c r="C3319" s="2"/>
      <c r="D3319" s="2"/>
      <c r="E3319" s="87" t="s">
        <v>1588</v>
      </c>
      <c r="F3319" s="87"/>
      <c r="G3319" s="21">
        <f>SUM(G3317:G3318)</f>
        <v>80.84</v>
      </c>
    </row>
    <row r="3320" spans="1:7" ht="15" customHeight="1">
      <c r="A3320" s="91" t="s">
        <v>1560</v>
      </c>
      <c r="B3320" s="91"/>
      <c r="C3320" s="11" t="s">
        <v>4</v>
      </c>
      <c r="D3320" s="11" t="s">
        <v>1470</v>
      </c>
      <c r="E3320" s="11" t="s">
        <v>1471</v>
      </c>
      <c r="F3320" s="11" t="s">
        <v>1472</v>
      </c>
      <c r="G3320" s="11" t="s">
        <v>1473</v>
      </c>
    </row>
    <row r="3321" spans="1:7" ht="21" customHeight="1">
      <c r="A3321" s="17" t="s">
        <v>2509</v>
      </c>
      <c r="B3321" s="18" t="s">
        <v>2510</v>
      </c>
      <c r="C3321" s="17" t="s">
        <v>14</v>
      </c>
      <c r="D3321" s="17" t="s">
        <v>1563</v>
      </c>
      <c r="E3321" s="19">
        <v>0.22120000000000001</v>
      </c>
      <c r="F3321" s="20">
        <v>23.37</v>
      </c>
      <c r="G3321" s="20">
        <f>TRUNC(TRUNC(E3321,8)*F3321,2)</f>
        <v>5.16</v>
      </c>
    </row>
    <row r="3322" spans="1:7" ht="21" customHeight="1">
      <c r="A3322" s="17" t="s">
        <v>2511</v>
      </c>
      <c r="B3322" s="18" t="s">
        <v>2512</v>
      </c>
      <c r="C3322" s="17" t="s">
        <v>14</v>
      </c>
      <c r="D3322" s="17" t="s">
        <v>1563</v>
      </c>
      <c r="E3322" s="19">
        <v>0.22120000000000001</v>
      </c>
      <c r="F3322" s="20">
        <v>31.5</v>
      </c>
      <c r="G3322" s="20">
        <f>TRUNC(TRUNC(E3322,8)*F3322,2)</f>
        <v>6.96</v>
      </c>
    </row>
    <row r="3323" spans="1:7" ht="18" customHeight="1">
      <c r="A3323" s="2"/>
      <c r="B3323" s="2"/>
      <c r="C3323" s="2"/>
      <c r="D3323" s="2"/>
      <c r="E3323" s="87" t="s">
        <v>1564</v>
      </c>
      <c r="F3323" s="87"/>
      <c r="G3323" s="21">
        <f>SUM(G3321:G3322)</f>
        <v>12.120000000000001</v>
      </c>
    </row>
    <row r="3324" spans="1:7" ht="15" customHeight="1">
      <c r="A3324" s="2"/>
      <c r="B3324" s="2"/>
      <c r="C3324" s="2"/>
      <c r="D3324" s="2"/>
      <c r="E3324" s="89" t="s">
        <v>1491</v>
      </c>
      <c r="F3324" s="89"/>
      <c r="G3324" s="5">
        <f>SUM(G3319,G3323)</f>
        <v>92.960000000000008</v>
      </c>
    </row>
    <row r="3325" spans="1:7" ht="9.9499999999999993" customHeight="1">
      <c r="A3325" s="2"/>
      <c r="B3325" s="2"/>
      <c r="C3325" s="2"/>
      <c r="D3325" s="2"/>
      <c r="E3325" s="90"/>
      <c r="F3325" s="90"/>
      <c r="G3325" s="90"/>
    </row>
    <row r="3326" spans="1:7" ht="27" customHeight="1">
      <c r="A3326" s="81" t="s">
        <v>4089</v>
      </c>
      <c r="B3326" s="81"/>
      <c r="C3326" s="81"/>
      <c r="D3326" s="81"/>
      <c r="E3326" s="81"/>
      <c r="F3326" s="81"/>
      <c r="G3326" s="81"/>
    </row>
    <row r="3327" spans="1:7" ht="15" customHeight="1">
      <c r="A3327" s="91" t="s">
        <v>1560</v>
      </c>
      <c r="B3327" s="91"/>
      <c r="C3327" s="11" t="s">
        <v>4</v>
      </c>
      <c r="D3327" s="11" t="s">
        <v>1470</v>
      </c>
      <c r="E3327" s="11" t="s">
        <v>1471</v>
      </c>
      <c r="F3327" s="11" t="s">
        <v>1472</v>
      </c>
      <c r="G3327" s="11" t="s">
        <v>1473</v>
      </c>
    </row>
    <row r="3328" spans="1:7" ht="21" customHeight="1">
      <c r="A3328" s="17" t="s">
        <v>3664</v>
      </c>
      <c r="B3328" s="18" t="s">
        <v>3665</v>
      </c>
      <c r="C3328" s="17" t="s">
        <v>14</v>
      </c>
      <c r="D3328" s="17" t="s">
        <v>1563</v>
      </c>
      <c r="E3328" s="19">
        <v>1</v>
      </c>
      <c r="F3328" s="20">
        <v>41.82</v>
      </c>
      <c r="G3328" s="20">
        <f>TRUNC(TRUNC(E3328,8)*F3328,2)</f>
        <v>41.82</v>
      </c>
    </row>
    <row r="3329" spans="1:7" ht="18" customHeight="1">
      <c r="A3329" s="2"/>
      <c r="B3329" s="2"/>
      <c r="C3329" s="2"/>
      <c r="D3329" s="2"/>
      <c r="E3329" s="87" t="s">
        <v>1564</v>
      </c>
      <c r="F3329" s="87"/>
      <c r="G3329" s="21">
        <f>SUM(G3328:G3328)</f>
        <v>41.82</v>
      </c>
    </row>
    <row r="3330" spans="1:7" ht="15" customHeight="1">
      <c r="A3330" s="91" t="s">
        <v>1487</v>
      </c>
      <c r="B3330" s="91"/>
      <c r="C3330" s="11" t="s">
        <v>4</v>
      </c>
      <c r="D3330" s="11" t="s">
        <v>1470</v>
      </c>
      <c r="E3330" s="11" t="s">
        <v>1471</v>
      </c>
      <c r="F3330" s="11" t="s">
        <v>1472</v>
      </c>
      <c r="G3330" s="11" t="s">
        <v>1473</v>
      </c>
    </row>
    <row r="3331" spans="1:7" ht="45.95" customHeight="1">
      <c r="A3331" s="17" t="s">
        <v>4090</v>
      </c>
      <c r="B3331" s="18" t="s">
        <v>4091</v>
      </c>
      <c r="C3331" s="17" t="s">
        <v>14</v>
      </c>
      <c r="D3331" s="17" t="s">
        <v>1563</v>
      </c>
      <c r="E3331" s="19">
        <v>1</v>
      </c>
      <c r="F3331" s="20">
        <v>27.22</v>
      </c>
      <c r="G3331" s="20">
        <f>TRUNC(TRUNC(E3331,8)*F3331,2)</f>
        <v>27.22</v>
      </c>
    </row>
    <row r="3332" spans="1:7" ht="45.95" customHeight="1">
      <c r="A3332" s="17" t="s">
        <v>4092</v>
      </c>
      <c r="B3332" s="18" t="s">
        <v>4093</v>
      </c>
      <c r="C3332" s="17" t="s">
        <v>14</v>
      </c>
      <c r="D3332" s="17" t="s">
        <v>1563</v>
      </c>
      <c r="E3332" s="19">
        <v>1</v>
      </c>
      <c r="F3332" s="20">
        <v>7.19</v>
      </c>
      <c r="G3332" s="20">
        <f>TRUNC(TRUNC(E3332,8)*F3332,2)</f>
        <v>7.19</v>
      </c>
    </row>
    <row r="3333" spans="1:7" ht="15" customHeight="1">
      <c r="A3333" s="2"/>
      <c r="B3333" s="2"/>
      <c r="C3333" s="2"/>
      <c r="D3333" s="2"/>
      <c r="E3333" s="87" t="s">
        <v>1490</v>
      </c>
      <c r="F3333" s="87"/>
      <c r="G3333" s="21">
        <f>SUM(G3331:G3332)</f>
        <v>34.409999999999997</v>
      </c>
    </row>
    <row r="3334" spans="1:7" ht="15" customHeight="1">
      <c r="A3334" s="2"/>
      <c r="B3334" s="2"/>
      <c r="C3334" s="2"/>
      <c r="D3334" s="2"/>
      <c r="E3334" s="89" t="s">
        <v>1491</v>
      </c>
      <c r="F3334" s="89"/>
      <c r="G3334" s="5">
        <f>SUM(G3329,G3333)</f>
        <v>76.22999999999999</v>
      </c>
    </row>
    <row r="3335" spans="1:7" ht="9.9499999999999993" customHeight="1">
      <c r="A3335" s="2"/>
      <c r="B3335" s="2"/>
      <c r="C3335" s="2"/>
      <c r="D3335" s="2"/>
      <c r="E3335" s="90"/>
      <c r="F3335" s="90"/>
      <c r="G3335" s="90"/>
    </row>
    <row r="3336" spans="1:7" ht="27" customHeight="1">
      <c r="A3336" s="81" t="s">
        <v>4094</v>
      </c>
      <c r="B3336" s="81"/>
      <c r="C3336" s="81"/>
      <c r="D3336" s="81"/>
      <c r="E3336" s="81"/>
      <c r="F3336" s="81"/>
      <c r="G3336" s="81"/>
    </row>
    <row r="3337" spans="1:7" ht="15" customHeight="1">
      <c r="A3337" s="91" t="s">
        <v>1560</v>
      </c>
      <c r="B3337" s="91"/>
      <c r="C3337" s="11" t="s">
        <v>4</v>
      </c>
      <c r="D3337" s="11" t="s">
        <v>1470</v>
      </c>
      <c r="E3337" s="11" t="s">
        <v>1471</v>
      </c>
      <c r="F3337" s="11" t="s">
        <v>1472</v>
      </c>
      <c r="G3337" s="11" t="s">
        <v>1473</v>
      </c>
    </row>
    <row r="3338" spans="1:7" ht="21" customHeight="1">
      <c r="A3338" s="17" t="s">
        <v>3664</v>
      </c>
      <c r="B3338" s="18" t="s">
        <v>3665</v>
      </c>
      <c r="C3338" s="17" t="s">
        <v>14</v>
      </c>
      <c r="D3338" s="17" t="s">
        <v>1563</v>
      </c>
      <c r="E3338" s="19">
        <v>1</v>
      </c>
      <c r="F3338" s="20">
        <v>41.82</v>
      </c>
      <c r="G3338" s="20">
        <f>TRUNC(TRUNC(E3338,8)*F3338,2)</f>
        <v>41.82</v>
      </c>
    </row>
    <row r="3339" spans="1:7" ht="18" customHeight="1">
      <c r="A3339" s="2"/>
      <c r="B3339" s="2"/>
      <c r="C3339" s="2"/>
      <c r="D3339" s="2"/>
      <c r="E3339" s="87" t="s">
        <v>1564</v>
      </c>
      <c r="F3339" s="87"/>
      <c r="G3339" s="21">
        <f>SUM(G3338:G3338)</f>
        <v>41.82</v>
      </c>
    </row>
    <row r="3340" spans="1:7" ht="15" customHeight="1">
      <c r="A3340" s="91" t="s">
        <v>1487</v>
      </c>
      <c r="B3340" s="91"/>
      <c r="C3340" s="11" t="s">
        <v>4</v>
      </c>
      <c r="D3340" s="11" t="s">
        <v>1470</v>
      </c>
      <c r="E3340" s="11" t="s">
        <v>1471</v>
      </c>
      <c r="F3340" s="11" t="s">
        <v>1472</v>
      </c>
      <c r="G3340" s="11" t="s">
        <v>1473</v>
      </c>
    </row>
    <row r="3341" spans="1:7" ht="45.95" customHeight="1">
      <c r="A3341" s="17" t="s">
        <v>4090</v>
      </c>
      <c r="B3341" s="18" t="s">
        <v>4091</v>
      </c>
      <c r="C3341" s="17" t="s">
        <v>14</v>
      </c>
      <c r="D3341" s="17" t="s">
        <v>1563</v>
      </c>
      <c r="E3341" s="19">
        <v>1</v>
      </c>
      <c r="F3341" s="20">
        <v>27.22</v>
      </c>
      <c r="G3341" s="20">
        <f>TRUNC(TRUNC(E3341,8)*F3341,2)</f>
        <v>27.22</v>
      </c>
    </row>
    <row r="3342" spans="1:7" ht="45.95" customHeight="1">
      <c r="A3342" s="17" t="s">
        <v>4092</v>
      </c>
      <c r="B3342" s="18" t="s">
        <v>4093</v>
      </c>
      <c r="C3342" s="17" t="s">
        <v>14</v>
      </c>
      <c r="D3342" s="17" t="s">
        <v>1563</v>
      </c>
      <c r="E3342" s="19">
        <v>1</v>
      </c>
      <c r="F3342" s="20">
        <v>7.19</v>
      </c>
      <c r="G3342" s="20">
        <f>TRUNC(TRUNC(E3342,8)*F3342,2)</f>
        <v>7.19</v>
      </c>
    </row>
    <row r="3343" spans="1:7" ht="45.95" customHeight="1">
      <c r="A3343" s="17" t="s">
        <v>4095</v>
      </c>
      <c r="B3343" s="18" t="s">
        <v>4096</v>
      </c>
      <c r="C3343" s="17" t="s">
        <v>14</v>
      </c>
      <c r="D3343" s="17" t="s">
        <v>1563</v>
      </c>
      <c r="E3343" s="19">
        <v>1</v>
      </c>
      <c r="F3343" s="20">
        <v>34.03</v>
      </c>
      <c r="G3343" s="20">
        <f>TRUNC(TRUNC(E3343,8)*F3343,2)</f>
        <v>34.03</v>
      </c>
    </row>
    <row r="3344" spans="1:7" ht="45.95" customHeight="1">
      <c r="A3344" s="17" t="s">
        <v>4097</v>
      </c>
      <c r="B3344" s="18" t="s">
        <v>4098</v>
      </c>
      <c r="C3344" s="17" t="s">
        <v>14</v>
      </c>
      <c r="D3344" s="17" t="s">
        <v>1563</v>
      </c>
      <c r="E3344" s="19">
        <v>1</v>
      </c>
      <c r="F3344" s="20">
        <v>50.32</v>
      </c>
      <c r="G3344" s="20">
        <f>TRUNC(TRUNC(E3344,8)*F3344,2)</f>
        <v>50.32</v>
      </c>
    </row>
    <row r="3345" spans="1:7" ht="15" customHeight="1">
      <c r="A3345" s="2"/>
      <c r="B3345" s="2"/>
      <c r="C3345" s="2"/>
      <c r="D3345" s="2"/>
      <c r="E3345" s="87" t="s">
        <v>1490</v>
      </c>
      <c r="F3345" s="87"/>
      <c r="G3345" s="21">
        <f>SUM(G3341:G3344)</f>
        <v>118.75999999999999</v>
      </c>
    </row>
    <row r="3346" spans="1:7" ht="15" customHeight="1">
      <c r="A3346" s="2"/>
      <c r="B3346" s="2"/>
      <c r="C3346" s="2"/>
      <c r="D3346" s="2"/>
      <c r="E3346" s="89" t="s">
        <v>1491</v>
      </c>
      <c r="F3346" s="89"/>
      <c r="G3346" s="5">
        <f>SUM(G3339,G3345)</f>
        <v>160.57999999999998</v>
      </c>
    </row>
    <row r="3347" spans="1:7" ht="9.9499999999999993" customHeight="1">
      <c r="A3347" s="2"/>
      <c r="B3347" s="2"/>
      <c r="C3347" s="2"/>
      <c r="D3347" s="2"/>
      <c r="E3347" s="90"/>
      <c r="F3347" s="90"/>
      <c r="G3347" s="90"/>
    </row>
    <row r="3348" spans="1:7" ht="27" customHeight="1">
      <c r="A3348" s="81" t="s">
        <v>4099</v>
      </c>
      <c r="B3348" s="81"/>
      <c r="C3348" s="81"/>
      <c r="D3348" s="81"/>
      <c r="E3348" s="81"/>
      <c r="F3348" s="81"/>
      <c r="G3348" s="81"/>
    </row>
    <row r="3349" spans="1:7" ht="15" customHeight="1">
      <c r="A3349" s="91" t="s">
        <v>1860</v>
      </c>
      <c r="B3349" s="91"/>
      <c r="C3349" s="11" t="s">
        <v>4</v>
      </c>
      <c r="D3349" s="11" t="s">
        <v>1470</v>
      </c>
      <c r="E3349" s="11" t="s">
        <v>1471</v>
      </c>
      <c r="F3349" s="11" t="s">
        <v>1472</v>
      </c>
      <c r="G3349" s="11" t="s">
        <v>1473</v>
      </c>
    </row>
    <row r="3350" spans="1:7" ht="54.95" customHeight="1">
      <c r="A3350" s="17" t="s">
        <v>4100</v>
      </c>
      <c r="B3350" s="18" t="s">
        <v>4101</v>
      </c>
      <c r="C3350" s="17" t="s">
        <v>14</v>
      </c>
      <c r="D3350" s="17" t="s">
        <v>33</v>
      </c>
      <c r="E3350" s="19">
        <v>5.5999999999999999E-5</v>
      </c>
      <c r="F3350" s="20">
        <v>486158.5</v>
      </c>
      <c r="G3350" s="20">
        <f>TRUNC(TRUNC(E3350,8)*F3350,2)</f>
        <v>27.22</v>
      </c>
    </row>
    <row r="3351" spans="1:7" ht="15" customHeight="1">
      <c r="A3351" s="2"/>
      <c r="B3351" s="2"/>
      <c r="C3351" s="2"/>
      <c r="D3351" s="2"/>
      <c r="E3351" s="87" t="s">
        <v>1868</v>
      </c>
      <c r="F3351" s="87"/>
      <c r="G3351" s="21">
        <f>SUM(G3350:G3350)</f>
        <v>27.22</v>
      </c>
    </row>
    <row r="3352" spans="1:7" ht="15" customHeight="1">
      <c r="A3352" s="2"/>
      <c r="B3352" s="2"/>
      <c r="C3352" s="2"/>
      <c r="D3352" s="2"/>
      <c r="E3352" s="89" t="s">
        <v>1491</v>
      </c>
      <c r="F3352" s="89"/>
      <c r="G3352" s="5">
        <f>SUM(G3351)</f>
        <v>27.22</v>
      </c>
    </row>
    <row r="3353" spans="1:7" ht="9.9499999999999993" customHeight="1">
      <c r="A3353" s="2"/>
      <c r="B3353" s="2"/>
      <c r="C3353" s="2"/>
      <c r="D3353" s="2"/>
      <c r="E3353" s="90"/>
      <c r="F3353" s="90"/>
      <c r="G3353" s="90"/>
    </row>
    <row r="3354" spans="1:7" ht="20.100000000000001" customHeight="1">
      <c r="A3354" s="81" t="s">
        <v>4102</v>
      </c>
      <c r="B3354" s="81"/>
      <c r="C3354" s="81"/>
      <c r="D3354" s="81"/>
      <c r="E3354" s="81"/>
      <c r="F3354" s="81"/>
      <c r="G3354" s="81"/>
    </row>
    <row r="3355" spans="1:7" ht="15" customHeight="1">
      <c r="A3355" s="91" t="s">
        <v>1860</v>
      </c>
      <c r="B3355" s="91"/>
      <c r="C3355" s="11" t="s">
        <v>4</v>
      </c>
      <c r="D3355" s="11" t="s">
        <v>1470</v>
      </c>
      <c r="E3355" s="11" t="s">
        <v>1471</v>
      </c>
      <c r="F3355" s="11" t="s">
        <v>1472</v>
      </c>
      <c r="G3355" s="11" t="s">
        <v>1473</v>
      </c>
    </row>
    <row r="3356" spans="1:7" ht="54.95" customHeight="1">
      <c r="A3356" s="17" t="s">
        <v>4100</v>
      </c>
      <c r="B3356" s="18" t="s">
        <v>4101</v>
      </c>
      <c r="C3356" s="17" t="s">
        <v>14</v>
      </c>
      <c r="D3356" s="17" t="s">
        <v>33</v>
      </c>
      <c r="E3356" s="19">
        <v>1.4800000000000001E-5</v>
      </c>
      <c r="F3356" s="20">
        <v>486158.5</v>
      </c>
      <c r="G3356" s="20">
        <f>TRUNC(TRUNC(E3356,8)*F3356,2)</f>
        <v>7.19</v>
      </c>
    </row>
    <row r="3357" spans="1:7" ht="15" customHeight="1">
      <c r="A3357" s="2"/>
      <c r="B3357" s="2"/>
      <c r="C3357" s="2"/>
      <c r="D3357" s="2"/>
      <c r="E3357" s="87" t="s">
        <v>1868</v>
      </c>
      <c r="F3357" s="87"/>
      <c r="G3357" s="21">
        <f>SUM(G3356:G3356)</f>
        <v>7.19</v>
      </c>
    </row>
    <row r="3358" spans="1:7" ht="15" customHeight="1">
      <c r="A3358" s="2"/>
      <c r="B3358" s="2"/>
      <c r="C3358" s="2"/>
      <c r="D3358" s="2"/>
      <c r="E3358" s="89" t="s">
        <v>1491</v>
      </c>
      <c r="F3358" s="89"/>
      <c r="G3358" s="5">
        <f>SUM(G3357)</f>
        <v>7.19</v>
      </c>
    </row>
    <row r="3359" spans="1:7" ht="9.9499999999999993" customHeight="1">
      <c r="A3359" s="2"/>
      <c r="B3359" s="2"/>
      <c r="C3359" s="2"/>
      <c r="D3359" s="2"/>
      <c r="E3359" s="90"/>
      <c r="F3359" s="90"/>
      <c r="G3359" s="90"/>
    </row>
    <row r="3360" spans="1:7" ht="27" customHeight="1">
      <c r="A3360" s="81" t="s">
        <v>4103</v>
      </c>
      <c r="B3360" s="81"/>
      <c r="C3360" s="81"/>
      <c r="D3360" s="81"/>
      <c r="E3360" s="81"/>
      <c r="F3360" s="81"/>
      <c r="G3360" s="81"/>
    </row>
    <row r="3361" spans="1:7" ht="15" customHeight="1">
      <c r="A3361" s="91" t="s">
        <v>1860</v>
      </c>
      <c r="B3361" s="91"/>
      <c r="C3361" s="11" t="s">
        <v>4</v>
      </c>
      <c r="D3361" s="11" t="s">
        <v>1470</v>
      </c>
      <c r="E3361" s="11" t="s">
        <v>1471</v>
      </c>
      <c r="F3361" s="11" t="s">
        <v>1472</v>
      </c>
      <c r="G3361" s="11" t="s">
        <v>1473</v>
      </c>
    </row>
    <row r="3362" spans="1:7" ht="54.95" customHeight="1">
      <c r="A3362" s="17" t="s">
        <v>4100</v>
      </c>
      <c r="B3362" s="18" t="s">
        <v>4101</v>
      </c>
      <c r="C3362" s="17" t="s">
        <v>14</v>
      </c>
      <c r="D3362" s="17" t="s">
        <v>33</v>
      </c>
      <c r="E3362" s="19">
        <v>6.9999999999999994E-5</v>
      </c>
      <c r="F3362" s="20">
        <v>486158.5</v>
      </c>
      <c r="G3362" s="20">
        <f>TRUNC(TRUNC(E3362,8)*F3362,2)</f>
        <v>34.03</v>
      </c>
    </row>
    <row r="3363" spans="1:7" ht="15" customHeight="1">
      <c r="A3363" s="2"/>
      <c r="B3363" s="2"/>
      <c r="C3363" s="2"/>
      <c r="D3363" s="2"/>
      <c r="E3363" s="87" t="s">
        <v>1868</v>
      </c>
      <c r="F3363" s="87"/>
      <c r="G3363" s="21">
        <f>SUM(G3362:G3362)</f>
        <v>34.03</v>
      </c>
    </row>
    <row r="3364" spans="1:7" ht="15" customHeight="1">
      <c r="A3364" s="2"/>
      <c r="B3364" s="2"/>
      <c r="C3364" s="2"/>
      <c r="D3364" s="2"/>
      <c r="E3364" s="89" t="s">
        <v>1491</v>
      </c>
      <c r="F3364" s="89"/>
      <c r="G3364" s="5">
        <f>SUM(G3363)</f>
        <v>34.03</v>
      </c>
    </row>
    <row r="3365" spans="1:7" ht="9.9499999999999993" customHeight="1">
      <c r="A3365" s="2"/>
      <c r="B3365" s="2"/>
      <c r="C3365" s="2"/>
      <c r="D3365" s="2"/>
      <c r="E3365" s="90"/>
      <c r="F3365" s="90"/>
      <c r="G3365" s="90"/>
    </row>
    <row r="3366" spans="1:7" ht="27" customHeight="1">
      <c r="A3366" s="81" t="s">
        <v>4104</v>
      </c>
      <c r="B3366" s="81"/>
      <c r="C3366" s="81"/>
      <c r="D3366" s="81"/>
      <c r="E3366" s="81"/>
      <c r="F3366" s="81"/>
      <c r="G3366" s="81"/>
    </row>
    <row r="3367" spans="1:7" ht="15" customHeight="1">
      <c r="A3367" s="91" t="s">
        <v>1576</v>
      </c>
      <c r="B3367" s="91"/>
      <c r="C3367" s="11" t="s">
        <v>4</v>
      </c>
      <c r="D3367" s="11" t="s">
        <v>1470</v>
      </c>
      <c r="E3367" s="11" t="s">
        <v>1471</v>
      </c>
      <c r="F3367" s="11" t="s">
        <v>1472</v>
      </c>
      <c r="G3367" s="11" t="s">
        <v>1473</v>
      </c>
    </row>
    <row r="3368" spans="1:7" ht="21" customHeight="1">
      <c r="A3368" s="17" t="s">
        <v>3424</v>
      </c>
      <c r="B3368" s="18" t="s">
        <v>3425</v>
      </c>
      <c r="C3368" s="17" t="s">
        <v>14</v>
      </c>
      <c r="D3368" s="17" t="s">
        <v>1790</v>
      </c>
      <c r="E3368" s="19">
        <v>8.5299999999999994</v>
      </c>
      <c r="F3368" s="20">
        <v>5.9</v>
      </c>
      <c r="G3368" s="20">
        <f>TRUNC(TRUNC(E3368,8)*F3368,2)</f>
        <v>50.32</v>
      </c>
    </row>
    <row r="3369" spans="1:7" ht="15" customHeight="1">
      <c r="A3369" s="2"/>
      <c r="B3369" s="2"/>
      <c r="C3369" s="2"/>
      <c r="D3369" s="2"/>
      <c r="E3369" s="87" t="s">
        <v>1588</v>
      </c>
      <c r="F3369" s="87"/>
      <c r="G3369" s="21">
        <f>SUM(G3368:G3368)</f>
        <v>50.32</v>
      </c>
    </row>
    <row r="3370" spans="1:7" ht="15" customHeight="1">
      <c r="A3370" s="2"/>
      <c r="B3370" s="2"/>
      <c r="C3370" s="2"/>
      <c r="D3370" s="2"/>
      <c r="E3370" s="89" t="s">
        <v>1491</v>
      </c>
      <c r="F3370" s="89"/>
      <c r="G3370" s="5">
        <f>SUM(G3369)</f>
        <v>50.32</v>
      </c>
    </row>
    <row r="3371" spans="1:7" ht="9.9499999999999993" customHeight="1">
      <c r="A3371" s="2"/>
      <c r="B3371" s="2"/>
      <c r="C3371" s="2"/>
      <c r="D3371" s="2"/>
      <c r="E3371" s="90"/>
      <c r="F3371" s="90"/>
      <c r="G3371" s="90"/>
    </row>
    <row r="3372" spans="1:7" ht="20.100000000000001" customHeight="1">
      <c r="A3372" s="81" t="s">
        <v>4105</v>
      </c>
      <c r="B3372" s="81"/>
      <c r="C3372" s="81"/>
      <c r="D3372" s="81"/>
      <c r="E3372" s="81"/>
      <c r="F3372" s="81"/>
      <c r="G3372" s="81"/>
    </row>
    <row r="3373" spans="1:7" ht="15" customHeight="1">
      <c r="A3373" s="91" t="s">
        <v>1576</v>
      </c>
      <c r="B3373" s="91"/>
      <c r="C3373" s="11" t="s">
        <v>4</v>
      </c>
      <c r="D3373" s="11" t="s">
        <v>1470</v>
      </c>
      <c r="E3373" s="11" t="s">
        <v>1471</v>
      </c>
      <c r="F3373" s="11" t="s">
        <v>1472</v>
      </c>
      <c r="G3373" s="11" t="s">
        <v>1473</v>
      </c>
    </row>
    <row r="3374" spans="1:7" ht="15" customHeight="1">
      <c r="A3374" s="17" t="s">
        <v>2841</v>
      </c>
      <c r="B3374" s="18" t="s">
        <v>2842</v>
      </c>
      <c r="C3374" s="17" t="s">
        <v>14</v>
      </c>
      <c r="D3374" s="17" t="s">
        <v>118</v>
      </c>
      <c r="E3374" s="19">
        <v>9.1325000000000003</v>
      </c>
      <c r="F3374" s="20">
        <v>0.85</v>
      </c>
      <c r="G3374" s="20">
        <f>TRUNC(TRUNC(E3374,8)*F3374,2)</f>
        <v>7.76</v>
      </c>
    </row>
    <row r="3375" spans="1:7" ht="21" customHeight="1">
      <c r="A3375" s="17" t="s">
        <v>4106</v>
      </c>
      <c r="B3375" s="18" t="s">
        <v>4107</v>
      </c>
      <c r="C3375" s="17" t="s">
        <v>14</v>
      </c>
      <c r="D3375" s="17" t="s">
        <v>39</v>
      </c>
      <c r="E3375" s="19">
        <v>1.0616000000000001</v>
      </c>
      <c r="F3375" s="20">
        <v>29.3</v>
      </c>
      <c r="G3375" s="20">
        <f>TRUNC(TRUNC(E3375,8)*F3375,2)</f>
        <v>31.1</v>
      </c>
    </row>
    <row r="3376" spans="1:7" ht="15" customHeight="1">
      <c r="A3376" s="17" t="s">
        <v>2843</v>
      </c>
      <c r="B3376" s="18" t="s">
        <v>2844</v>
      </c>
      <c r="C3376" s="17" t="s">
        <v>14</v>
      </c>
      <c r="D3376" s="17" t="s">
        <v>118</v>
      </c>
      <c r="E3376" s="19">
        <v>0.24099999999999999</v>
      </c>
      <c r="F3376" s="20">
        <v>4.99</v>
      </c>
      <c r="G3376" s="20">
        <f>TRUNC(TRUNC(E3376,8)*F3376,2)</f>
        <v>1.2</v>
      </c>
    </row>
    <row r="3377" spans="1:7" ht="15" customHeight="1">
      <c r="A3377" s="2"/>
      <c r="B3377" s="2"/>
      <c r="C3377" s="2"/>
      <c r="D3377" s="2"/>
      <c r="E3377" s="87" t="s">
        <v>1588</v>
      </c>
      <c r="F3377" s="87"/>
      <c r="G3377" s="21">
        <f>SUM(G3374:G3376)</f>
        <v>40.06</v>
      </c>
    </row>
    <row r="3378" spans="1:7" ht="15" customHeight="1">
      <c r="A3378" s="91" t="s">
        <v>1560</v>
      </c>
      <c r="B3378" s="91"/>
      <c r="C3378" s="11" t="s">
        <v>4</v>
      </c>
      <c r="D3378" s="11" t="s">
        <v>1470</v>
      </c>
      <c r="E3378" s="11" t="s">
        <v>1471</v>
      </c>
      <c r="F3378" s="11" t="s">
        <v>1472</v>
      </c>
      <c r="G3378" s="11" t="s">
        <v>1473</v>
      </c>
    </row>
    <row r="3379" spans="1:7" ht="21" customHeight="1">
      <c r="A3379" s="17" t="s">
        <v>2847</v>
      </c>
      <c r="B3379" s="18" t="s">
        <v>2848</v>
      </c>
      <c r="C3379" s="17" t="s">
        <v>14</v>
      </c>
      <c r="D3379" s="17" t="s">
        <v>1563</v>
      </c>
      <c r="E3379" s="19">
        <v>0.47389999999999999</v>
      </c>
      <c r="F3379" s="20">
        <v>32.1</v>
      </c>
      <c r="G3379" s="20">
        <f>TRUNC(TRUNC(E3379,8)*F3379,2)</f>
        <v>15.21</v>
      </c>
    </row>
    <row r="3380" spans="1:7" ht="15" customHeight="1">
      <c r="A3380" s="17" t="s">
        <v>1775</v>
      </c>
      <c r="B3380" s="18" t="s">
        <v>1776</v>
      </c>
      <c r="C3380" s="17" t="s">
        <v>14</v>
      </c>
      <c r="D3380" s="17" t="s">
        <v>1563</v>
      </c>
      <c r="E3380" s="19">
        <v>0.161</v>
      </c>
      <c r="F3380" s="20">
        <v>23.23</v>
      </c>
      <c r="G3380" s="20">
        <f>TRUNC(TRUNC(E3380,8)*F3380,2)</f>
        <v>3.74</v>
      </c>
    </row>
    <row r="3381" spans="1:7" ht="18" customHeight="1">
      <c r="A3381" s="2"/>
      <c r="B3381" s="2"/>
      <c r="C3381" s="2"/>
      <c r="D3381" s="2"/>
      <c r="E3381" s="87" t="s">
        <v>1564</v>
      </c>
      <c r="F3381" s="87"/>
      <c r="G3381" s="21">
        <f>SUM(G3379:G3380)</f>
        <v>18.950000000000003</v>
      </c>
    </row>
    <row r="3382" spans="1:7" ht="15" customHeight="1">
      <c r="A3382" s="2"/>
      <c r="B3382" s="2"/>
      <c r="C3382" s="2"/>
      <c r="D3382" s="2"/>
      <c r="E3382" s="89" t="s">
        <v>1491</v>
      </c>
      <c r="F3382" s="89"/>
      <c r="G3382" s="5">
        <f>SUM(G3377,G3381)</f>
        <v>59.010000000000005</v>
      </c>
    </row>
    <row r="3383" spans="1:7" ht="9.9499999999999993" customHeight="1">
      <c r="A3383" s="2"/>
      <c r="B3383" s="2"/>
      <c r="C3383" s="2"/>
      <c r="D3383" s="2"/>
      <c r="E3383" s="90"/>
      <c r="F3383" s="90"/>
      <c r="G3383" s="90"/>
    </row>
    <row r="3384" spans="1:7" ht="20.100000000000001" customHeight="1">
      <c r="A3384" s="81" t="s">
        <v>4108</v>
      </c>
      <c r="B3384" s="81"/>
      <c r="C3384" s="81"/>
      <c r="D3384" s="81"/>
      <c r="E3384" s="81"/>
      <c r="F3384" s="81"/>
      <c r="G3384" s="81"/>
    </row>
    <row r="3385" spans="1:7" ht="15" customHeight="1">
      <c r="A3385" s="91" t="s">
        <v>1560</v>
      </c>
      <c r="B3385" s="91"/>
      <c r="C3385" s="11" t="s">
        <v>4</v>
      </c>
      <c r="D3385" s="11" t="s">
        <v>1470</v>
      </c>
      <c r="E3385" s="11" t="s">
        <v>1471</v>
      </c>
      <c r="F3385" s="11" t="s">
        <v>1472</v>
      </c>
      <c r="G3385" s="11" t="s">
        <v>1473</v>
      </c>
    </row>
    <row r="3386" spans="1:7" ht="21" customHeight="1">
      <c r="A3386" s="17" t="s">
        <v>3484</v>
      </c>
      <c r="B3386" s="18" t="s">
        <v>3485</v>
      </c>
      <c r="C3386" s="17" t="s">
        <v>14</v>
      </c>
      <c r="D3386" s="17" t="s">
        <v>1563</v>
      </c>
      <c r="E3386" s="19">
        <v>1</v>
      </c>
      <c r="F3386" s="20">
        <v>38.83</v>
      </c>
      <c r="G3386" s="20">
        <f>TRUNC(TRUNC(E3386,8)*F3386,2)</f>
        <v>38.83</v>
      </c>
    </row>
    <row r="3387" spans="1:7" ht="18" customHeight="1">
      <c r="A3387" s="2"/>
      <c r="B3387" s="2"/>
      <c r="C3387" s="2"/>
      <c r="D3387" s="2"/>
      <c r="E3387" s="87" t="s">
        <v>1564</v>
      </c>
      <c r="F3387" s="87"/>
      <c r="G3387" s="21">
        <f>SUM(G3386:G3386)</f>
        <v>38.83</v>
      </c>
    </row>
    <row r="3388" spans="1:7" ht="15" customHeight="1">
      <c r="A3388" s="91" t="s">
        <v>1487</v>
      </c>
      <c r="B3388" s="91"/>
      <c r="C3388" s="11" t="s">
        <v>4</v>
      </c>
      <c r="D3388" s="11" t="s">
        <v>1470</v>
      </c>
      <c r="E3388" s="11" t="s">
        <v>1471</v>
      </c>
      <c r="F3388" s="11" t="s">
        <v>1472</v>
      </c>
      <c r="G3388" s="11" t="s">
        <v>1473</v>
      </c>
    </row>
    <row r="3389" spans="1:7" ht="29.1" customHeight="1">
      <c r="A3389" s="17" t="s">
        <v>4109</v>
      </c>
      <c r="B3389" s="18" t="s">
        <v>4110</v>
      </c>
      <c r="C3389" s="17" t="s">
        <v>14</v>
      </c>
      <c r="D3389" s="17" t="s">
        <v>1563</v>
      </c>
      <c r="E3389" s="19">
        <v>1</v>
      </c>
      <c r="F3389" s="20">
        <v>0.1</v>
      </c>
      <c r="G3389" s="20">
        <f>TRUNC(TRUNC(E3389,8)*F3389,2)</f>
        <v>0.1</v>
      </c>
    </row>
    <row r="3390" spans="1:7" ht="29.1" customHeight="1">
      <c r="A3390" s="17" t="s">
        <v>4111</v>
      </c>
      <c r="B3390" s="18" t="s">
        <v>4112</v>
      </c>
      <c r="C3390" s="17" t="s">
        <v>14</v>
      </c>
      <c r="D3390" s="17" t="s">
        <v>1563</v>
      </c>
      <c r="E3390" s="19">
        <v>1</v>
      </c>
      <c r="F3390" s="20">
        <v>0.02</v>
      </c>
      <c r="G3390" s="20">
        <f>TRUNC(TRUNC(E3390,8)*F3390,2)</f>
        <v>0.02</v>
      </c>
    </row>
    <row r="3391" spans="1:7" ht="15" customHeight="1">
      <c r="A3391" s="2"/>
      <c r="B3391" s="2"/>
      <c r="C3391" s="2"/>
      <c r="D3391" s="2"/>
      <c r="E3391" s="87" t="s">
        <v>1490</v>
      </c>
      <c r="F3391" s="87"/>
      <c r="G3391" s="21">
        <f>SUM(G3389:G3390)</f>
        <v>0.12000000000000001</v>
      </c>
    </row>
    <row r="3392" spans="1:7" ht="15" customHeight="1">
      <c r="A3392" s="2"/>
      <c r="B3392" s="2"/>
      <c r="C3392" s="2"/>
      <c r="D3392" s="2"/>
      <c r="E3392" s="89" t="s">
        <v>1491</v>
      </c>
      <c r="F3392" s="89"/>
      <c r="G3392" s="5">
        <f>SUM(G3387,G3391)</f>
        <v>38.949999999999996</v>
      </c>
    </row>
    <row r="3393" spans="1:7" ht="9.9499999999999993" customHeight="1">
      <c r="A3393" s="2"/>
      <c r="B3393" s="2"/>
      <c r="C3393" s="2"/>
      <c r="D3393" s="2"/>
      <c r="E3393" s="90"/>
      <c r="F3393" s="90"/>
      <c r="G3393" s="90"/>
    </row>
    <row r="3394" spans="1:7" ht="20.100000000000001" customHeight="1">
      <c r="A3394" s="81" t="s">
        <v>4113</v>
      </c>
      <c r="B3394" s="81"/>
      <c r="C3394" s="81"/>
      <c r="D3394" s="81"/>
      <c r="E3394" s="81"/>
      <c r="F3394" s="81"/>
      <c r="G3394" s="81"/>
    </row>
    <row r="3395" spans="1:7" ht="15" customHeight="1">
      <c r="A3395" s="91" t="s">
        <v>1560</v>
      </c>
      <c r="B3395" s="91"/>
      <c r="C3395" s="11" t="s">
        <v>4</v>
      </c>
      <c r="D3395" s="11" t="s">
        <v>1470</v>
      </c>
      <c r="E3395" s="11" t="s">
        <v>1471</v>
      </c>
      <c r="F3395" s="11" t="s">
        <v>1472</v>
      </c>
      <c r="G3395" s="11" t="s">
        <v>1473</v>
      </c>
    </row>
    <row r="3396" spans="1:7" ht="21" customHeight="1">
      <c r="A3396" s="17" t="s">
        <v>3484</v>
      </c>
      <c r="B3396" s="18" t="s">
        <v>3485</v>
      </c>
      <c r="C3396" s="17" t="s">
        <v>14</v>
      </c>
      <c r="D3396" s="17" t="s">
        <v>1563</v>
      </c>
      <c r="E3396" s="19">
        <v>1</v>
      </c>
      <c r="F3396" s="20">
        <v>38.83</v>
      </c>
      <c r="G3396" s="20">
        <f>TRUNC(TRUNC(E3396,8)*F3396,2)</f>
        <v>38.83</v>
      </c>
    </row>
    <row r="3397" spans="1:7" ht="18" customHeight="1">
      <c r="A3397" s="2"/>
      <c r="B3397" s="2"/>
      <c r="C3397" s="2"/>
      <c r="D3397" s="2"/>
      <c r="E3397" s="87" t="s">
        <v>1564</v>
      </c>
      <c r="F3397" s="87"/>
      <c r="G3397" s="21">
        <f>SUM(G3396:G3396)</f>
        <v>38.83</v>
      </c>
    </row>
    <row r="3398" spans="1:7" ht="15" customHeight="1">
      <c r="A3398" s="91" t="s">
        <v>1487</v>
      </c>
      <c r="B3398" s="91"/>
      <c r="C3398" s="11" t="s">
        <v>4</v>
      </c>
      <c r="D3398" s="11" t="s">
        <v>1470</v>
      </c>
      <c r="E3398" s="11" t="s">
        <v>1471</v>
      </c>
      <c r="F3398" s="11" t="s">
        <v>1472</v>
      </c>
      <c r="G3398" s="11" t="s">
        <v>1473</v>
      </c>
    </row>
    <row r="3399" spans="1:7" ht="29.1" customHeight="1">
      <c r="A3399" s="17" t="s">
        <v>4109</v>
      </c>
      <c r="B3399" s="18" t="s">
        <v>4110</v>
      </c>
      <c r="C3399" s="17" t="s">
        <v>14</v>
      </c>
      <c r="D3399" s="17" t="s">
        <v>1563</v>
      </c>
      <c r="E3399" s="19">
        <v>1</v>
      </c>
      <c r="F3399" s="20">
        <v>0.1</v>
      </c>
      <c r="G3399" s="20">
        <f>TRUNC(TRUNC(E3399,8)*F3399,2)</f>
        <v>0.1</v>
      </c>
    </row>
    <row r="3400" spans="1:7" ht="29.1" customHeight="1">
      <c r="A3400" s="17" t="s">
        <v>4111</v>
      </c>
      <c r="B3400" s="18" t="s">
        <v>4112</v>
      </c>
      <c r="C3400" s="17" t="s">
        <v>14</v>
      </c>
      <c r="D3400" s="17" t="s">
        <v>1563</v>
      </c>
      <c r="E3400" s="19">
        <v>1</v>
      </c>
      <c r="F3400" s="20">
        <v>0.02</v>
      </c>
      <c r="G3400" s="20">
        <f>TRUNC(TRUNC(E3400,8)*F3400,2)</f>
        <v>0.02</v>
      </c>
    </row>
    <row r="3401" spans="1:7" ht="29.1" customHeight="1">
      <c r="A3401" s="17" t="s">
        <v>4114</v>
      </c>
      <c r="B3401" s="18" t="s">
        <v>4115</v>
      </c>
      <c r="C3401" s="17" t="s">
        <v>14</v>
      </c>
      <c r="D3401" s="17" t="s">
        <v>1563</v>
      </c>
      <c r="E3401" s="19">
        <v>1</v>
      </c>
      <c r="F3401" s="20">
        <v>7.0000000000000007E-2</v>
      </c>
      <c r="G3401" s="20">
        <f>TRUNC(TRUNC(E3401,8)*F3401,2)</f>
        <v>7.0000000000000007E-2</v>
      </c>
    </row>
    <row r="3402" spans="1:7" ht="29.1" customHeight="1">
      <c r="A3402" s="17" t="s">
        <v>4116</v>
      </c>
      <c r="B3402" s="18" t="s">
        <v>4117</v>
      </c>
      <c r="C3402" s="17" t="s">
        <v>14</v>
      </c>
      <c r="D3402" s="17" t="s">
        <v>1563</v>
      </c>
      <c r="E3402" s="19">
        <v>1</v>
      </c>
      <c r="F3402" s="20">
        <v>1.46</v>
      </c>
      <c r="G3402" s="20">
        <f>TRUNC(TRUNC(E3402,8)*F3402,2)</f>
        <v>1.46</v>
      </c>
    </row>
    <row r="3403" spans="1:7" ht="15" customHeight="1">
      <c r="A3403" s="2"/>
      <c r="B3403" s="2"/>
      <c r="C3403" s="2"/>
      <c r="D3403" s="2"/>
      <c r="E3403" s="87" t="s">
        <v>1490</v>
      </c>
      <c r="F3403" s="87"/>
      <c r="G3403" s="21">
        <f>SUM(G3399:G3402)</f>
        <v>1.65</v>
      </c>
    </row>
    <row r="3404" spans="1:7" ht="15" customHeight="1">
      <c r="A3404" s="2"/>
      <c r="B3404" s="2"/>
      <c r="C3404" s="2"/>
      <c r="D3404" s="2"/>
      <c r="E3404" s="89" t="s">
        <v>1491</v>
      </c>
      <c r="F3404" s="89"/>
      <c r="G3404" s="5">
        <f>SUM(G3397,G3403)</f>
        <v>40.479999999999997</v>
      </c>
    </row>
    <row r="3405" spans="1:7" ht="9.9499999999999993" customHeight="1">
      <c r="A3405" s="2"/>
      <c r="B3405" s="2"/>
      <c r="C3405" s="2"/>
      <c r="D3405" s="2"/>
      <c r="E3405" s="90"/>
      <c r="F3405" s="90"/>
      <c r="G3405" s="90"/>
    </row>
    <row r="3406" spans="1:7" ht="20.100000000000001" customHeight="1">
      <c r="A3406" s="81" t="s">
        <v>4118</v>
      </c>
      <c r="B3406" s="81"/>
      <c r="C3406" s="81"/>
      <c r="D3406" s="81"/>
      <c r="E3406" s="81"/>
      <c r="F3406" s="81"/>
      <c r="G3406" s="81"/>
    </row>
    <row r="3407" spans="1:7" ht="15" customHeight="1">
      <c r="A3407" s="91" t="s">
        <v>1860</v>
      </c>
      <c r="B3407" s="91"/>
      <c r="C3407" s="11" t="s">
        <v>4</v>
      </c>
      <c r="D3407" s="11" t="s">
        <v>1470</v>
      </c>
      <c r="E3407" s="11" t="s">
        <v>1471</v>
      </c>
      <c r="F3407" s="11" t="s">
        <v>1472</v>
      </c>
      <c r="G3407" s="11" t="s">
        <v>1473</v>
      </c>
    </row>
    <row r="3408" spans="1:7" ht="29.1" customHeight="1">
      <c r="A3408" s="17" t="s">
        <v>4119</v>
      </c>
      <c r="B3408" s="18" t="s">
        <v>4120</v>
      </c>
      <c r="C3408" s="17" t="s">
        <v>14</v>
      </c>
      <c r="D3408" s="17" t="s">
        <v>33</v>
      </c>
      <c r="E3408" s="19">
        <v>7.2000000000000002E-5</v>
      </c>
      <c r="F3408" s="20">
        <v>1405.41</v>
      </c>
      <c r="G3408" s="20">
        <f>TRUNC(TRUNC(E3408,8)*F3408,2)</f>
        <v>0.1</v>
      </c>
    </row>
    <row r="3409" spans="1:7" ht="15" customHeight="1">
      <c r="A3409" s="2"/>
      <c r="B3409" s="2"/>
      <c r="C3409" s="2"/>
      <c r="D3409" s="2"/>
      <c r="E3409" s="87" t="s">
        <v>1868</v>
      </c>
      <c r="F3409" s="87"/>
      <c r="G3409" s="21">
        <f>SUM(G3408:G3408)</f>
        <v>0.1</v>
      </c>
    </row>
    <row r="3410" spans="1:7" ht="15" customHeight="1">
      <c r="A3410" s="2"/>
      <c r="B3410" s="2"/>
      <c r="C3410" s="2"/>
      <c r="D3410" s="2"/>
      <c r="E3410" s="89" t="s">
        <v>1491</v>
      </c>
      <c r="F3410" s="89"/>
      <c r="G3410" s="5">
        <f>SUM(G3409)</f>
        <v>0.1</v>
      </c>
    </row>
    <row r="3411" spans="1:7" ht="9.9499999999999993" customHeight="1">
      <c r="A3411" s="2"/>
      <c r="B3411" s="2"/>
      <c r="C3411" s="2"/>
      <c r="D3411" s="2"/>
      <c r="E3411" s="90"/>
      <c r="F3411" s="90"/>
      <c r="G3411" s="90"/>
    </row>
    <row r="3412" spans="1:7" ht="20.100000000000001" customHeight="1">
      <c r="A3412" s="81" t="s">
        <v>4121</v>
      </c>
      <c r="B3412" s="81"/>
      <c r="C3412" s="81"/>
      <c r="D3412" s="81"/>
      <c r="E3412" s="81"/>
      <c r="F3412" s="81"/>
      <c r="G3412" s="81"/>
    </row>
    <row r="3413" spans="1:7" ht="15" customHeight="1">
      <c r="A3413" s="91" t="s">
        <v>1860</v>
      </c>
      <c r="B3413" s="91"/>
      <c r="C3413" s="11" t="s">
        <v>4</v>
      </c>
      <c r="D3413" s="11" t="s">
        <v>1470</v>
      </c>
      <c r="E3413" s="11" t="s">
        <v>1471</v>
      </c>
      <c r="F3413" s="11" t="s">
        <v>1472</v>
      </c>
      <c r="G3413" s="11" t="s">
        <v>1473</v>
      </c>
    </row>
    <row r="3414" spans="1:7" ht="29.1" customHeight="1">
      <c r="A3414" s="17" t="s">
        <v>4119</v>
      </c>
      <c r="B3414" s="18" t="s">
        <v>4120</v>
      </c>
      <c r="C3414" s="17" t="s">
        <v>14</v>
      </c>
      <c r="D3414" s="17" t="s">
        <v>33</v>
      </c>
      <c r="E3414" s="19">
        <v>1.4800000000000001E-5</v>
      </c>
      <c r="F3414" s="20">
        <v>1405.41</v>
      </c>
      <c r="G3414" s="20">
        <f>TRUNC(TRUNC(E3414,8)*F3414,2)</f>
        <v>0.02</v>
      </c>
    </row>
    <row r="3415" spans="1:7" ht="15" customHeight="1">
      <c r="A3415" s="2"/>
      <c r="B3415" s="2"/>
      <c r="C3415" s="2"/>
      <c r="D3415" s="2"/>
      <c r="E3415" s="87" t="s">
        <v>1868</v>
      </c>
      <c r="F3415" s="87"/>
      <c r="G3415" s="21">
        <f>SUM(G3414:G3414)</f>
        <v>0.02</v>
      </c>
    </row>
    <row r="3416" spans="1:7" ht="15" customHeight="1">
      <c r="A3416" s="2"/>
      <c r="B3416" s="2"/>
      <c r="C3416" s="2"/>
      <c r="D3416" s="2"/>
      <c r="E3416" s="89" t="s">
        <v>1491</v>
      </c>
      <c r="F3416" s="89"/>
      <c r="G3416" s="5">
        <f>SUM(G3415)</f>
        <v>0.02</v>
      </c>
    </row>
    <row r="3417" spans="1:7" ht="9.9499999999999993" customHeight="1">
      <c r="A3417" s="2"/>
      <c r="B3417" s="2"/>
      <c r="C3417" s="2"/>
      <c r="D3417" s="2"/>
      <c r="E3417" s="90"/>
      <c r="F3417" s="90"/>
      <c r="G3417" s="90"/>
    </row>
    <row r="3418" spans="1:7" ht="20.100000000000001" customHeight="1">
      <c r="A3418" s="81" t="s">
        <v>4122</v>
      </c>
      <c r="B3418" s="81"/>
      <c r="C3418" s="81"/>
      <c r="D3418" s="81"/>
      <c r="E3418" s="81"/>
      <c r="F3418" s="81"/>
      <c r="G3418" s="81"/>
    </row>
    <row r="3419" spans="1:7" ht="15" customHeight="1">
      <c r="A3419" s="91" t="s">
        <v>1860</v>
      </c>
      <c r="B3419" s="91"/>
      <c r="C3419" s="11" t="s">
        <v>4</v>
      </c>
      <c r="D3419" s="11" t="s">
        <v>1470</v>
      </c>
      <c r="E3419" s="11" t="s">
        <v>1471</v>
      </c>
      <c r="F3419" s="11" t="s">
        <v>1472</v>
      </c>
      <c r="G3419" s="11" t="s">
        <v>1473</v>
      </c>
    </row>
    <row r="3420" spans="1:7" ht="29.1" customHeight="1">
      <c r="A3420" s="17" t="s">
        <v>4119</v>
      </c>
      <c r="B3420" s="18" t="s">
        <v>4120</v>
      </c>
      <c r="C3420" s="17" t="s">
        <v>14</v>
      </c>
      <c r="D3420" s="17" t="s">
        <v>33</v>
      </c>
      <c r="E3420" s="19">
        <v>5.0000000000000002E-5</v>
      </c>
      <c r="F3420" s="20">
        <v>1405.41</v>
      </c>
      <c r="G3420" s="20">
        <f>TRUNC(TRUNC(E3420,8)*F3420,2)</f>
        <v>7.0000000000000007E-2</v>
      </c>
    </row>
    <row r="3421" spans="1:7" ht="15" customHeight="1">
      <c r="A3421" s="2"/>
      <c r="B3421" s="2"/>
      <c r="C3421" s="2"/>
      <c r="D3421" s="2"/>
      <c r="E3421" s="87" t="s">
        <v>1868</v>
      </c>
      <c r="F3421" s="87"/>
      <c r="G3421" s="21">
        <f>SUM(G3420:G3420)</f>
        <v>7.0000000000000007E-2</v>
      </c>
    </row>
    <row r="3422" spans="1:7" ht="15" customHeight="1">
      <c r="A3422" s="2"/>
      <c r="B3422" s="2"/>
      <c r="C3422" s="2"/>
      <c r="D3422" s="2"/>
      <c r="E3422" s="89" t="s">
        <v>1491</v>
      </c>
      <c r="F3422" s="89"/>
      <c r="G3422" s="5">
        <f>SUM(G3421)</f>
        <v>7.0000000000000007E-2</v>
      </c>
    </row>
    <row r="3423" spans="1:7" ht="9.9499999999999993" customHeight="1">
      <c r="A3423" s="2"/>
      <c r="B3423" s="2"/>
      <c r="C3423" s="2"/>
      <c r="D3423" s="2"/>
      <c r="E3423" s="90"/>
      <c r="F3423" s="90"/>
      <c r="G3423" s="90"/>
    </row>
    <row r="3424" spans="1:7" ht="20.100000000000001" customHeight="1">
      <c r="A3424" s="81" t="s">
        <v>4123</v>
      </c>
      <c r="B3424" s="81"/>
      <c r="C3424" s="81"/>
      <c r="D3424" s="81"/>
      <c r="E3424" s="81"/>
      <c r="F3424" s="81"/>
      <c r="G3424" s="81"/>
    </row>
    <row r="3425" spans="1:7" ht="15" customHeight="1">
      <c r="A3425" s="91" t="s">
        <v>3360</v>
      </c>
      <c r="B3425" s="91"/>
      <c r="C3425" s="11" t="s">
        <v>4</v>
      </c>
      <c r="D3425" s="11" t="s">
        <v>1470</v>
      </c>
      <c r="E3425" s="11" t="s">
        <v>1471</v>
      </c>
      <c r="F3425" s="11" t="s">
        <v>1472</v>
      </c>
      <c r="G3425" s="11" t="s">
        <v>1473</v>
      </c>
    </row>
    <row r="3426" spans="1:7" ht="21" customHeight="1">
      <c r="A3426" s="17" t="s">
        <v>3361</v>
      </c>
      <c r="B3426" s="18" t="s">
        <v>3362</v>
      </c>
      <c r="C3426" s="17" t="s">
        <v>14</v>
      </c>
      <c r="D3426" s="17" t="s">
        <v>3363</v>
      </c>
      <c r="E3426" s="19">
        <v>1.36</v>
      </c>
      <c r="F3426" s="20">
        <v>1.08</v>
      </c>
      <c r="G3426" s="20">
        <f>TRUNC(TRUNC(E3426,8)*F3426,2)</f>
        <v>1.46</v>
      </c>
    </row>
    <row r="3427" spans="1:7" ht="15" customHeight="1">
      <c r="A3427" s="2"/>
      <c r="B3427" s="2"/>
      <c r="C3427" s="2"/>
      <c r="D3427" s="2"/>
      <c r="E3427" s="87" t="s">
        <v>3364</v>
      </c>
      <c r="F3427" s="87"/>
      <c r="G3427" s="21">
        <f>SUM(G3426:G3426)</f>
        <v>1.46</v>
      </c>
    </row>
    <row r="3428" spans="1:7" ht="15" customHeight="1">
      <c r="A3428" s="2"/>
      <c r="B3428" s="2"/>
      <c r="C3428" s="2"/>
      <c r="D3428" s="2"/>
      <c r="E3428" s="89" t="s">
        <v>1491</v>
      </c>
      <c r="F3428" s="89"/>
      <c r="G3428" s="5">
        <f>SUM(G3427)</f>
        <v>1.46</v>
      </c>
    </row>
    <row r="3429" spans="1:7" ht="9.9499999999999993" customHeight="1">
      <c r="A3429" s="2"/>
      <c r="B3429" s="2"/>
      <c r="C3429" s="2"/>
      <c r="D3429" s="2"/>
      <c r="E3429" s="90"/>
      <c r="F3429" s="90"/>
      <c r="G3429" s="90"/>
    </row>
    <row r="3430" spans="1:7" ht="20.100000000000001" customHeight="1">
      <c r="A3430" s="81" t="s">
        <v>4124</v>
      </c>
      <c r="B3430" s="81"/>
      <c r="C3430" s="81"/>
      <c r="D3430" s="81"/>
      <c r="E3430" s="81"/>
      <c r="F3430" s="81"/>
      <c r="G3430" s="81"/>
    </row>
    <row r="3431" spans="1:7" ht="15" customHeight="1">
      <c r="A3431" s="91" t="s">
        <v>1469</v>
      </c>
      <c r="B3431" s="91"/>
      <c r="C3431" s="11" t="s">
        <v>4</v>
      </c>
      <c r="D3431" s="11" t="s">
        <v>1470</v>
      </c>
      <c r="E3431" s="11" t="s">
        <v>1471</v>
      </c>
      <c r="F3431" s="11" t="s">
        <v>1472</v>
      </c>
      <c r="G3431" s="11" t="s">
        <v>1473</v>
      </c>
    </row>
    <row r="3432" spans="1:7" ht="21" customHeight="1">
      <c r="A3432" s="17" t="s">
        <v>3191</v>
      </c>
      <c r="B3432" s="18" t="s">
        <v>3192</v>
      </c>
      <c r="C3432" s="17" t="s">
        <v>14</v>
      </c>
      <c r="D3432" s="17" t="s">
        <v>1563</v>
      </c>
      <c r="E3432" s="19">
        <v>1</v>
      </c>
      <c r="F3432" s="20">
        <v>4.5599999999999996</v>
      </c>
      <c r="G3432" s="20">
        <f t="shared" ref="G3432:G3437" si="33">TRUNC(TRUNC(E3432,8)*F3432,2)</f>
        <v>4.5599999999999996</v>
      </c>
    </row>
    <row r="3433" spans="1:7" ht="21" customHeight="1">
      <c r="A3433" s="17" t="s">
        <v>3226</v>
      </c>
      <c r="B3433" s="18" t="s">
        <v>3227</v>
      </c>
      <c r="C3433" s="17" t="s">
        <v>14</v>
      </c>
      <c r="D3433" s="17" t="s">
        <v>1563</v>
      </c>
      <c r="E3433" s="19">
        <v>1</v>
      </c>
      <c r="F3433" s="20">
        <v>1.33</v>
      </c>
      <c r="G3433" s="20">
        <f t="shared" si="33"/>
        <v>1.33</v>
      </c>
    </row>
    <row r="3434" spans="1:7" ht="21" customHeight="1">
      <c r="A3434" s="17" t="s">
        <v>3195</v>
      </c>
      <c r="B3434" s="18" t="s">
        <v>3196</v>
      </c>
      <c r="C3434" s="17" t="s">
        <v>14</v>
      </c>
      <c r="D3434" s="17" t="s">
        <v>1563</v>
      </c>
      <c r="E3434" s="19">
        <v>1</v>
      </c>
      <c r="F3434" s="20">
        <v>1.34</v>
      </c>
      <c r="G3434" s="20">
        <f t="shared" si="33"/>
        <v>1.34</v>
      </c>
    </row>
    <row r="3435" spans="1:7" ht="21" customHeight="1">
      <c r="A3435" s="17" t="s">
        <v>3228</v>
      </c>
      <c r="B3435" s="18" t="s">
        <v>3229</v>
      </c>
      <c r="C3435" s="17" t="s">
        <v>14</v>
      </c>
      <c r="D3435" s="17" t="s">
        <v>1563</v>
      </c>
      <c r="E3435" s="19">
        <v>1</v>
      </c>
      <c r="F3435" s="20">
        <v>0.61</v>
      </c>
      <c r="G3435" s="20">
        <f t="shared" si="33"/>
        <v>0.61</v>
      </c>
    </row>
    <row r="3436" spans="1:7" ht="21" customHeight="1">
      <c r="A3436" s="17" t="s">
        <v>3199</v>
      </c>
      <c r="B3436" s="18" t="s">
        <v>3200</v>
      </c>
      <c r="C3436" s="17" t="s">
        <v>14</v>
      </c>
      <c r="D3436" s="17" t="s">
        <v>1563</v>
      </c>
      <c r="E3436" s="19">
        <v>1</v>
      </c>
      <c r="F3436" s="20">
        <v>0.04</v>
      </c>
      <c r="G3436" s="20">
        <f t="shared" si="33"/>
        <v>0.04</v>
      </c>
    </row>
    <row r="3437" spans="1:7" ht="21" customHeight="1">
      <c r="A3437" s="17" t="s">
        <v>3201</v>
      </c>
      <c r="B3437" s="18" t="s">
        <v>3202</v>
      </c>
      <c r="C3437" s="17" t="s">
        <v>14</v>
      </c>
      <c r="D3437" s="17" t="s">
        <v>1563</v>
      </c>
      <c r="E3437" s="19">
        <v>1</v>
      </c>
      <c r="F3437" s="20">
        <v>0.8</v>
      </c>
      <c r="G3437" s="20">
        <f t="shared" si="33"/>
        <v>0.8</v>
      </c>
    </row>
    <row r="3438" spans="1:7" ht="15" customHeight="1">
      <c r="A3438" s="2"/>
      <c r="B3438" s="2"/>
      <c r="C3438" s="2"/>
      <c r="D3438" s="2"/>
      <c r="E3438" s="87" t="s">
        <v>1482</v>
      </c>
      <c r="F3438" s="87"/>
      <c r="G3438" s="21">
        <f>SUM(G3432:G3437)</f>
        <v>8.68</v>
      </c>
    </row>
    <row r="3439" spans="1:7" ht="15" customHeight="1">
      <c r="A3439" s="91" t="s">
        <v>1483</v>
      </c>
      <c r="B3439" s="91"/>
      <c r="C3439" s="11" t="s">
        <v>4</v>
      </c>
      <c r="D3439" s="11" t="s">
        <v>1470</v>
      </c>
      <c r="E3439" s="11" t="s">
        <v>1471</v>
      </c>
      <c r="F3439" s="11" t="s">
        <v>1472</v>
      </c>
      <c r="G3439" s="11" t="s">
        <v>1473</v>
      </c>
    </row>
    <row r="3440" spans="1:7" ht="15" customHeight="1">
      <c r="A3440" s="17" t="s">
        <v>3626</v>
      </c>
      <c r="B3440" s="18" t="s">
        <v>3627</v>
      </c>
      <c r="C3440" s="17" t="s">
        <v>14</v>
      </c>
      <c r="D3440" s="17" t="s">
        <v>1563</v>
      </c>
      <c r="E3440" s="19">
        <v>1</v>
      </c>
      <c r="F3440" s="20">
        <v>14.21</v>
      </c>
      <c r="G3440" s="20">
        <f>TRUNC(TRUNC(E3440,8)*F3440,2)</f>
        <v>14.21</v>
      </c>
    </row>
    <row r="3441" spans="1:7" ht="15" customHeight="1">
      <c r="A3441" s="2"/>
      <c r="B3441" s="2"/>
      <c r="C3441" s="2"/>
      <c r="D3441" s="2"/>
      <c r="E3441" s="87" t="s">
        <v>1486</v>
      </c>
      <c r="F3441" s="87"/>
      <c r="G3441" s="21">
        <f>SUM(G3440:G3440)</f>
        <v>14.21</v>
      </c>
    </row>
    <row r="3442" spans="1:7" ht="15" customHeight="1">
      <c r="A3442" s="91" t="s">
        <v>1487</v>
      </c>
      <c r="B3442" s="91"/>
      <c r="C3442" s="11" t="s">
        <v>4</v>
      </c>
      <c r="D3442" s="11" t="s">
        <v>1470</v>
      </c>
      <c r="E3442" s="11" t="s">
        <v>1471</v>
      </c>
      <c r="F3442" s="11" t="s">
        <v>1472</v>
      </c>
      <c r="G3442" s="11" t="s">
        <v>1473</v>
      </c>
    </row>
    <row r="3443" spans="1:7" ht="21" customHeight="1">
      <c r="A3443" s="17" t="s">
        <v>4125</v>
      </c>
      <c r="B3443" s="18" t="s">
        <v>4126</v>
      </c>
      <c r="C3443" s="17" t="s">
        <v>14</v>
      </c>
      <c r="D3443" s="17" t="s">
        <v>1563</v>
      </c>
      <c r="E3443" s="19">
        <v>1</v>
      </c>
      <c r="F3443" s="20">
        <v>0.34</v>
      </c>
      <c r="G3443" s="20">
        <f>TRUNC(TRUNC(E3443,8)*F3443,2)</f>
        <v>0.34</v>
      </c>
    </row>
    <row r="3444" spans="1:7" ht="15" customHeight="1">
      <c r="A3444" s="2"/>
      <c r="B3444" s="2"/>
      <c r="C3444" s="2"/>
      <c r="D3444" s="2"/>
      <c r="E3444" s="87" t="s">
        <v>1490</v>
      </c>
      <c r="F3444" s="87"/>
      <c r="G3444" s="21">
        <f>SUM(G3443:G3443)</f>
        <v>0.34</v>
      </c>
    </row>
    <row r="3445" spans="1:7" ht="15" customHeight="1">
      <c r="A3445" s="2"/>
      <c r="B3445" s="2"/>
      <c r="C3445" s="2"/>
      <c r="D3445" s="2"/>
      <c r="E3445" s="89" t="s">
        <v>1491</v>
      </c>
      <c r="F3445" s="89"/>
      <c r="G3445" s="5">
        <f>SUM(G3438,G3441,G3444)</f>
        <v>23.23</v>
      </c>
    </row>
    <row r="3446" spans="1:7" ht="9.9499999999999993" customHeight="1">
      <c r="A3446" s="2"/>
      <c r="B3446" s="2"/>
      <c r="C3446" s="2"/>
      <c r="D3446" s="2"/>
      <c r="E3446" s="90"/>
      <c r="F3446" s="90"/>
      <c r="G3446" s="90"/>
    </row>
    <row r="3447" spans="1:7" ht="20.100000000000001" customHeight="1">
      <c r="A3447" s="81" t="s">
        <v>4127</v>
      </c>
      <c r="B3447" s="81"/>
      <c r="C3447" s="81"/>
      <c r="D3447" s="81"/>
      <c r="E3447" s="81"/>
      <c r="F3447" s="81"/>
      <c r="G3447" s="81"/>
    </row>
    <row r="3448" spans="1:7" ht="15" customHeight="1">
      <c r="A3448" s="91" t="s">
        <v>1576</v>
      </c>
      <c r="B3448" s="91"/>
      <c r="C3448" s="11" t="s">
        <v>4</v>
      </c>
      <c r="D3448" s="11" t="s">
        <v>1470</v>
      </c>
      <c r="E3448" s="11" t="s">
        <v>1471</v>
      </c>
      <c r="F3448" s="11" t="s">
        <v>1472</v>
      </c>
      <c r="G3448" s="11" t="s">
        <v>1473</v>
      </c>
    </row>
    <row r="3449" spans="1:7" ht="15" customHeight="1">
      <c r="A3449" s="17" t="s">
        <v>2872</v>
      </c>
      <c r="B3449" s="18" t="s">
        <v>2873</v>
      </c>
      <c r="C3449" s="17" t="s">
        <v>14</v>
      </c>
      <c r="D3449" s="17" t="s">
        <v>33</v>
      </c>
      <c r="E3449" s="19">
        <v>3.32E-2</v>
      </c>
      <c r="F3449" s="20">
        <v>3.07</v>
      </c>
      <c r="G3449" s="20">
        <f>TRUNC(TRUNC(E3449,8)*F3449,2)</f>
        <v>0.1</v>
      </c>
    </row>
    <row r="3450" spans="1:7" ht="29.1" customHeight="1">
      <c r="A3450" s="17" t="s">
        <v>4128</v>
      </c>
      <c r="B3450" s="18" t="s">
        <v>4129</v>
      </c>
      <c r="C3450" s="17" t="s">
        <v>14</v>
      </c>
      <c r="D3450" s="17" t="s">
        <v>33</v>
      </c>
      <c r="E3450" s="19">
        <v>1</v>
      </c>
      <c r="F3450" s="20">
        <v>7.92</v>
      </c>
      <c r="G3450" s="20">
        <f>TRUNC(TRUNC(E3450,8)*F3450,2)</f>
        <v>7.92</v>
      </c>
    </row>
    <row r="3451" spans="1:7" ht="15" customHeight="1">
      <c r="A3451" s="2"/>
      <c r="B3451" s="2"/>
      <c r="C3451" s="2"/>
      <c r="D3451" s="2"/>
      <c r="E3451" s="87" t="s">
        <v>1588</v>
      </c>
      <c r="F3451" s="87"/>
      <c r="G3451" s="21">
        <f>SUM(G3449:G3450)</f>
        <v>8.02</v>
      </c>
    </row>
    <row r="3452" spans="1:7" ht="15" customHeight="1">
      <c r="A3452" s="91" t="s">
        <v>1560</v>
      </c>
      <c r="B3452" s="91"/>
      <c r="C3452" s="11" t="s">
        <v>4</v>
      </c>
      <c r="D3452" s="11" t="s">
        <v>1470</v>
      </c>
      <c r="E3452" s="11" t="s">
        <v>1471</v>
      </c>
      <c r="F3452" s="11" t="s">
        <v>1472</v>
      </c>
      <c r="G3452" s="11" t="s">
        <v>1473</v>
      </c>
    </row>
    <row r="3453" spans="1:7" ht="21" customHeight="1">
      <c r="A3453" s="17" t="s">
        <v>2511</v>
      </c>
      <c r="B3453" s="18" t="s">
        <v>2512</v>
      </c>
      <c r="C3453" s="17" t="s">
        <v>14</v>
      </c>
      <c r="D3453" s="17" t="s">
        <v>1563</v>
      </c>
      <c r="E3453" s="19">
        <v>8.4500000000000006E-2</v>
      </c>
      <c r="F3453" s="20">
        <v>31.5</v>
      </c>
      <c r="G3453" s="20">
        <f>TRUNC(TRUNC(E3453,8)*F3453,2)</f>
        <v>2.66</v>
      </c>
    </row>
    <row r="3454" spans="1:7" ht="15" customHeight="1">
      <c r="A3454" s="17" t="s">
        <v>1775</v>
      </c>
      <c r="B3454" s="18" t="s">
        <v>1776</v>
      </c>
      <c r="C3454" s="17" t="s">
        <v>14</v>
      </c>
      <c r="D3454" s="17" t="s">
        <v>1563</v>
      </c>
      <c r="E3454" s="19">
        <v>2.6599999999999999E-2</v>
      </c>
      <c r="F3454" s="20">
        <v>23.23</v>
      </c>
      <c r="G3454" s="20">
        <f>TRUNC(TRUNC(E3454,8)*F3454,2)</f>
        <v>0.61</v>
      </c>
    </row>
    <row r="3455" spans="1:7" ht="18" customHeight="1">
      <c r="A3455" s="2"/>
      <c r="B3455" s="2"/>
      <c r="C3455" s="2"/>
      <c r="D3455" s="2"/>
      <c r="E3455" s="87" t="s">
        <v>1564</v>
      </c>
      <c r="F3455" s="87"/>
      <c r="G3455" s="21">
        <f>SUM(G3453:G3454)</f>
        <v>3.27</v>
      </c>
    </row>
    <row r="3456" spans="1:7" ht="15" customHeight="1">
      <c r="A3456" s="2"/>
      <c r="B3456" s="2"/>
      <c r="C3456" s="2"/>
      <c r="D3456" s="2"/>
      <c r="E3456" s="89" t="s">
        <v>1491</v>
      </c>
      <c r="F3456" s="89"/>
      <c r="G3456" s="5">
        <f>SUM(G3451,G3455)</f>
        <v>11.29</v>
      </c>
    </row>
    <row r="3457" spans="1:7" ht="9.9499999999999993" customHeight="1">
      <c r="A3457" s="2"/>
      <c r="B3457" s="2"/>
      <c r="C3457" s="2"/>
      <c r="D3457" s="2"/>
      <c r="E3457" s="90"/>
      <c r="F3457" s="90"/>
      <c r="G3457" s="90"/>
    </row>
    <row r="3458" spans="1:7" ht="20.100000000000001" customHeight="1">
      <c r="A3458" s="81" t="s">
        <v>4130</v>
      </c>
      <c r="B3458" s="81"/>
      <c r="C3458" s="81"/>
      <c r="D3458" s="81"/>
      <c r="E3458" s="81"/>
      <c r="F3458" s="81"/>
      <c r="G3458" s="81"/>
    </row>
    <row r="3459" spans="1:7" ht="15" customHeight="1">
      <c r="A3459" s="91" t="s">
        <v>1576</v>
      </c>
      <c r="B3459" s="91"/>
      <c r="C3459" s="11" t="s">
        <v>4</v>
      </c>
      <c r="D3459" s="11" t="s">
        <v>1470</v>
      </c>
      <c r="E3459" s="11" t="s">
        <v>1471</v>
      </c>
      <c r="F3459" s="11" t="s">
        <v>1472</v>
      </c>
      <c r="G3459" s="11" t="s">
        <v>1473</v>
      </c>
    </row>
    <row r="3460" spans="1:7" ht="21" customHeight="1">
      <c r="A3460" s="17" t="s">
        <v>4131</v>
      </c>
      <c r="B3460" s="18" t="s">
        <v>4132</v>
      </c>
      <c r="C3460" s="17" t="s">
        <v>14</v>
      </c>
      <c r="D3460" s="17" t="s">
        <v>118</v>
      </c>
      <c r="E3460" s="19">
        <v>1.27</v>
      </c>
      <c r="F3460" s="20">
        <v>37.159999999999997</v>
      </c>
      <c r="G3460" s="20">
        <f>TRUNC(TRUNC(E3460,8)*F3460,2)</f>
        <v>47.19</v>
      </c>
    </row>
    <row r="3461" spans="1:7" ht="15" customHeight="1">
      <c r="A3461" s="2"/>
      <c r="B3461" s="2"/>
      <c r="C3461" s="2"/>
      <c r="D3461" s="2"/>
      <c r="E3461" s="87" t="s">
        <v>1588</v>
      </c>
      <c r="F3461" s="87"/>
      <c r="G3461" s="21">
        <f>SUM(G3460:G3460)</f>
        <v>47.19</v>
      </c>
    </row>
    <row r="3462" spans="1:7" ht="15" customHeight="1">
      <c r="A3462" s="91" t="s">
        <v>1560</v>
      </c>
      <c r="B3462" s="91"/>
      <c r="C3462" s="11" t="s">
        <v>4</v>
      </c>
      <c r="D3462" s="11" t="s">
        <v>1470</v>
      </c>
      <c r="E3462" s="11" t="s">
        <v>1471</v>
      </c>
      <c r="F3462" s="11" t="s">
        <v>1472</v>
      </c>
      <c r="G3462" s="11" t="s">
        <v>1473</v>
      </c>
    </row>
    <row r="3463" spans="1:7" ht="15" customHeight="1">
      <c r="A3463" s="17" t="s">
        <v>1915</v>
      </c>
      <c r="B3463" s="18" t="s">
        <v>1916</v>
      </c>
      <c r="C3463" s="17" t="s">
        <v>14</v>
      </c>
      <c r="D3463" s="17" t="s">
        <v>1563</v>
      </c>
      <c r="E3463" s="19">
        <v>1.67</v>
      </c>
      <c r="F3463" s="20">
        <v>39.76</v>
      </c>
      <c r="G3463" s="20">
        <f>TRUNC(TRUNC(E3463,8)*F3463,2)</f>
        <v>66.39</v>
      </c>
    </row>
    <row r="3464" spans="1:7" ht="18" customHeight="1">
      <c r="A3464" s="2"/>
      <c r="B3464" s="2"/>
      <c r="C3464" s="2"/>
      <c r="D3464" s="2"/>
      <c r="E3464" s="87" t="s">
        <v>1564</v>
      </c>
      <c r="F3464" s="87"/>
      <c r="G3464" s="21">
        <f>SUM(G3463:G3463)</f>
        <v>66.39</v>
      </c>
    </row>
    <row r="3465" spans="1:7" ht="15" customHeight="1">
      <c r="A3465" s="2"/>
      <c r="B3465" s="2"/>
      <c r="C3465" s="2"/>
      <c r="D3465" s="2"/>
      <c r="E3465" s="89" t="s">
        <v>1491</v>
      </c>
      <c r="F3465" s="89"/>
      <c r="G3465" s="5">
        <f>SUM(G3461,G3464)</f>
        <v>113.58</v>
      </c>
    </row>
    <row r="3466" spans="1:7" ht="9.9499999999999993" customHeight="1">
      <c r="A3466" s="2"/>
      <c r="B3466" s="2"/>
      <c r="C3466" s="2"/>
      <c r="D3466" s="2"/>
      <c r="E3466" s="90"/>
      <c r="F3466" s="90"/>
      <c r="G3466" s="90"/>
    </row>
    <row r="3467" spans="1:7" ht="20.100000000000001" customHeight="1">
      <c r="A3467" s="81" t="s">
        <v>4133</v>
      </c>
      <c r="B3467" s="81"/>
      <c r="C3467" s="81"/>
      <c r="D3467" s="81"/>
      <c r="E3467" s="81"/>
      <c r="F3467" s="81"/>
      <c r="G3467" s="81"/>
    </row>
    <row r="3468" spans="1:7" ht="15" customHeight="1">
      <c r="A3468" s="91" t="s">
        <v>1469</v>
      </c>
      <c r="B3468" s="91"/>
      <c r="C3468" s="11" t="s">
        <v>4</v>
      </c>
      <c r="D3468" s="11" t="s">
        <v>1470</v>
      </c>
      <c r="E3468" s="11" t="s">
        <v>1471</v>
      </c>
      <c r="F3468" s="11" t="s">
        <v>1472</v>
      </c>
      <c r="G3468" s="11" t="s">
        <v>1473</v>
      </c>
    </row>
    <row r="3469" spans="1:7" ht="21" customHeight="1">
      <c r="A3469" s="17" t="s">
        <v>3191</v>
      </c>
      <c r="B3469" s="18" t="s">
        <v>3192</v>
      </c>
      <c r="C3469" s="17" t="s">
        <v>14</v>
      </c>
      <c r="D3469" s="17" t="s">
        <v>1563</v>
      </c>
      <c r="E3469" s="19">
        <v>1</v>
      </c>
      <c r="F3469" s="20">
        <v>4.5599999999999996</v>
      </c>
      <c r="G3469" s="20">
        <f t="shared" ref="G3469:G3474" si="34">TRUNC(TRUNC(E3469,8)*F3469,2)</f>
        <v>4.5599999999999996</v>
      </c>
    </row>
    <row r="3470" spans="1:7" ht="21" customHeight="1">
      <c r="A3470" s="17" t="s">
        <v>4134</v>
      </c>
      <c r="B3470" s="18" t="s">
        <v>4135</v>
      </c>
      <c r="C3470" s="17" t="s">
        <v>14</v>
      </c>
      <c r="D3470" s="17" t="s">
        <v>1563</v>
      </c>
      <c r="E3470" s="19">
        <v>1</v>
      </c>
      <c r="F3470" s="20">
        <v>1.79</v>
      </c>
      <c r="G3470" s="20">
        <f t="shared" si="34"/>
        <v>1.79</v>
      </c>
    </row>
    <row r="3471" spans="1:7" ht="21" customHeight="1">
      <c r="A3471" s="17" t="s">
        <v>3195</v>
      </c>
      <c r="B3471" s="18" t="s">
        <v>3196</v>
      </c>
      <c r="C3471" s="17" t="s">
        <v>14</v>
      </c>
      <c r="D3471" s="17" t="s">
        <v>1563</v>
      </c>
      <c r="E3471" s="19">
        <v>1</v>
      </c>
      <c r="F3471" s="20">
        <v>1.34</v>
      </c>
      <c r="G3471" s="20">
        <f t="shared" si="34"/>
        <v>1.34</v>
      </c>
    </row>
    <row r="3472" spans="1:7" ht="21" customHeight="1">
      <c r="A3472" s="17" t="s">
        <v>4136</v>
      </c>
      <c r="B3472" s="18" t="s">
        <v>4137</v>
      </c>
      <c r="C3472" s="17" t="s">
        <v>14</v>
      </c>
      <c r="D3472" s="17" t="s">
        <v>1563</v>
      </c>
      <c r="E3472" s="19">
        <v>1</v>
      </c>
      <c r="F3472" s="20">
        <v>1.23</v>
      </c>
      <c r="G3472" s="20">
        <f t="shared" si="34"/>
        <v>1.23</v>
      </c>
    </row>
    <row r="3473" spans="1:7" ht="21" customHeight="1">
      <c r="A3473" s="17" t="s">
        <v>3199</v>
      </c>
      <c r="B3473" s="18" t="s">
        <v>3200</v>
      </c>
      <c r="C3473" s="17" t="s">
        <v>14</v>
      </c>
      <c r="D3473" s="17" t="s">
        <v>1563</v>
      </c>
      <c r="E3473" s="19">
        <v>1</v>
      </c>
      <c r="F3473" s="20">
        <v>0.04</v>
      </c>
      <c r="G3473" s="20">
        <f t="shared" si="34"/>
        <v>0.04</v>
      </c>
    </row>
    <row r="3474" spans="1:7" ht="21" customHeight="1">
      <c r="A3474" s="17" t="s">
        <v>3201</v>
      </c>
      <c r="B3474" s="18" t="s">
        <v>3202</v>
      </c>
      <c r="C3474" s="17" t="s">
        <v>14</v>
      </c>
      <c r="D3474" s="17" t="s">
        <v>1563</v>
      </c>
      <c r="E3474" s="19">
        <v>1</v>
      </c>
      <c r="F3474" s="20">
        <v>0.8</v>
      </c>
      <c r="G3474" s="20">
        <f t="shared" si="34"/>
        <v>0.8</v>
      </c>
    </row>
    <row r="3475" spans="1:7" ht="15" customHeight="1">
      <c r="A3475" s="2"/>
      <c r="B3475" s="2"/>
      <c r="C3475" s="2"/>
      <c r="D3475" s="2"/>
      <c r="E3475" s="87" t="s">
        <v>1482</v>
      </c>
      <c r="F3475" s="87"/>
      <c r="G3475" s="21">
        <f>SUM(G3469:G3474)</f>
        <v>9.76</v>
      </c>
    </row>
    <row r="3476" spans="1:7" ht="15" customHeight="1">
      <c r="A3476" s="91" t="s">
        <v>1483</v>
      </c>
      <c r="B3476" s="91"/>
      <c r="C3476" s="11" t="s">
        <v>4</v>
      </c>
      <c r="D3476" s="11" t="s">
        <v>1470</v>
      </c>
      <c r="E3476" s="11" t="s">
        <v>1471</v>
      </c>
      <c r="F3476" s="11" t="s">
        <v>1472</v>
      </c>
      <c r="G3476" s="11" t="s">
        <v>1473</v>
      </c>
    </row>
    <row r="3477" spans="1:7" ht="15" customHeight="1">
      <c r="A3477" s="17" t="s">
        <v>3629</v>
      </c>
      <c r="B3477" s="18" t="s">
        <v>3630</v>
      </c>
      <c r="C3477" s="17" t="s">
        <v>14</v>
      </c>
      <c r="D3477" s="17" t="s">
        <v>1563</v>
      </c>
      <c r="E3477" s="19">
        <v>1</v>
      </c>
      <c r="F3477" s="20">
        <v>29.61</v>
      </c>
      <c r="G3477" s="20">
        <f>TRUNC(TRUNC(E3477,8)*F3477,2)</f>
        <v>29.61</v>
      </c>
    </row>
    <row r="3478" spans="1:7" ht="15" customHeight="1">
      <c r="A3478" s="2"/>
      <c r="B3478" s="2"/>
      <c r="C3478" s="2"/>
      <c r="D3478" s="2"/>
      <c r="E3478" s="87" t="s">
        <v>1486</v>
      </c>
      <c r="F3478" s="87"/>
      <c r="G3478" s="21">
        <f>SUM(G3477:G3477)</f>
        <v>29.61</v>
      </c>
    </row>
    <row r="3479" spans="1:7" ht="15" customHeight="1">
      <c r="A3479" s="91" t="s">
        <v>1487</v>
      </c>
      <c r="B3479" s="91"/>
      <c r="C3479" s="11" t="s">
        <v>4</v>
      </c>
      <c r="D3479" s="11" t="s">
        <v>1470</v>
      </c>
      <c r="E3479" s="11" t="s">
        <v>1471</v>
      </c>
      <c r="F3479" s="11" t="s">
        <v>1472</v>
      </c>
      <c r="G3479" s="11" t="s">
        <v>1473</v>
      </c>
    </row>
    <row r="3480" spans="1:7" ht="21" customHeight="1">
      <c r="A3480" s="17" t="s">
        <v>4138</v>
      </c>
      <c r="B3480" s="18" t="s">
        <v>4139</v>
      </c>
      <c r="C3480" s="17" t="s">
        <v>14</v>
      </c>
      <c r="D3480" s="17" t="s">
        <v>1563</v>
      </c>
      <c r="E3480" s="19">
        <v>1</v>
      </c>
      <c r="F3480" s="20">
        <v>0.39</v>
      </c>
      <c r="G3480" s="20">
        <f>TRUNC(TRUNC(E3480,8)*F3480,2)</f>
        <v>0.39</v>
      </c>
    </row>
    <row r="3481" spans="1:7" ht="15" customHeight="1">
      <c r="A3481" s="2"/>
      <c r="B3481" s="2"/>
      <c r="C3481" s="2"/>
      <c r="D3481" s="2"/>
      <c r="E3481" s="87" t="s">
        <v>1490</v>
      </c>
      <c r="F3481" s="87"/>
      <c r="G3481" s="21">
        <f>SUM(G3480:G3480)</f>
        <v>0.39</v>
      </c>
    </row>
    <row r="3482" spans="1:7" ht="15" customHeight="1">
      <c r="A3482" s="2"/>
      <c r="B3482" s="2"/>
      <c r="C3482" s="2"/>
      <c r="D3482" s="2"/>
      <c r="E3482" s="89" t="s">
        <v>1491</v>
      </c>
      <c r="F3482" s="89"/>
      <c r="G3482" s="5">
        <f>SUM(G3475,G3478,G3481)</f>
        <v>39.76</v>
      </c>
    </row>
    <row r="3483" spans="1:7" ht="9.9499999999999993" customHeight="1">
      <c r="A3483" s="2"/>
      <c r="B3483" s="2"/>
      <c r="C3483" s="2"/>
      <c r="D3483" s="2"/>
      <c r="E3483" s="90"/>
      <c r="F3483" s="90"/>
      <c r="G3483" s="90"/>
    </row>
    <row r="3484" spans="1:7" ht="20.100000000000001" customHeight="1">
      <c r="A3484" s="81" t="s">
        <v>4140</v>
      </c>
      <c r="B3484" s="81"/>
      <c r="C3484" s="81"/>
      <c r="D3484" s="81"/>
      <c r="E3484" s="81"/>
      <c r="F3484" s="81"/>
      <c r="G3484" s="81"/>
    </row>
    <row r="3485" spans="1:7" ht="15" customHeight="1">
      <c r="A3485" s="91" t="s">
        <v>1576</v>
      </c>
      <c r="B3485" s="91"/>
      <c r="C3485" s="11" t="s">
        <v>4</v>
      </c>
      <c r="D3485" s="11" t="s">
        <v>1470</v>
      </c>
      <c r="E3485" s="11" t="s">
        <v>1471</v>
      </c>
      <c r="F3485" s="11" t="s">
        <v>1472</v>
      </c>
      <c r="G3485" s="11" t="s">
        <v>1473</v>
      </c>
    </row>
    <row r="3486" spans="1:7" ht="29.1" customHeight="1">
      <c r="A3486" s="17" t="s">
        <v>1925</v>
      </c>
      <c r="B3486" s="18" t="s">
        <v>1926</v>
      </c>
      <c r="C3486" s="17" t="s">
        <v>14</v>
      </c>
      <c r="D3486" s="17" t="s">
        <v>33</v>
      </c>
      <c r="E3486" s="19">
        <v>7</v>
      </c>
      <c r="F3486" s="20">
        <v>1.38</v>
      </c>
      <c r="G3486" s="20">
        <f>TRUNC(TRUNC(E3486,8)*F3486,2)</f>
        <v>9.66</v>
      </c>
    </row>
    <row r="3487" spans="1:7" ht="21" customHeight="1">
      <c r="A3487" s="17" t="s">
        <v>3034</v>
      </c>
      <c r="B3487" s="18" t="s">
        <v>3035</v>
      </c>
      <c r="C3487" s="17" t="s">
        <v>14</v>
      </c>
      <c r="D3487" s="17" t="s">
        <v>33</v>
      </c>
      <c r="E3487" s="19">
        <v>2.2222</v>
      </c>
      <c r="F3487" s="20">
        <v>1.27</v>
      </c>
      <c r="G3487" s="20">
        <f>TRUNC(TRUNC(E3487,8)*F3487,2)</f>
        <v>2.82</v>
      </c>
    </row>
    <row r="3488" spans="1:7" ht="15" customHeight="1">
      <c r="A3488" s="17" t="s">
        <v>4141</v>
      </c>
      <c r="B3488" s="18" t="s">
        <v>4142</v>
      </c>
      <c r="C3488" s="17" t="s">
        <v>14</v>
      </c>
      <c r="D3488" s="17" t="s">
        <v>88</v>
      </c>
      <c r="E3488" s="19">
        <v>0.5</v>
      </c>
      <c r="F3488" s="20">
        <v>17.170000000000002</v>
      </c>
      <c r="G3488" s="20">
        <f>TRUNC(TRUNC(E3488,8)*F3488,2)</f>
        <v>8.58</v>
      </c>
    </row>
    <row r="3489" spans="1:7" ht="15" customHeight="1">
      <c r="A3489" s="17" t="s">
        <v>1965</v>
      </c>
      <c r="B3489" s="18" t="s">
        <v>1966</v>
      </c>
      <c r="C3489" s="17" t="s">
        <v>14</v>
      </c>
      <c r="D3489" s="17" t="s">
        <v>33</v>
      </c>
      <c r="E3489" s="19">
        <v>7</v>
      </c>
      <c r="F3489" s="20">
        <v>0.32</v>
      </c>
      <c r="G3489" s="20">
        <f>TRUNC(TRUNC(E3489,8)*F3489,2)</f>
        <v>2.2400000000000002</v>
      </c>
    </row>
    <row r="3490" spans="1:7" ht="15" customHeight="1">
      <c r="A3490" s="17" t="s">
        <v>2639</v>
      </c>
      <c r="B3490" s="18" t="s">
        <v>2640</v>
      </c>
      <c r="C3490" s="17" t="s">
        <v>14</v>
      </c>
      <c r="D3490" s="17" t="s">
        <v>88</v>
      </c>
      <c r="E3490" s="19">
        <v>1.1111</v>
      </c>
      <c r="F3490" s="20">
        <v>3.84</v>
      </c>
      <c r="G3490" s="20">
        <f>TRUNC(TRUNC(E3490,8)*F3490,2)</f>
        <v>4.26</v>
      </c>
    </row>
    <row r="3491" spans="1:7" ht="15" customHeight="1">
      <c r="A3491" s="2"/>
      <c r="B3491" s="2"/>
      <c r="C3491" s="2"/>
      <c r="D3491" s="2"/>
      <c r="E3491" s="87" t="s">
        <v>1588</v>
      </c>
      <c r="F3491" s="87"/>
      <c r="G3491" s="21">
        <f>SUM(G3486:G3490)</f>
        <v>27.560000000000002</v>
      </c>
    </row>
    <row r="3492" spans="1:7" ht="15" customHeight="1">
      <c r="A3492" s="91" t="s">
        <v>1560</v>
      </c>
      <c r="B3492" s="91"/>
      <c r="C3492" s="11" t="s">
        <v>4</v>
      </c>
      <c r="D3492" s="11" t="s">
        <v>1470</v>
      </c>
      <c r="E3492" s="11" t="s">
        <v>1471</v>
      </c>
      <c r="F3492" s="11" t="s">
        <v>1472</v>
      </c>
      <c r="G3492" s="11" t="s">
        <v>1473</v>
      </c>
    </row>
    <row r="3493" spans="1:7" ht="21" customHeight="1">
      <c r="A3493" s="17" t="s">
        <v>2158</v>
      </c>
      <c r="B3493" s="18" t="s">
        <v>2159</v>
      </c>
      <c r="C3493" s="17" t="s">
        <v>14</v>
      </c>
      <c r="D3493" s="17" t="s">
        <v>1563</v>
      </c>
      <c r="E3493" s="19">
        <v>0.1711</v>
      </c>
      <c r="F3493" s="20">
        <v>24.39</v>
      </c>
      <c r="G3493" s="20">
        <f>TRUNC(TRUNC(E3493,8)*F3493,2)</f>
        <v>4.17</v>
      </c>
    </row>
    <row r="3494" spans="1:7" ht="15" customHeight="1">
      <c r="A3494" s="17" t="s">
        <v>2160</v>
      </c>
      <c r="B3494" s="18" t="s">
        <v>2161</v>
      </c>
      <c r="C3494" s="17" t="s">
        <v>14</v>
      </c>
      <c r="D3494" s="17" t="s">
        <v>1563</v>
      </c>
      <c r="E3494" s="19">
        <v>0.75280000000000002</v>
      </c>
      <c r="F3494" s="20">
        <v>32.69</v>
      </c>
      <c r="G3494" s="20">
        <f>TRUNC(TRUNC(E3494,8)*F3494,2)</f>
        <v>24.6</v>
      </c>
    </row>
    <row r="3495" spans="1:7" ht="18" customHeight="1">
      <c r="A3495" s="2"/>
      <c r="B3495" s="2"/>
      <c r="C3495" s="2"/>
      <c r="D3495" s="2"/>
      <c r="E3495" s="87" t="s">
        <v>1564</v>
      </c>
      <c r="F3495" s="87"/>
      <c r="G3495" s="21">
        <f>SUM(G3493:G3494)</f>
        <v>28.770000000000003</v>
      </c>
    </row>
    <row r="3496" spans="1:7" ht="15" customHeight="1">
      <c r="A3496" s="2"/>
      <c r="B3496" s="2"/>
      <c r="C3496" s="2"/>
      <c r="D3496" s="2"/>
      <c r="E3496" s="89" t="s">
        <v>1491</v>
      </c>
      <c r="F3496" s="89"/>
      <c r="G3496" s="5">
        <f>SUM(G3491,G3495)</f>
        <v>56.330000000000005</v>
      </c>
    </row>
    <row r="3497" spans="1:7" ht="9.9499999999999993" customHeight="1">
      <c r="A3497" s="2"/>
      <c r="B3497" s="2"/>
      <c r="C3497" s="2"/>
      <c r="D3497" s="2"/>
      <c r="E3497" s="90"/>
      <c r="F3497" s="90"/>
      <c r="G3497" s="90"/>
    </row>
    <row r="3498" spans="1:7" ht="20.100000000000001" customHeight="1">
      <c r="A3498" s="81" t="s">
        <v>4143</v>
      </c>
      <c r="B3498" s="81"/>
      <c r="C3498" s="81"/>
      <c r="D3498" s="81"/>
      <c r="E3498" s="81"/>
      <c r="F3498" s="81"/>
      <c r="G3498" s="81"/>
    </row>
    <row r="3499" spans="1:7" ht="15" customHeight="1">
      <c r="A3499" s="91" t="s">
        <v>1576</v>
      </c>
      <c r="B3499" s="91"/>
      <c r="C3499" s="11" t="s">
        <v>4</v>
      </c>
      <c r="D3499" s="11" t="s">
        <v>1470</v>
      </c>
      <c r="E3499" s="11" t="s">
        <v>1471</v>
      </c>
      <c r="F3499" s="11" t="s">
        <v>1472</v>
      </c>
      <c r="G3499" s="11" t="s">
        <v>1473</v>
      </c>
    </row>
    <row r="3500" spans="1:7" ht="21" customHeight="1">
      <c r="A3500" s="17" t="s">
        <v>4144</v>
      </c>
      <c r="B3500" s="18" t="s">
        <v>4145</v>
      </c>
      <c r="C3500" s="17" t="s">
        <v>14</v>
      </c>
      <c r="D3500" s="17" t="s">
        <v>33</v>
      </c>
      <c r="E3500" s="19">
        <v>1</v>
      </c>
      <c r="F3500" s="20">
        <v>2.04</v>
      </c>
      <c r="G3500" s="20">
        <f>TRUNC(TRUNC(E3500,8)*F3500,2)</f>
        <v>2.04</v>
      </c>
    </row>
    <row r="3501" spans="1:7" ht="29.1" customHeight="1">
      <c r="A3501" s="17" t="s">
        <v>4146</v>
      </c>
      <c r="B3501" s="18" t="s">
        <v>4147</v>
      </c>
      <c r="C3501" s="17" t="s">
        <v>14</v>
      </c>
      <c r="D3501" s="17" t="s">
        <v>33</v>
      </c>
      <c r="E3501" s="19">
        <v>1</v>
      </c>
      <c r="F3501" s="20">
        <v>1.06</v>
      </c>
      <c r="G3501" s="20">
        <f>TRUNC(TRUNC(E3501,8)*F3501,2)</f>
        <v>1.06</v>
      </c>
    </row>
    <row r="3502" spans="1:7" ht="15" customHeight="1">
      <c r="A3502" s="2"/>
      <c r="B3502" s="2"/>
      <c r="C3502" s="2"/>
      <c r="D3502" s="2"/>
      <c r="E3502" s="87" t="s">
        <v>1588</v>
      </c>
      <c r="F3502" s="87"/>
      <c r="G3502" s="21">
        <f>SUM(G3500:G3501)</f>
        <v>3.1</v>
      </c>
    </row>
    <row r="3503" spans="1:7" ht="15" customHeight="1">
      <c r="A3503" s="91" t="s">
        <v>1560</v>
      </c>
      <c r="B3503" s="91"/>
      <c r="C3503" s="11" t="s">
        <v>4</v>
      </c>
      <c r="D3503" s="11" t="s">
        <v>1470</v>
      </c>
      <c r="E3503" s="11" t="s">
        <v>1471</v>
      </c>
      <c r="F3503" s="11" t="s">
        <v>1472</v>
      </c>
      <c r="G3503" s="11" t="s">
        <v>1473</v>
      </c>
    </row>
    <row r="3504" spans="1:7" ht="21" customHeight="1">
      <c r="A3504" s="17" t="s">
        <v>2158</v>
      </c>
      <c r="B3504" s="18" t="s">
        <v>2159</v>
      </c>
      <c r="C3504" s="17" t="s">
        <v>14</v>
      </c>
      <c r="D3504" s="17" t="s">
        <v>1563</v>
      </c>
      <c r="E3504" s="19">
        <v>0.187</v>
      </c>
      <c r="F3504" s="20">
        <v>24.39</v>
      </c>
      <c r="G3504" s="20">
        <f>TRUNC(TRUNC(E3504,8)*F3504,2)</f>
        <v>4.5599999999999996</v>
      </c>
    </row>
    <row r="3505" spans="1:7" ht="15" customHeight="1">
      <c r="A3505" s="17" t="s">
        <v>2160</v>
      </c>
      <c r="B3505" s="18" t="s">
        <v>2161</v>
      </c>
      <c r="C3505" s="17" t="s">
        <v>14</v>
      </c>
      <c r="D3505" s="17" t="s">
        <v>1563</v>
      </c>
      <c r="E3505" s="19">
        <v>0.187</v>
      </c>
      <c r="F3505" s="20">
        <v>32.69</v>
      </c>
      <c r="G3505" s="20">
        <f>TRUNC(TRUNC(E3505,8)*F3505,2)</f>
        <v>6.11</v>
      </c>
    </row>
    <row r="3506" spans="1:7" ht="18" customHeight="1">
      <c r="A3506" s="2"/>
      <c r="B3506" s="2"/>
      <c r="C3506" s="2"/>
      <c r="D3506" s="2"/>
      <c r="E3506" s="87" t="s">
        <v>1564</v>
      </c>
      <c r="F3506" s="87"/>
      <c r="G3506" s="21">
        <f>SUM(G3504:G3505)</f>
        <v>10.67</v>
      </c>
    </row>
    <row r="3507" spans="1:7" ht="15" customHeight="1">
      <c r="A3507" s="2"/>
      <c r="B3507" s="2"/>
      <c r="C3507" s="2"/>
      <c r="D3507" s="2"/>
      <c r="E3507" s="89" t="s">
        <v>1491</v>
      </c>
      <c r="F3507" s="89"/>
      <c r="G3507" s="5">
        <f>SUM(G3502,G3506)</f>
        <v>13.77</v>
      </c>
    </row>
    <row r="3508" spans="1:7" ht="9.9499999999999993" customHeight="1">
      <c r="A3508" s="2"/>
      <c r="B3508" s="2"/>
      <c r="C3508" s="2"/>
      <c r="D3508" s="2"/>
      <c r="E3508" s="90"/>
      <c r="F3508" s="90"/>
      <c r="G3508" s="90"/>
    </row>
    <row r="3509" spans="1:7" ht="20.100000000000001" customHeight="1">
      <c r="A3509" s="81" t="s">
        <v>4148</v>
      </c>
      <c r="B3509" s="81"/>
      <c r="C3509" s="81"/>
      <c r="D3509" s="81"/>
      <c r="E3509" s="81"/>
      <c r="F3509" s="81"/>
      <c r="G3509" s="81"/>
    </row>
    <row r="3510" spans="1:7" ht="15" customHeight="1">
      <c r="A3510" s="91" t="s">
        <v>1576</v>
      </c>
      <c r="B3510" s="91"/>
      <c r="C3510" s="11" t="s">
        <v>4</v>
      </c>
      <c r="D3510" s="11" t="s">
        <v>1470</v>
      </c>
      <c r="E3510" s="11" t="s">
        <v>1471</v>
      </c>
      <c r="F3510" s="11" t="s">
        <v>1472</v>
      </c>
      <c r="G3510" s="11" t="s">
        <v>1473</v>
      </c>
    </row>
    <row r="3511" spans="1:7" ht="21" customHeight="1">
      <c r="A3511" s="17" t="s">
        <v>4144</v>
      </c>
      <c r="B3511" s="18" t="s">
        <v>4145</v>
      </c>
      <c r="C3511" s="17" t="s">
        <v>14</v>
      </c>
      <c r="D3511" s="17" t="s">
        <v>33</v>
      </c>
      <c r="E3511" s="19">
        <v>1</v>
      </c>
      <c r="F3511" s="20">
        <v>2.04</v>
      </c>
      <c r="G3511" s="20">
        <f>TRUNC(TRUNC(E3511,8)*F3511,2)</f>
        <v>2.04</v>
      </c>
    </row>
    <row r="3512" spans="1:7" ht="29.1" customHeight="1">
      <c r="A3512" s="17" t="s">
        <v>4146</v>
      </c>
      <c r="B3512" s="18" t="s">
        <v>4147</v>
      </c>
      <c r="C3512" s="17" t="s">
        <v>14</v>
      </c>
      <c r="D3512" s="17" t="s">
        <v>33</v>
      </c>
      <c r="E3512" s="19">
        <v>1</v>
      </c>
      <c r="F3512" s="20">
        <v>1.06</v>
      </c>
      <c r="G3512" s="20">
        <f>TRUNC(TRUNC(E3512,8)*F3512,2)</f>
        <v>1.06</v>
      </c>
    </row>
    <row r="3513" spans="1:7" ht="15" customHeight="1">
      <c r="A3513" s="2"/>
      <c r="B3513" s="2"/>
      <c r="C3513" s="2"/>
      <c r="D3513" s="2"/>
      <c r="E3513" s="87" t="s">
        <v>1588</v>
      </c>
      <c r="F3513" s="87"/>
      <c r="G3513" s="21">
        <f>SUM(G3511:G3512)</f>
        <v>3.1</v>
      </c>
    </row>
    <row r="3514" spans="1:7" ht="15" customHeight="1">
      <c r="A3514" s="91" t="s">
        <v>1560</v>
      </c>
      <c r="B3514" s="91"/>
      <c r="C3514" s="11" t="s">
        <v>4</v>
      </c>
      <c r="D3514" s="11" t="s">
        <v>1470</v>
      </c>
      <c r="E3514" s="11" t="s">
        <v>1471</v>
      </c>
      <c r="F3514" s="11" t="s">
        <v>1472</v>
      </c>
      <c r="G3514" s="11" t="s">
        <v>1473</v>
      </c>
    </row>
    <row r="3515" spans="1:7" ht="21" customHeight="1">
      <c r="A3515" s="17" t="s">
        <v>2158</v>
      </c>
      <c r="B3515" s="18" t="s">
        <v>2159</v>
      </c>
      <c r="C3515" s="17" t="s">
        <v>14</v>
      </c>
      <c r="D3515" s="17" t="s">
        <v>1563</v>
      </c>
      <c r="E3515" s="19">
        <v>0.128</v>
      </c>
      <c r="F3515" s="20">
        <v>24.39</v>
      </c>
      <c r="G3515" s="20">
        <f>TRUNC(TRUNC(E3515,8)*F3515,2)</f>
        <v>3.12</v>
      </c>
    </row>
    <row r="3516" spans="1:7" ht="15" customHeight="1">
      <c r="A3516" s="17" t="s">
        <v>2160</v>
      </c>
      <c r="B3516" s="18" t="s">
        <v>2161</v>
      </c>
      <c r="C3516" s="17" t="s">
        <v>14</v>
      </c>
      <c r="D3516" s="17" t="s">
        <v>1563</v>
      </c>
      <c r="E3516" s="19">
        <v>0.128</v>
      </c>
      <c r="F3516" s="20">
        <v>32.69</v>
      </c>
      <c r="G3516" s="20">
        <f>TRUNC(TRUNC(E3516,8)*F3516,2)</f>
        <v>4.18</v>
      </c>
    </row>
    <row r="3517" spans="1:7" ht="18" customHeight="1">
      <c r="A3517" s="2"/>
      <c r="B3517" s="2"/>
      <c r="C3517" s="2"/>
      <c r="D3517" s="2"/>
      <c r="E3517" s="87" t="s">
        <v>1564</v>
      </c>
      <c r="F3517" s="87"/>
      <c r="G3517" s="21">
        <f>SUM(G3515:G3516)</f>
        <v>7.3</v>
      </c>
    </row>
    <row r="3518" spans="1:7" ht="15" customHeight="1">
      <c r="A3518" s="2"/>
      <c r="B3518" s="2"/>
      <c r="C3518" s="2"/>
      <c r="D3518" s="2"/>
      <c r="E3518" s="89" t="s">
        <v>1491</v>
      </c>
      <c r="F3518" s="89"/>
      <c r="G3518" s="5">
        <f>SUM(G3513,G3517)</f>
        <v>10.4</v>
      </c>
    </row>
    <row r="3519" spans="1:7" ht="9.9499999999999993" customHeight="1">
      <c r="A3519" s="2"/>
      <c r="B3519" s="2"/>
      <c r="C3519" s="2"/>
      <c r="D3519" s="2"/>
      <c r="E3519" s="90"/>
      <c r="F3519" s="90"/>
      <c r="G3519" s="90"/>
    </row>
    <row r="3520" spans="1:7" ht="20.100000000000001" customHeight="1">
      <c r="A3520" s="81" t="s">
        <v>4149</v>
      </c>
      <c r="B3520" s="81"/>
      <c r="C3520" s="81"/>
      <c r="D3520" s="81"/>
      <c r="E3520" s="81"/>
      <c r="F3520" s="81"/>
      <c r="G3520" s="81"/>
    </row>
    <row r="3521" spans="1:7" ht="15" customHeight="1">
      <c r="A3521" s="91" t="s">
        <v>1576</v>
      </c>
      <c r="B3521" s="91"/>
      <c r="C3521" s="11" t="s">
        <v>4</v>
      </c>
      <c r="D3521" s="11" t="s">
        <v>1470</v>
      </c>
      <c r="E3521" s="11" t="s">
        <v>1471</v>
      </c>
      <c r="F3521" s="11" t="s">
        <v>1472</v>
      </c>
      <c r="G3521" s="11" t="s">
        <v>1473</v>
      </c>
    </row>
    <row r="3522" spans="1:7" ht="21" customHeight="1">
      <c r="A3522" s="17" t="s">
        <v>2678</v>
      </c>
      <c r="B3522" s="18" t="s">
        <v>2679</v>
      </c>
      <c r="C3522" s="17" t="s">
        <v>14</v>
      </c>
      <c r="D3522" s="17" t="s">
        <v>33</v>
      </c>
      <c r="E3522" s="19">
        <v>3</v>
      </c>
      <c r="F3522" s="20">
        <v>3.37</v>
      </c>
      <c r="G3522" s="20">
        <f>TRUNC(TRUNC(E3522,8)*F3522,2)</f>
        <v>10.11</v>
      </c>
    </row>
    <row r="3523" spans="1:7" ht="29.1" customHeight="1">
      <c r="A3523" s="17" t="s">
        <v>2671</v>
      </c>
      <c r="B3523" s="18" t="s">
        <v>2672</v>
      </c>
      <c r="C3523" s="17" t="s">
        <v>14</v>
      </c>
      <c r="D3523" s="17" t="s">
        <v>33</v>
      </c>
      <c r="E3523" s="19">
        <v>0.17249999999999999</v>
      </c>
      <c r="F3523" s="20">
        <v>26.07</v>
      </c>
      <c r="G3523" s="20">
        <f>TRUNC(TRUNC(E3523,8)*F3523,2)</f>
        <v>4.49</v>
      </c>
    </row>
    <row r="3524" spans="1:7" ht="21" customHeight="1">
      <c r="A3524" s="17" t="s">
        <v>4150</v>
      </c>
      <c r="B3524" s="18" t="s">
        <v>4151</v>
      </c>
      <c r="C3524" s="17" t="s">
        <v>14</v>
      </c>
      <c r="D3524" s="17" t="s">
        <v>33</v>
      </c>
      <c r="E3524" s="19">
        <v>1</v>
      </c>
      <c r="F3524" s="20">
        <v>12.33</v>
      </c>
      <c r="G3524" s="20">
        <f>TRUNC(TRUNC(E3524,8)*F3524,2)</f>
        <v>12.33</v>
      </c>
    </row>
    <row r="3525" spans="1:7" ht="15" customHeight="1">
      <c r="A3525" s="2"/>
      <c r="B3525" s="2"/>
      <c r="C3525" s="2"/>
      <c r="D3525" s="2"/>
      <c r="E3525" s="87" t="s">
        <v>1588</v>
      </c>
      <c r="F3525" s="87"/>
      <c r="G3525" s="21">
        <f>SUM(G3522:G3524)</f>
        <v>26.93</v>
      </c>
    </row>
    <row r="3526" spans="1:7" ht="15" customHeight="1">
      <c r="A3526" s="91" t="s">
        <v>1560</v>
      </c>
      <c r="B3526" s="91"/>
      <c r="C3526" s="11" t="s">
        <v>4</v>
      </c>
      <c r="D3526" s="11" t="s">
        <v>1470</v>
      </c>
      <c r="E3526" s="11" t="s">
        <v>1471</v>
      </c>
      <c r="F3526" s="11" t="s">
        <v>1472</v>
      </c>
      <c r="G3526" s="11" t="s">
        <v>1473</v>
      </c>
    </row>
    <row r="3527" spans="1:7" ht="21" customHeight="1">
      <c r="A3527" s="17" t="s">
        <v>2509</v>
      </c>
      <c r="B3527" s="18" t="s">
        <v>2510</v>
      </c>
      <c r="C3527" s="17" t="s">
        <v>14</v>
      </c>
      <c r="D3527" s="17" t="s">
        <v>1563</v>
      </c>
      <c r="E3527" s="19">
        <v>0.25679999999999997</v>
      </c>
      <c r="F3527" s="20">
        <v>23.37</v>
      </c>
      <c r="G3527" s="20">
        <f>TRUNC(TRUNC(E3527,8)*F3527,2)</f>
        <v>6</v>
      </c>
    </row>
    <row r="3528" spans="1:7" ht="21" customHeight="1">
      <c r="A3528" s="17" t="s">
        <v>2511</v>
      </c>
      <c r="B3528" s="18" t="s">
        <v>2512</v>
      </c>
      <c r="C3528" s="17" t="s">
        <v>14</v>
      </c>
      <c r="D3528" s="17" t="s">
        <v>1563</v>
      </c>
      <c r="E3528" s="19">
        <v>0.25679999999999997</v>
      </c>
      <c r="F3528" s="20">
        <v>31.5</v>
      </c>
      <c r="G3528" s="20">
        <f>TRUNC(TRUNC(E3528,8)*F3528,2)</f>
        <v>8.08</v>
      </c>
    </row>
    <row r="3529" spans="1:7" ht="18" customHeight="1">
      <c r="A3529" s="2"/>
      <c r="B3529" s="2"/>
      <c r="C3529" s="2"/>
      <c r="D3529" s="2"/>
      <c r="E3529" s="87" t="s">
        <v>1564</v>
      </c>
      <c r="F3529" s="87"/>
      <c r="G3529" s="21">
        <f>SUM(G3527:G3528)</f>
        <v>14.08</v>
      </c>
    </row>
    <row r="3530" spans="1:7" ht="15" customHeight="1">
      <c r="A3530" s="2"/>
      <c r="B3530" s="2"/>
      <c r="C3530" s="2"/>
      <c r="D3530" s="2"/>
      <c r="E3530" s="89" t="s">
        <v>1491</v>
      </c>
      <c r="F3530" s="89"/>
      <c r="G3530" s="5">
        <f>SUM(G3525,G3529)</f>
        <v>41.01</v>
      </c>
    </row>
    <row r="3531" spans="1:7" ht="9.9499999999999993" customHeight="1">
      <c r="A3531" s="2"/>
      <c r="B3531" s="2"/>
      <c r="C3531" s="2"/>
      <c r="D3531" s="2"/>
      <c r="E3531" s="90"/>
      <c r="F3531" s="90"/>
      <c r="G3531" s="90"/>
    </row>
    <row r="3532" spans="1:7" ht="20.100000000000001" customHeight="1">
      <c r="A3532" s="81" t="s">
        <v>2735</v>
      </c>
      <c r="B3532" s="81"/>
      <c r="C3532" s="81"/>
      <c r="D3532" s="81"/>
      <c r="E3532" s="81"/>
      <c r="F3532" s="81"/>
      <c r="G3532" s="81"/>
    </row>
    <row r="3533" spans="1:7" ht="15" customHeight="1">
      <c r="A3533" s="91" t="s">
        <v>1576</v>
      </c>
      <c r="B3533" s="91"/>
      <c r="C3533" s="11" t="s">
        <v>4</v>
      </c>
      <c r="D3533" s="11" t="s">
        <v>1470</v>
      </c>
      <c r="E3533" s="11" t="s">
        <v>1471</v>
      </c>
      <c r="F3533" s="11" t="s">
        <v>1472</v>
      </c>
      <c r="G3533" s="11" t="s">
        <v>1473</v>
      </c>
    </row>
    <row r="3534" spans="1:7" ht="21" customHeight="1">
      <c r="A3534" s="17" t="s">
        <v>2686</v>
      </c>
      <c r="B3534" s="18" t="s">
        <v>2687</v>
      </c>
      <c r="C3534" s="17" t="s">
        <v>14</v>
      </c>
      <c r="D3534" s="17" t="s">
        <v>33</v>
      </c>
      <c r="E3534" s="19">
        <v>3</v>
      </c>
      <c r="F3534" s="20">
        <v>1.9</v>
      </c>
      <c r="G3534" s="20">
        <f>TRUNC(TRUNC(E3534,8)*F3534,2)</f>
        <v>5.7</v>
      </c>
    </row>
    <row r="3535" spans="1:7" ht="29.1" customHeight="1">
      <c r="A3535" s="17" t="s">
        <v>2671</v>
      </c>
      <c r="B3535" s="18" t="s">
        <v>2672</v>
      </c>
      <c r="C3535" s="17" t="s">
        <v>14</v>
      </c>
      <c r="D3535" s="17" t="s">
        <v>33</v>
      </c>
      <c r="E3535" s="19">
        <v>7.4999999999999997E-2</v>
      </c>
      <c r="F3535" s="20">
        <v>26.07</v>
      </c>
      <c r="G3535" s="20">
        <f>TRUNC(TRUNC(E3535,8)*F3535,2)</f>
        <v>1.95</v>
      </c>
    </row>
    <row r="3536" spans="1:7" ht="21" customHeight="1">
      <c r="A3536" s="17" t="s">
        <v>2736</v>
      </c>
      <c r="B3536" s="18" t="s">
        <v>2737</v>
      </c>
      <c r="C3536" s="17" t="s">
        <v>14</v>
      </c>
      <c r="D3536" s="17" t="s">
        <v>33</v>
      </c>
      <c r="E3536" s="19">
        <v>1</v>
      </c>
      <c r="F3536" s="20">
        <v>5.79</v>
      </c>
      <c r="G3536" s="20">
        <f>TRUNC(TRUNC(E3536,8)*F3536,2)</f>
        <v>5.79</v>
      </c>
    </row>
    <row r="3537" spans="1:7" ht="15" customHeight="1">
      <c r="A3537" s="2"/>
      <c r="B3537" s="2"/>
      <c r="C3537" s="2"/>
      <c r="D3537" s="2"/>
      <c r="E3537" s="87" t="s">
        <v>1588</v>
      </c>
      <c r="F3537" s="87"/>
      <c r="G3537" s="21">
        <f>SUM(G3534:G3536)</f>
        <v>13.440000000000001</v>
      </c>
    </row>
    <row r="3538" spans="1:7" ht="15" customHeight="1">
      <c r="A3538" s="91" t="s">
        <v>1560</v>
      </c>
      <c r="B3538" s="91"/>
      <c r="C3538" s="11" t="s">
        <v>4</v>
      </c>
      <c r="D3538" s="11" t="s">
        <v>1470</v>
      </c>
      <c r="E3538" s="11" t="s">
        <v>1471</v>
      </c>
      <c r="F3538" s="11" t="s">
        <v>1472</v>
      </c>
      <c r="G3538" s="11" t="s">
        <v>1473</v>
      </c>
    </row>
    <row r="3539" spans="1:7" ht="21" customHeight="1">
      <c r="A3539" s="17" t="s">
        <v>2509</v>
      </c>
      <c r="B3539" s="18" t="s">
        <v>2510</v>
      </c>
      <c r="C3539" s="17" t="s">
        <v>14</v>
      </c>
      <c r="D3539" s="17" t="s">
        <v>1563</v>
      </c>
      <c r="E3539" s="19">
        <v>0.18390000000000001</v>
      </c>
      <c r="F3539" s="20">
        <v>23.37</v>
      </c>
      <c r="G3539" s="20">
        <f>TRUNC(TRUNC(E3539,8)*F3539,2)</f>
        <v>4.29</v>
      </c>
    </row>
    <row r="3540" spans="1:7" ht="21" customHeight="1">
      <c r="A3540" s="17" t="s">
        <v>2511</v>
      </c>
      <c r="B3540" s="18" t="s">
        <v>2512</v>
      </c>
      <c r="C3540" s="17" t="s">
        <v>14</v>
      </c>
      <c r="D3540" s="17" t="s">
        <v>1563</v>
      </c>
      <c r="E3540" s="19">
        <v>0.18390000000000001</v>
      </c>
      <c r="F3540" s="20">
        <v>31.5</v>
      </c>
      <c r="G3540" s="20">
        <f>TRUNC(TRUNC(E3540,8)*F3540,2)</f>
        <v>5.79</v>
      </c>
    </row>
    <row r="3541" spans="1:7" ht="18" customHeight="1">
      <c r="A3541" s="2"/>
      <c r="B3541" s="2"/>
      <c r="C3541" s="2"/>
      <c r="D3541" s="2"/>
      <c r="E3541" s="87" t="s">
        <v>1564</v>
      </c>
      <c r="F3541" s="87"/>
      <c r="G3541" s="21">
        <f>SUM(G3539:G3540)</f>
        <v>10.08</v>
      </c>
    </row>
    <row r="3542" spans="1:7" ht="15" customHeight="1">
      <c r="A3542" s="2"/>
      <c r="B3542" s="2"/>
      <c r="C3542" s="2"/>
      <c r="D3542" s="2"/>
      <c r="E3542" s="89" t="s">
        <v>1491</v>
      </c>
      <c r="F3542" s="89"/>
      <c r="G3542" s="5">
        <f>SUM(G3537,G3541)</f>
        <v>23.520000000000003</v>
      </c>
    </row>
    <row r="3543" spans="1:7" ht="9.9499999999999993" customHeight="1">
      <c r="A3543" s="2"/>
      <c r="B3543" s="2"/>
      <c r="C3543" s="2"/>
      <c r="D3543" s="2"/>
      <c r="E3543" s="90"/>
      <c r="F3543" s="90"/>
      <c r="G3543" s="90"/>
    </row>
    <row r="3544" spans="1:7" ht="20.100000000000001" customHeight="1">
      <c r="A3544" s="81" t="s">
        <v>4152</v>
      </c>
      <c r="B3544" s="81"/>
      <c r="C3544" s="81"/>
      <c r="D3544" s="81"/>
      <c r="E3544" s="81"/>
      <c r="F3544" s="81"/>
      <c r="G3544" s="81"/>
    </row>
    <row r="3545" spans="1:7" ht="15" customHeight="1">
      <c r="A3545" s="91" t="s">
        <v>1469</v>
      </c>
      <c r="B3545" s="91"/>
      <c r="C3545" s="11" t="s">
        <v>4</v>
      </c>
      <c r="D3545" s="11" t="s">
        <v>1470</v>
      </c>
      <c r="E3545" s="11" t="s">
        <v>1471</v>
      </c>
      <c r="F3545" s="11" t="s">
        <v>1472</v>
      </c>
      <c r="G3545" s="11" t="s">
        <v>1473</v>
      </c>
    </row>
    <row r="3546" spans="1:7" ht="21" customHeight="1">
      <c r="A3546" s="17" t="s">
        <v>3191</v>
      </c>
      <c r="B3546" s="18" t="s">
        <v>3192</v>
      </c>
      <c r="C3546" s="17" t="s">
        <v>14</v>
      </c>
      <c r="D3546" s="17" t="s">
        <v>1563</v>
      </c>
      <c r="E3546" s="19">
        <v>1</v>
      </c>
      <c r="F3546" s="20">
        <v>4.5599999999999996</v>
      </c>
      <c r="G3546" s="20">
        <f t="shared" ref="G3546:G3551" si="35">TRUNC(TRUNC(E3546,8)*F3546,2)</f>
        <v>4.5599999999999996</v>
      </c>
    </row>
    <row r="3547" spans="1:7" ht="21" customHeight="1">
      <c r="A3547" s="17" t="s">
        <v>3208</v>
      </c>
      <c r="B3547" s="18" t="s">
        <v>3209</v>
      </c>
      <c r="C3547" s="17" t="s">
        <v>14</v>
      </c>
      <c r="D3547" s="17" t="s">
        <v>1563</v>
      </c>
      <c r="E3547" s="19">
        <v>1</v>
      </c>
      <c r="F3547" s="20">
        <v>1.43</v>
      </c>
      <c r="G3547" s="20">
        <f t="shared" si="35"/>
        <v>1.43</v>
      </c>
    </row>
    <row r="3548" spans="1:7" ht="21" customHeight="1">
      <c r="A3548" s="17" t="s">
        <v>3195</v>
      </c>
      <c r="B3548" s="18" t="s">
        <v>3196</v>
      </c>
      <c r="C3548" s="17" t="s">
        <v>14</v>
      </c>
      <c r="D3548" s="17" t="s">
        <v>1563</v>
      </c>
      <c r="E3548" s="19">
        <v>1</v>
      </c>
      <c r="F3548" s="20">
        <v>1.34</v>
      </c>
      <c r="G3548" s="20">
        <f t="shared" si="35"/>
        <v>1.34</v>
      </c>
    </row>
    <row r="3549" spans="1:7" ht="29.1" customHeight="1">
      <c r="A3549" s="17" t="s">
        <v>3210</v>
      </c>
      <c r="B3549" s="18" t="s">
        <v>3211</v>
      </c>
      <c r="C3549" s="17" t="s">
        <v>14</v>
      </c>
      <c r="D3549" s="17" t="s">
        <v>1563</v>
      </c>
      <c r="E3549" s="19">
        <v>1</v>
      </c>
      <c r="F3549" s="20">
        <v>0.49</v>
      </c>
      <c r="G3549" s="20">
        <f t="shared" si="35"/>
        <v>0.49</v>
      </c>
    </row>
    <row r="3550" spans="1:7" ht="21" customHeight="1">
      <c r="A3550" s="17" t="s">
        <v>3199</v>
      </c>
      <c r="B3550" s="18" t="s">
        <v>3200</v>
      </c>
      <c r="C3550" s="17" t="s">
        <v>14</v>
      </c>
      <c r="D3550" s="17" t="s">
        <v>1563</v>
      </c>
      <c r="E3550" s="19">
        <v>1</v>
      </c>
      <c r="F3550" s="20">
        <v>0.04</v>
      </c>
      <c r="G3550" s="20">
        <f t="shared" si="35"/>
        <v>0.04</v>
      </c>
    </row>
    <row r="3551" spans="1:7" ht="21" customHeight="1">
      <c r="A3551" s="17" t="s">
        <v>3201</v>
      </c>
      <c r="B3551" s="18" t="s">
        <v>3202</v>
      </c>
      <c r="C3551" s="17" t="s">
        <v>14</v>
      </c>
      <c r="D3551" s="17" t="s">
        <v>1563</v>
      </c>
      <c r="E3551" s="19">
        <v>1</v>
      </c>
      <c r="F3551" s="20">
        <v>0.8</v>
      </c>
      <c r="G3551" s="20">
        <f t="shared" si="35"/>
        <v>0.8</v>
      </c>
    </row>
    <row r="3552" spans="1:7" ht="15" customHeight="1">
      <c r="A3552" s="2"/>
      <c r="B3552" s="2"/>
      <c r="C3552" s="2"/>
      <c r="D3552" s="2"/>
      <c r="E3552" s="87" t="s">
        <v>1482</v>
      </c>
      <c r="F3552" s="87"/>
      <c r="G3552" s="21">
        <f>SUM(G3546:G3551)</f>
        <v>8.66</v>
      </c>
    </row>
    <row r="3553" spans="1:7" ht="15" customHeight="1">
      <c r="A3553" s="91" t="s">
        <v>1483</v>
      </c>
      <c r="B3553" s="91"/>
      <c r="C3553" s="11" t="s">
        <v>4</v>
      </c>
      <c r="D3553" s="11" t="s">
        <v>1470</v>
      </c>
      <c r="E3553" s="11" t="s">
        <v>1471</v>
      </c>
      <c r="F3553" s="11" t="s">
        <v>1472</v>
      </c>
      <c r="G3553" s="11" t="s">
        <v>1473</v>
      </c>
    </row>
    <row r="3554" spans="1:7" ht="15" customHeight="1">
      <c r="A3554" s="17" t="s">
        <v>3632</v>
      </c>
      <c r="B3554" s="18" t="s">
        <v>3633</v>
      </c>
      <c r="C3554" s="17" t="s">
        <v>14</v>
      </c>
      <c r="D3554" s="17" t="s">
        <v>1563</v>
      </c>
      <c r="E3554" s="19">
        <v>1</v>
      </c>
      <c r="F3554" s="20">
        <v>22.63</v>
      </c>
      <c r="G3554" s="20">
        <f>TRUNC(TRUNC(E3554,8)*F3554,2)</f>
        <v>22.63</v>
      </c>
    </row>
    <row r="3555" spans="1:7" ht="15" customHeight="1">
      <c r="A3555" s="2"/>
      <c r="B3555" s="2"/>
      <c r="C3555" s="2"/>
      <c r="D3555" s="2"/>
      <c r="E3555" s="87" t="s">
        <v>1486</v>
      </c>
      <c r="F3555" s="87"/>
      <c r="G3555" s="21">
        <f>SUM(G3554:G3554)</f>
        <v>22.63</v>
      </c>
    </row>
    <row r="3556" spans="1:7" ht="15" customHeight="1">
      <c r="A3556" s="91" t="s">
        <v>1487</v>
      </c>
      <c r="B3556" s="91"/>
      <c r="C3556" s="11" t="s">
        <v>4</v>
      </c>
      <c r="D3556" s="11" t="s">
        <v>1470</v>
      </c>
      <c r="E3556" s="11" t="s">
        <v>1471</v>
      </c>
      <c r="F3556" s="11" t="s">
        <v>1472</v>
      </c>
      <c r="G3556" s="11" t="s">
        <v>1473</v>
      </c>
    </row>
    <row r="3557" spans="1:7" ht="21" customHeight="1">
      <c r="A3557" s="17" t="s">
        <v>4153</v>
      </c>
      <c r="B3557" s="18" t="s">
        <v>4154</v>
      </c>
      <c r="C3557" s="17" t="s">
        <v>14</v>
      </c>
      <c r="D3557" s="17" t="s">
        <v>1563</v>
      </c>
      <c r="E3557" s="19">
        <v>1</v>
      </c>
      <c r="F3557" s="20">
        <v>0.3</v>
      </c>
      <c r="G3557" s="20">
        <f>TRUNC(TRUNC(E3557,8)*F3557,2)</f>
        <v>0.3</v>
      </c>
    </row>
    <row r="3558" spans="1:7" ht="15" customHeight="1">
      <c r="A3558" s="2"/>
      <c r="B3558" s="2"/>
      <c r="C3558" s="2"/>
      <c r="D3558" s="2"/>
      <c r="E3558" s="87" t="s">
        <v>1490</v>
      </c>
      <c r="F3558" s="87"/>
      <c r="G3558" s="21">
        <f>SUM(G3557:G3557)</f>
        <v>0.3</v>
      </c>
    </row>
    <row r="3559" spans="1:7" ht="15" customHeight="1">
      <c r="A3559" s="2"/>
      <c r="B3559" s="2"/>
      <c r="C3559" s="2"/>
      <c r="D3559" s="2"/>
      <c r="E3559" s="89" t="s">
        <v>1491</v>
      </c>
      <c r="F3559" s="89"/>
      <c r="G3559" s="5">
        <f>SUM(G3552,G3555,G3558)</f>
        <v>31.59</v>
      </c>
    </row>
    <row r="3560" spans="1:7" ht="9.9499999999999993" customHeight="1">
      <c r="A3560" s="2"/>
      <c r="B3560" s="2"/>
      <c r="C3560" s="2"/>
      <c r="D3560" s="2"/>
      <c r="E3560" s="90"/>
      <c r="F3560" s="90"/>
      <c r="G3560" s="90"/>
    </row>
    <row r="3561" spans="1:7" ht="20.100000000000001" customHeight="1">
      <c r="A3561" s="81" t="s">
        <v>4155</v>
      </c>
      <c r="B3561" s="81"/>
      <c r="C3561" s="81"/>
      <c r="D3561" s="81"/>
      <c r="E3561" s="81"/>
      <c r="F3561" s="81"/>
      <c r="G3561" s="81"/>
    </row>
    <row r="3562" spans="1:7" ht="15" customHeight="1">
      <c r="A3562" s="91" t="s">
        <v>1552</v>
      </c>
      <c r="B3562" s="91"/>
      <c r="C3562" s="11" t="s">
        <v>4</v>
      </c>
      <c r="D3562" s="11" t="s">
        <v>1470</v>
      </c>
      <c r="E3562" s="11" t="s">
        <v>1471</v>
      </c>
      <c r="F3562" s="11" t="s">
        <v>1472</v>
      </c>
      <c r="G3562" s="11" t="s">
        <v>1473</v>
      </c>
    </row>
    <row r="3563" spans="1:7" ht="29.1" customHeight="1">
      <c r="A3563" s="17" t="s">
        <v>1944</v>
      </c>
      <c r="B3563" s="18" t="s">
        <v>1945</v>
      </c>
      <c r="C3563" s="17" t="s">
        <v>14</v>
      </c>
      <c r="D3563" s="17" t="s">
        <v>1555</v>
      </c>
      <c r="E3563" s="19">
        <v>7.3000000000000001E-3</v>
      </c>
      <c r="F3563" s="20">
        <v>36.17</v>
      </c>
      <c r="G3563" s="20">
        <f>TRUNC(TRUNC(E3563,8)*F3563,2)</f>
        <v>0.26</v>
      </c>
    </row>
    <row r="3564" spans="1:7" ht="29.1" customHeight="1">
      <c r="A3564" s="17" t="s">
        <v>1946</v>
      </c>
      <c r="B3564" s="18" t="s">
        <v>1947</v>
      </c>
      <c r="C3564" s="17" t="s">
        <v>14</v>
      </c>
      <c r="D3564" s="17" t="s">
        <v>1558</v>
      </c>
      <c r="E3564" s="19">
        <v>5.3E-3</v>
      </c>
      <c r="F3564" s="20">
        <v>37.369999999999997</v>
      </c>
      <c r="G3564" s="20">
        <f>TRUNC(TRUNC(E3564,8)*F3564,2)</f>
        <v>0.19</v>
      </c>
    </row>
    <row r="3565" spans="1:7" ht="18" customHeight="1">
      <c r="A3565" s="2"/>
      <c r="B3565" s="2"/>
      <c r="C3565" s="2"/>
      <c r="D3565" s="2"/>
      <c r="E3565" s="87" t="s">
        <v>1559</v>
      </c>
      <c r="F3565" s="87"/>
      <c r="G3565" s="21">
        <f>SUM(G3563:G3564)</f>
        <v>0.45</v>
      </c>
    </row>
    <row r="3566" spans="1:7" ht="15" customHeight="1">
      <c r="A3566" s="91" t="s">
        <v>1576</v>
      </c>
      <c r="B3566" s="91"/>
      <c r="C3566" s="11" t="s">
        <v>4</v>
      </c>
      <c r="D3566" s="11" t="s">
        <v>1470</v>
      </c>
      <c r="E3566" s="11" t="s">
        <v>1471</v>
      </c>
      <c r="F3566" s="11" t="s">
        <v>1472</v>
      </c>
      <c r="G3566" s="11" t="s">
        <v>1473</v>
      </c>
    </row>
    <row r="3567" spans="1:7" ht="29.1" customHeight="1">
      <c r="A3567" s="17" t="s">
        <v>4156</v>
      </c>
      <c r="B3567" s="18" t="s">
        <v>4157</v>
      </c>
      <c r="C3567" s="17" t="s">
        <v>14</v>
      </c>
      <c r="D3567" s="17" t="s">
        <v>1583</v>
      </c>
      <c r="E3567" s="19">
        <v>1.26</v>
      </c>
      <c r="F3567" s="20">
        <v>0.28000000000000003</v>
      </c>
      <c r="G3567" s="20">
        <f>TRUNC(TRUNC(E3567,8)*F3567,2)</f>
        <v>0.35</v>
      </c>
    </row>
    <row r="3568" spans="1:7" ht="29.1" customHeight="1">
      <c r="A3568" s="17" t="s">
        <v>4158</v>
      </c>
      <c r="B3568" s="18" t="s">
        <v>4159</v>
      </c>
      <c r="C3568" s="17" t="s">
        <v>14</v>
      </c>
      <c r="D3568" s="17" t="s">
        <v>33</v>
      </c>
      <c r="E3568" s="19">
        <v>1.26</v>
      </c>
      <c r="F3568" s="20">
        <v>4.25</v>
      </c>
      <c r="G3568" s="20">
        <f>TRUNC(TRUNC(E3568,8)*F3568,2)</f>
        <v>5.35</v>
      </c>
    </row>
    <row r="3569" spans="1:7" ht="21" customHeight="1">
      <c r="A3569" s="17" t="s">
        <v>4160</v>
      </c>
      <c r="B3569" s="18" t="s">
        <v>4161</v>
      </c>
      <c r="C3569" s="17" t="s">
        <v>14</v>
      </c>
      <c r="D3569" s="17" t="s">
        <v>39</v>
      </c>
      <c r="E3569" s="19">
        <v>1.357</v>
      </c>
      <c r="F3569" s="20">
        <v>28.61</v>
      </c>
      <c r="G3569" s="20">
        <f>TRUNC(TRUNC(E3569,8)*F3569,2)</f>
        <v>38.82</v>
      </c>
    </row>
    <row r="3570" spans="1:7" ht="15" customHeight="1">
      <c r="A3570" s="2"/>
      <c r="B3570" s="2"/>
      <c r="C3570" s="2"/>
      <c r="D3570" s="2"/>
      <c r="E3570" s="87" t="s">
        <v>1588</v>
      </c>
      <c r="F3570" s="87"/>
      <c r="G3570" s="21">
        <f>SUM(G3567:G3569)</f>
        <v>44.519999999999996</v>
      </c>
    </row>
    <row r="3571" spans="1:7" ht="15" customHeight="1">
      <c r="A3571" s="91" t="s">
        <v>1560</v>
      </c>
      <c r="B3571" s="91"/>
      <c r="C3571" s="11" t="s">
        <v>4</v>
      </c>
      <c r="D3571" s="11" t="s">
        <v>1470</v>
      </c>
      <c r="E3571" s="11" t="s">
        <v>1471</v>
      </c>
      <c r="F3571" s="11" t="s">
        <v>1472</v>
      </c>
      <c r="G3571" s="11" t="s">
        <v>1473</v>
      </c>
    </row>
    <row r="3572" spans="1:7" ht="15" customHeight="1">
      <c r="A3572" s="17" t="s">
        <v>1775</v>
      </c>
      <c r="B3572" s="18" t="s">
        <v>1776</v>
      </c>
      <c r="C3572" s="17" t="s">
        <v>14</v>
      </c>
      <c r="D3572" s="17" t="s">
        <v>1563</v>
      </c>
      <c r="E3572" s="19">
        <v>0.16600000000000001</v>
      </c>
      <c r="F3572" s="20">
        <v>23.23</v>
      </c>
      <c r="G3572" s="20">
        <f>TRUNC(TRUNC(E3572,8)*F3572,2)</f>
        <v>3.85</v>
      </c>
    </row>
    <row r="3573" spans="1:7" ht="15" customHeight="1">
      <c r="A3573" s="17" t="s">
        <v>2145</v>
      </c>
      <c r="B3573" s="18" t="s">
        <v>2146</v>
      </c>
      <c r="C3573" s="17" t="s">
        <v>14</v>
      </c>
      <c r="D3573" s="17" t="s">
        <v>1563</v>
      </c>
      <c r="E3573" s="19">
        <v>0.128</v>
      </c>
      <c r="F3573" s="20">
        <v>31.59</v>
      </c>
      <c r="G3573" s="20">
        <f>TRUNC(TRUNC(E3573,8)*F3573,2)</f>
        <v>4.04</v>
      </c>
    </row>
    <row r="3574" spans="1:7" ht="18" customHeight="1">
      <c r="A3574" s="2"/>
      <c r="B3574" s="2"/>
      <c r="C3574" s="2"/>
      <c r="D3574" s="2"/>
      <c r="E3574" s="87" t="s">
        <v>1564</v>
      </c>
      <c r="F3574" s="87"/>
      <c r="G3574" s="21">
        <f>SUM(G3572:G3573)</f>
        <v>7.8900000000000006</v>
      </c>
    </row>
    <row r="3575" spans="1:7" ht="15" customHeight="1">
      <c r="A3575" s="2"/>
      <c r="B3575" s="2"/>
      <c r="C3575" s="2"/>
      <c r="D3575" s="2"/>
      <c r="E3575" s="89" t="s">
        <v>1491</v>
      </c>
      <c r="F3575" s="89"/>
      <c r="G3575" s="5">
        <f>SUM(G3565,G3570,G3574)</f>
        <v>52.86</v>
      </c>
    </row>
    <row r="3576" spans="1:7" ht="9.9499999999999993" customHeight="1">
      <c r="A3576" s="2"/>
      <c r="B3576" s="2"/>
      <c r="C3576" s="2"/>
      <c r="D3576" s="2"/>
      <c r="E3576" s="90"/>
      <c r="F3576" s="90"/>
      <c r="G3576" s="90"/>
    </row>
    <row r="3577" spans="1:7" ht="20.100000000000001" customHeight="1">
      <c r="A3577" s="81" t="s">
        <v>4162</v>
      </c>
      <c r="B3577" s="81"/>
      <c r="C3577" s="81"/>
      <c r="D3577" s="81"/>
      <c r="E3577" s="81"/>
      <c r="F3577" s="81"/>
      <c r="G3577" s="81"/>
    </row>
    <row r="3578" spans="1:7" ht="15" customHeight="1">
      <c r="A3578" s="91" t="s">
        <v>1576</v>
      </c>
      <c r="B3578" s="91"/>
      <c r="C3578" s="11" t="s">
        <v>4</v>
      </c>
      <c r="D3578" s="11" t="s">
        <v>1470</v>
      </c>
      <c r="E3578" s="11" t="s">
        <v>1471</v>
      </c>
      <c r="F3578" s="11" t="s">
        <v>1472</v>
      </c>
      <c r="G3578" s="11" t="s">
        <v>1473</v>
      </c>
    </row>
    <row r="3579" spans="1:7" ht="15" customHeight="1">
      <c r="A3579" s="17" t="s">
        <v>3814</v>
      </c>
      <c r="B3579" s="18" t="s">
        <v>3815</v>
      </c>
      <c r="C3579" s="17" t="s">
        <v>14</v>
      </c>
      <c r="D3579" s="17" t="s">
        <v>33</v>
      </c>
      <c r="E3579" s="19">
        <v>1</v>
      </c>
      <c r="F3579" s="20">
        <v>5.49</v>
      </c>
      <c r="G3579" s="20">
        <f>TRUNC(TRUNC(E3579,8)*F3579,2)</f>
        <v>5.49</v>
      </c>
    </row>
    <row r="3580" spans="1:7" ht="15" customHeight="1">
      <c r="A3580" s="2"/>
      <c r="B3580" s="2"/>
      <c r="C3580" s="2"/>
      <c r="D3580" s="2"/>
      <c r="E3580" s="87" t="s">
        <v>1588</v>
      </c>
      <c r="F3580" s="87"/>
      <c r="G3580" s="21">
        <f>SUM(G3579:G3579)</f>
        <v>5.49</v>
      </c>
    </row>
    <row r="3581" spans="1:7" ht="15" customHeight="1">
      <c r="A3581" s="91" t="s">
        <v>1560</v>
      </c>
      <c r="B3581" s="91"/>
      <c r="C3581" s="11" t="s">
        <v>4</v>
      </c>
      <c r="D3581" s="11" t="s">
        <v>1470</v>
      </c>
      <c r="E3581" s="11" t="s">
        <v>1471</v>
      </c>
      <c r="F3581" s="11" t="s">
        <v>1472</v>
      </c>
      <c r="G3581" s="11" t="s">
        <v>1473</v>
      </c>
    </row>
    <row r="3582" spans="1:7" ht="21" customHeight="1">
      <c r="A3582" s="17" t="s">
        <v>2158</v>
      </c>
      <c r="B3582" s="18" t="s">
        <v>2159</v>
      </c>
      <c r="C3582" s="17" t="s">
        <v>14</v>
      </c>
      <c r="D3582" s="17" t="s">
        <v>1563</v>
      </c>
      <c r="E3582" s="19">
        <v>0.51100000000000001</v>
      </c>
      <c r="F3582" s="20">
        <v>24.39</v>
      </c>
      <c r="G3582" s="20">
        <f>TRUNC(TRUNC(E3582,8)*F3582,2)</f>
        <v>12.46</v>
      </c>
    </row>
    <row r="3583" spans="1:7" ht="15" customHeight="1">
      <c r="A3583" s="17" t="s">
        <v>2160</v>
      </c>
      <c r="B3583" s="18" t="s">
        <v>2161</v>
      </c>
      <c r="C3583" s="17" t="s">
        <v>14</v>
      </c>
      <c r="D3583" s="17" t="s">
        <v>1563</v>
      </c>
      <c r="E3583" s="19">
        <v>0.51100000000000001</v>
      </c>
      <c r="F3583" s="20">
        <v>32.69</v>
      </c>
      <c r="G3583" s="20">
        <f>TRUNC(TRUNC(E3583,8)*F3583,2)</f>
        <v>16.7</v>
      </c>
    </row>
    <row r="3584" spans="1:7" ht="18" customHeight="1">
      <c r="A3584" s="2"/>
      <c r="B3584" s="2"/>
      <c r="C3584" s="2"/>
      <c r="D3584" s="2"/>
      <c r="E3584" s="87" t="s">
        <v>1564</v>
      </c>
      <c r="F3584" s="87"/>
      <c r="G3584" s="21">
        <f>SUM(G3582:G3583)</f>
        <v>29.16</v>
      </c>
    </row>
    <row r="3585" spans="1:7" ht="15" customHeight="1">
      <c r="A3585" s="2"/>
      <c r="B3585" s="2"/>
      <c r="C3585" s="2"/>
      <c r="D3585" s="2"/>
      <c r="E3585" s="89" t="s">
        <v>1491</v>
      </c>
      <c r="F3585" s="89"/>
      <c r="G3585" s="5">
        <f>SUM(G3580,G3584)</f>
        <v>34.65</v>
      </c>
    </row>
    <row r="3586" spans="1:7" ht="9.9499999999999993" customHeight="1">
      <c r="A3586" s="2"/>
      <c r="B3586" s="2"/>
      <c r="C3586" s="2"/>
      <c r="D3586" s="2"/>
      <c r="E3586" s="90"/>
      <c r="F3586" s="90"/>
      <c r="G3586" s="90"/>
    </row>
    <row r="3587" spans="1:7" ht="20.100000000000001" customHeight="1">
      <c r="A3587" s="81" t="s">
        <v>2284</v>
      </c>
      <c r="B3587" s="81"/>
      <c r="C3587" s="81"/>
      <c r="D3587" s="81"/>
      <c r="E3587" s="81"/>
      <c r="F3587" s="81"/>
      <c r="G3587" s="81"/>
    </row>
    <row r="3588" spans="1:7" ht="15" customHeight="1">
      <c r="A3588" s="91" t="s">
        <v>1487</v>
      </c>
      <c r="B3588" s="91"/>
      <c r="C3588" s="11" t="s">
        <v>4</v>
      </c>
      <c r="D3588" s="11" t="s">
        <v>1470</v>
      </c>
      <c r="E3588" s="11" t="s">
        <v>1471</v>
      </c>
      <c r="F3588" s="11" t="s">
        <v>1472</v>
      </c>
      <c r="G3588" s="11" t="s">
        <v>1473</v>
      </c>
    </row>
    <row r="3589" spans="1:7" ht="29.1" customHeight="1">
      <c r="A3589" s="17" t="s">
        <v>2280</v>
      </c>
      <c r="B3589" s="18" t="s">
        <v>2281</v>
      </c>
      <c r="C3589" s="17" t="s">
        <v>14</v>
      </c>
      <c r="D3589" s="17" t="s">
        <v>33</v>
      </c>
      <c r="E3589" s="19">
        <v>1</v>
      </c>
      <c r="F3589" s="20">
        <v>10.4</v>
      </c>
      <c r="G3589" s="20">
        <f>TRUNC(TRUNC(E3589,8)*F3589,2)</f>
        <v>10.4</v>
      </c>
    </row>
    <row r="3590" spans="1:7" ht="29.1" customHeight="1">
      <c r="A3590" s="17" t="s">
        <v>2285</v>
      </c>
      <c r="B3590" s="18" t="s">
        <v>2286</v>
      </c>
      <c r="C3590" s="17" t="s">
        <v>14</v>
      </c>
      <c r="D3590" s="17" t="s">
        <v>33</v>
      </c>
      <c r="E3590" s="19">
        <v>1</v>
      </c>
      <c r="F3590" s="20">
        <v>19.3</v>
      </c>
      <c r="G3590" s="20">
        <f>TRUNC(TRUNC(E3590,8)*F3590,2)</f>
        <v>19.3</v>
      </c>
    </row>
    <row r="3591" spans="1:7" ht="15" customHeight="1">
      <c r="A3591" s="2"/>
      <c r="B3591" s="2"/>
      <c r="C3591" s="2"/>
      <c r="D3591" s="2"/>
      <c r="E3591" s="87" t="s">
        <v>1490</v>
      </c>
      <c r="F3591" s="87"/>
      <c r="G3591" s="21">
        <f>SUM(G3589:G3590)</f>
        <v>29.700000000000003</v>
      </c>
    </row>
    <row r="3592" spans="1:7" ht="15" customHeight="1">
      <c r="A3592" s="2"/>
      <c r="B3592" s="2"/>
      <c r="C3592" s="2"/>
      <c r="D3592" s="2"/>
      <c r="E3592" s="89" t="s">
        <v>1491</v>
      </c>
      <c r="F3592" s="89"/>
      <c r="G3592" s="5">
        <f>SUM(G3591)</f>
        <v>29.700000000000003</v>
      </c>
    </row>
    <row r="3593" spans="1:7" ht="9.9499999999999993" customHeight="1">
      <c r="A3593" s="2"/>
      <c r="B3593" s="2"/>
      <c r="C3593" s="2"/>
      <c r="D3593" s="2"/>
      <c r="E3593" s="90"/>
      <c r="F3593" s="90"/>
      <c r="G3593" s="90"/>
    </row>
    <row r="3594" spans="1:7" ht="20.100000000000001" customHeight="1">
      <c r="A3594" s="81" t="s">
        <v>4163</v>
      </c>
      <c r="B3594" s="81"/>
      <c r="C3594" s="81"/>
      <c r="D3594" s="81"/>
      <c r="E3594" s="81"/>
      <c r="F3594" s="81"/>
      <c r="G3594" s="81"/>
    </row>
    <row r="3595" spans="1:7" ht="15" customHeight="1">
      <c r="A3595" s="91" t="s">
        <v>1576</v>
      </c>
      <c r="B3595" s="91"/>
      <c r="C3595" s="11" t="s">
        <v>4</v>
      </c>
      <c r="D3595" s="11" t="s">
        <v>1470</v>
      </c>
      <c r="E3595" s="11" t="s">
        <v>1471</v>
      </c>
      <c r="F3595" s="11" t="s">
        <v>1472</v>
      </c>
      <c r="G3595" s="11" t="s">
        <v>1473</v>
      </c>
    </row>
    <row r="3596" spans="1:7" ht="15" customHeight="1">
      <c r="A3596" s="17" t="s">
        <v>3814</v>
      </c>
      <c r="B3596" s="18" t="s">
        <v>3815</v>
      </c>
      <c r="C3596" s="17" t="s">
        <v>14</v>
      </c>
      <c r="D3596" s="17" t="s">
        <v>33</v>
      </c>
      <c r="E3596" s="19">
        <v>1</v>
      </c>
      <c r="F3596" s="20">
        <v>5.49</v>
      </c>
      <c r="G3596" s="20">
        <f>TRUNC(TRUNC(E3596,8)*F3596,2)</f>
        <v>5.49</v>
      </c>
    </row>
    <row r="3597" spans="1:7" ht="15" customHeight="1">
      <c r="A3597" s="2"/>
      <c r="B3597" s="2"/>
      <c r="C3597" s="2"/>
      <c r="D3597" s="2"/>
      <c r="E3597" s="87" t="s">
        <v>1588</v>
      </c>
      <c r="F3597" s="87"/>
      <c r="G3597" s="21">
        <f>SUM(G3596:G3596)</f>
        <v>5.49</v>
      </c>
    </row>
    <row r="3598" spans="1:7" ht="15" customHeight="1">
      <c r="A3598" s="91" t="s">
        <v>1560</v>
      </c>
      <c r="B3598" s="91"/>
      <c r="C3598" s="11" t="s">
        <v>4</v>
      </c>
      <c r="D3598" s="11" t="s">
        <v>1470</v>
      </c>
      <c r="E3598" s="11" t="s">
        <v>1471</v>
      </c>
      <c r="F3598" s="11" t="s">
        <v>1472</v>
      </c>
      <c r="G3598" s="11" t="s">
        <v>1473</v>
      </c>
    </row>
    <row r="3599" spans="1:7" ht="21" customHeight="1">
      <c r="A3599" s="17" t="s">
        <v>2158</v>
      </c>
      <c r="B3599" s="18" t="s">
        <v>2159</v>
      </c>
      <c r="C3599" s="17" t="s">
        <v>14</v>
      </c>
      <c r="D3599" s="17" t="s">
        <v>1563</v>
      </c>
      <c r="E3599" s="19">
        <v>0.24199999999999999</v>
      </c>
      <c r="F3599" s="20">
        <v>24.39</v>
      </c>
      <c r="G3599" s="20">
        <f>TRUNC(TRUNC(E3599,8)*F3599,2)</f>
        <v>5.9</v>
      </c>
    </row>
    <row r="3600" spans="1:7" ht="15" customHeight="1">
      <c r="A3600" s="17" t="s">
        <v>2160</v>
      </c>
      <c r="B3600" s="18" t="s">
        <v>2161</v>
      </c>
      <c r="C3600" s="17" t="s">
        <v>14</v>
      </c>
      <c r="D3600" s="17" t="s">
        <v>1563</v>
      </c>
      <c r="E3600" s="19">
        <v>0.24199999999999999</v>
      </c>
      <c r="F3600" s="20">
        <v>32.69</v>
      </c>
      <c r="G3600" s="20">
        <f>TRUNC(TRUNC(E3600,8)*F3600,2)</f>
        <v>7.91</v>
      </c>
    </row>
    <row r="3601" spans="1:7" ht="18" customHeight="1">
      <c r="A3601" s="2"/>
      <c r="B3601" s="2"/>
      <c r="C3601" s="2"/>
      <c r="D3601" s="2"/>
      <c r="E3601" s="87" t="s">
        <v>1564</v>
      </c>
      <c r="F3601" s="87"/>
      <c r="G3601" s="21">
        <f>SUM(G3599:G3600)</f>
        <v>13.81</v>
      </c>
    </row>
    <row r="3602" spans="1:7" ht="15" customHeight="1">
      <c r="A3602" s="2"/>
      <c r="B3602" s="2"/>
      <c r="C3602" s="2"/>
      <c r="D3602" s="2"/>
      <c r="E3602" s="89" t="s">
        <v>1491</v>
      </c>
      <c r="F3602" s="89"/>
      <c r="G3602" s="5">
        <f>SUM(G3597,G3601)</f>
        <v>19.3</v>
      </c>
    </row>
    <row r="3603" spans="1:7" ht="9.9499999999999993" customHeight="1">
      <c r="A3603" s="2"/>
      <c r="B3603" s="2"/>
      <c r="C3603" s="2"/>
      <c r="D3603" s="2"/>
      <c r="E3603" s="90"/>
      <c r="F3603" s="90"/>
      <c r="G3603" s="90"/>
    </row>
    <row r="3604" spans="1:7" ht="20.100000000000001" customHeight="1">
      <c r="A3604" s="81" t="s">
        <v>2287</v>
      </c>
      <c r="B3604" s="81"/>
      <c r="C3604" s="81"/>
      <c r="D3604" s="81"/>
      <c r="E3604" s="81"/>
      <c r="F3604" s="81"/>
      <c r="G3604" s="81"/>
    </row>
    <row r="3605" spans="1:7" ht="15" customHeight="1">
      <c r="A3605" s="91" t="s">
        <v>1487</v>
      </c>
      <c r="B3605" s="91"/>
      <c r="C3605" s="11" t="s">
        <v>4</v>
      </c>
      <c r="D3605" s="11" t="s">
        <v>1470</v>
      </c>
      <c r="E3605" s="11" t="s">
        <v>1471</v>
      </c>
      <c r="F3605" s="11" t="s">
        <v>1472</v>
      </c>
      <c r="G3605" s="11" t="s">
        <v>1473</v>
      </c>
    </row>
    <row r="3606" spans="1:7" ht="29.1" customHeight="1">
      <c r="A3606" s="17" t="s">
        <v>2280</v>
      </c>
      <c r="B3606" s="18" t="s">
        <v>2281</v>
      </c>
      <c r="C3606" s="17" t="s">
        <v>14</v>
      </c>
      <c r="D3606" s="17" t="s">
        <v>33</v>
      </c>
      <c r="E3606" s="19">
        <v>1</v>
      </c>
      <c r="F3606" s="20">
        <v>10.4</v>
      </c>
      <c r="G3606" s="20">
        <f>TRUNC(TRUNC(E3606,8)*F3606,2)</f>
        <v>10.4</v>
      </c>
    </row>
    <row r="3607" spans="1:7" ht="29.1" customHeight="1">
      <c r="A3607" s="17" t="s">
        <v>2288</v>
      </c>
      <c r="B3607" s="18" t="s">
        <v>2289</v>
      </c>
      <c r="C3607" s="17" t="s">
        <v>14</v>
      </c>
      <c r="D3607" s="17" t="s">
        <v>33</v>
      </c>
      <c r="E3607" s="19">
        <v>1</v>
      </c>
      <c r="F3607" s="20">
        <v>20.83</v>
      </c>
      <c r="G3607" s="20">
        <f>TRUNC(TRUNC(E3607,8)*F3607,2)</f>
        <v>20.83</v>
      </c>
    </row>
    <row r="3608" spans="1:7" ht="15" customHeight="1">
      <c r="A3608" s="2"/>
      <c r="B3608" s="2"/>
      <c r="C3608" s="2"/>
      <c r="D3608" s="2"/>
      <c r="E3608" s="87" t="s">
        <v>1490</v>
      </c>
      <c r="F3608" s="87"/>
      <c r="G3608" s="21">
        <f>SUM(G3606:G3607)</f>
        <v>31.229999999999997</v>
      </c>
    </row>
    <row r="3609" spans="1:7" ht="15" customHeight="1">
      <c r="A3609" s="2"/>
      <c r="B3609" s="2"/>
      <c r="C3609" s="2"/>
      <c r="D3609" s="2"/>
      <c r="E3609" s="89" t="s">
        <v>1491</v>
      </c>
      <c r="F3609" s="89"/>
      <c r="G3609" s="5">
        <f>SUM(G3608)</f>
        <v>31.229999999999997</v>
      </c>
    </row>
    <row r="3610" spans="1:7" ht="9.9499999999999993" customHeight="1">
      <c r="A3610" s="2"/>
      <c r="B3610" s="2"/>
      <c r="C3610" s="2"/>
      <c r="D3610" s="2"/>
      <c r="E3610" s="90"/>
      <c r="F3610" s="90"/>
      <c r="G3610" s="90"/>
    </row>
    <row r="3611" spans="1:7" ht="20.100000000000001" customHeight="1">
      <c r="A3611" s="81" t="s">
        <v>4164</v>
      </c>
      <c r="B3611" s="81"/>
      <c r="C3611" s="81"/>
      <c r="D3611" s="81"/>
      <c r="E3611" s="81"/>
      <c r="F3611" s="81"/>
      <c r="G3611" s="81"/>
    </row>
    <row r="3612" spans="1:7" ht="15" customHeight="1">
      <c r="A3612" s="91" t="s">
        <v>1576</v>
      </c>
      <c r="B3612" s="91"/>
      <c r="C3612" s="11" t="s">
        <v>4</v>
      </c>
      <c r="D3612" s="11" t="s">
        <v>1470</v>
      </c>
      <c r="E3612" s="11" t="s">
        <v>1471</v>
      </c>
      <c r="F3612" s="11" t="s">
        <v>1472</v>
      </c>
      <c r="G3612" s="11" t="s">
        <v>1473</v>
      </c>
    </row>
    <row r="3613" spans="1:7" ht="15" customHeight="1">
      <c r="A3613" s="17" t="s">
        <v>4165</v>
      </c>
      <c r="B3613" s="18" t="s">
        <v>4166</v>
      </c>
      <c r="C3613" s="17" t="s">
        <v>14</v>
      </c>
      <c r="D3613" s="17" t="s">
        <v>33</v>
      </c>
      <c r="E3613" s="19">
        <v>1</v>
      </c>
      <c r="F3613" s="20">
        <v>7.02</v>
      </c>
      <c r="G3613" s="20">
        <f>TRUNC(TRUNC(E3613,8)*F3613,2)</f>
        <v>7.02</v>
      </c>
    </row>
    <row r="3614" spans="1:7" ht="15" customHeight="1">
      <c r="A3614" s="2"/>
      <c r="B3614" s="2"/>
      <c r="C3614" s="2"/>
      <c r="D3614" s="2"/>
      <c r="E3614" s="87" t="s">
        <v>1588</v>
      </c>
      <c r="F3614" s="87"/>
      <c r="G3614" s="21">
        <f>SUM(G3613:G3613)</f>
        <v>7.02</v>
      </c>
    </row>
    <row r="3615" spans="1:7" ht="15" customHeight="1">
      <c r="A3615" s="91" t="s">
        <v>1560</v>
      </c>
      <c r="B3615" s="91"/>
      <c r="C3615" s="11" t="s">
        <v>4</v>
      </c>
      <c r="D3615" s="11" t="s">
        <v>1470</v>
      </c>
      <c r="E3615" s="11" t="s">
        <v>1471</v>
      </c>
      <c r="F3615" s="11" t="s">
        <v>1472</v>
      </c>
      <c r="G3615" s="11" t="s">
        <v>1473</v>
      </c>
    </row>
    <row r="3616" spans="1:7" ht="21" customHeight="1">
      <c r="A3616" s="17" t="s">
        <v>2158</v>
      </c>
      <c r="B3616" s="18" t="s">
        <v>2159</v>
      </c>
      <c r="C3616" s="17" t="s">
        <v>14</v>
      </c>
      <c r="D3616" s="17" t="s">
        <v>1563</v>
      </c>
      <c r="E3616" s="19">
        <v>0.24199999999999999</v>
      </c>
      <c r="F3616" s="20">
        <v>24.39</v>
      </c>
      <c r="G3616" s="20">
        <f>TRUNC(TRUNC(E3616,8)*F3616,2)</f>
        <v>5.9</v>
      </c>
    </row>
    <row r="3617" spans="1:7" ht="15" customHeight="1">
      <c r="A3617" s="17" t="s">
        <v>2160</v>
      </c>
      <c r="B3617" s="18" t="s">
        <v>2161</v>
      </c>
      <c r="C3617" s="17" t="s">
        <v>14</v>
      </c>
      <c r="D3617" s="17" t="s">
        <v>1563</v>
      </c>
      <c r="E3617" s="19">
        <v>0.24199999999999999</v>
      </c>
      <c r="F3617" s="20">
        <v>32.69</v>
      </c>
      <c r="G3617" s="20">
        <f>TRUNC(TRUNC(E3617,8)*F3617,2)</f>
        <v>7.91</v>
      </c>
    </row>
    <row r="3618" spans="1:7" ht="18" customHeight="1">
      <c r="A3618" s="2"/>
      <c r="B3618" s="2"/>
      <c r="C3618" s="2"/>
      <c r="D3618" s="2"/>
      <c r="E3618" s="87" t="s">
        <v>1564</v>
      </c>
      <c r="F3618" s="87"/>
      <c r="G3618" s="21">
        <f>SUM(G3616:G3617)</f>
        <v>13.81</v>
      </c>
    </row>
    <row r="3619" spans="1:7" ht="15" customHeight="1">
      <c r="A3619" s="2"/>
      <c r="B3619" s="2"/>
      <c r="C3619" s="2"/>
      <c r="D3619" s="2"/>
      <c r="E3619" s="89" t="s">
        <v>1491</v>
      </c>
      <c r="F3619" s="89"/>
      <c r="G3619" s="5">
        <f>SUM(G3614,G3618)</f>
        <v>20.83</v>
      </c>
    </row>
    <row r="3620" spans="1:7" ht="9.9499999999999993" customHeight="1">
      <c r="A3620" s="2"/>
      <c r="B3620" s="2"/>
      <c r="C3620" s="2"/>
      <c r="D3620" s="2"/>
      <c r="E3620" s="90"/>
      <c r="F3620" s="90"/>
      <c r="G3620" s="90"/>
    </row>
    <row r="3621" spans="1:7" ht="20.100000000000001" customHeight="1">
      <c r="A3621" s="81" t="s">
        <v>2290</v>
      </c>
      <c r="B3621" s="81"/>
      <c r="C3621" s="81"/>
      <c r="D3621" s="81"/>
      <c r="E3621" s="81"/>
      <c r="F3621" s="81"/>
      <c r="G3621" s="81"/>
    </row>
    <row r="3622" spans="1:7" ht="15" customHeight="1">
      <c r="A3622" s="91" t="s">
        <v>1487</v>
      </c>
      <c r="B3622" s="91"/>
      <c r="C3622" s="11" t="s">
        <v>4</v>
      </c>
      <c r="D3622" s="11" t="s">
        <v>1470</v>
      </c>
      <c r="E3622" s="11" t="s">
        <v>1471</v>
      </c>
      <c r="F3622" s="11" t="s">
        <v>1472</v>
      </c>
      <c r="G3622" s="11" t="s">
        <v>1473</v>
      </c>
    </row>
    <row r="3623" spans="1:7" ht="29.1" customHeight="1">
      <c r="A3623" s="17" t="s">
        <v>2280</v>
      </c>
      <c r="B3623" s="18" t="s">
        <v>2281</v>
      </c>
      <c r="C3623" s="17" t="s">
        <v>14</v>
      </c>
      <c r="D3623" s="17" t="s">
        <v>33</v>
      </c>
      <c r="E3623" s="19">
        <v>1</v>
      </c>
      <c r="F3623" s="20">
        <v>10.4</v>
      </c>
      <c r="G3623" s="20">
        <f>TRUNC(TRUNC(E3623,8)*F3623,2)</f>
        <v>10.4</v>
      </c>
    </row>
    <row r="3624" spans="1:7" ht="29.1" customHeight="1">
      <c r="A3624" s="17" t="s">
        <v>2291</v>
      </c>
      <c r="B3624" s="18" t="s">
        <v>2292</v>
      </c>
      <c r="C3624" s="17" t="s">
        <v>14</v>
      </c>
      <c r="D3624" s="17" t="s">
        <v>33</v>
      </c>
      <c r="E3624" s="19">
        <v>1</v>
      </c>
      <c r="F3624" s="20">
        <v>35</v>
      </c>
      <c r="G3624" s="20">
        <f>TRUNC(TRUNC(E3624,8)*F3624,2)</f>
        <v>35</v>
      </c>
    </row>
    <row r="3625" spans="1:7" ht="15" customHeight="1">
      <c r="A3625" s="2"/>
      <c r="B3625" s="2"/>
      <c r="C3625" s="2"/>
      <c r="D3625" s="2"/>
      <c r="E3625" s="87" t="s">
        <v>1490</v>
      </c>
      <c r="F3625" s="87"/>
      <c r="G3625" s="21">
        <f>SUM(G3623:G3624)</f>
        <v>45.4</v>
      </c>
    </row>
    <row r="3626" spans="1:7" ht="15" customHeight="1">
      <c r="A3626" s="2"/>
      <c r="B3626" s="2"/>
      <c r="C3626" s="2"/>
      <c r="D3626" s="2"/>
      <c r="E3626" s="89" t="s">
        <v>1491</v>
      </c>
      <c r="F3626" s="89"/>
      <c r="G3626" s="5">
        <f>SUM(G3625)</f>
        <v>45.4</v>
      </c>
    </row>
    <row r="3627" spans="1:7" ht="9.9499999999999993" customHeight="1">
      <c r="A3627" s="2"/>
      <c r="B3627" s="2"/>
      <c r="C3627" s="2"/>
      <c r="D3627" s="2"/>
      <c r="E3627" s="90"/>
      <c r="F3627" s="90"/>
      <c r="G3627" s="90"/>
    </row>
    <row r="3628" spans="1:7" ht="20.100000000000001" customHeight="1">
      <c r="A3628" s="81" t="s">
        <v>4167</v>
      </c>
      <c r="B3628" s="81"/>
      <c r="C3628" s="81"/>
      <c r="D3628" s="81"/>
      <c r="E3628" s="81"/>
      <c r="F3628" s="81"/>
      <c r="G3628" s="81"/>
    </row>
    <row r="3629" spans="1:7" ht="15" customHeight="1">
      <c r="A3629" s="91" t="s">
        <v>1576</v>
      </c>
      <c r="B3629" s="91"/>
      <c r="C3629" s="11" t="s">
        <v>4</v>
      </c>
      <c r="D3629" s="11" t="s">
        <v>1470</v>
      </c>
      <c r="E3629" s="11" t="s">
        <v>1471</v>
      </c>
      <c r="F3629" s="11" t="s">
        <v>1472</v>
      </c>
      <c r="G3629" s="11" t="s">
        <v>1473</v>
      </c>
    </row>
    <row r="3630" spans="1:7" ht="15" customHeight="1">
      <c r="A3630" s="17" t="s">
        <v>3814</v>
      </c>
      <c r="B3630" s="18" t="s">
        <v>3815</v>
      </c>
      <c r="C3630" s="17" t="s">
        <v>14</v>
      </c>
      <c r="D3630" s="17" t="s">
        <v>33</v>
      </c>
      <c r="E3630" s="19">
        <v>2</v>
      </c>
      <c r="F3630" s="20">
        <v>5.49</v>
      </c>
      <c r="G3630" s="20">
        <f>TRUNC(TRUNC(E3630,8)*F3630,2)</f>
        <v>10.98</v>
      </c>
    </row>
    <row r="3631" spans="1:7" ht="15" customHeight="1">
      <c r="A3631" s="2"/>
      <c r="B3631" s="2"/>
      <c r="C3631" s="2"/>
      <c r="D3631" s="2"/>
      <c r="E3631" s="87" t="s">
        <v>1588</v>
      </c>
      <c r="F3631" s="87"/>
      <c r="G3631" s="21">
        <f>SUM(G3630:G3630)</f>
        <v>10.98</v>
      </c>
    </row>
    <row r="3632" spans="1:7" ht="15" customHeight="1">
      <c r="A3632" s="91" t="s">
        <v>1560</v>
      </c>
      <c r="B3632" s="91"/>
      <c r="C3632" s="11" t="s">
        <v>4</v>
      </c>
      <c r="D3632" s="11" t="s">
        <v>1470</v>
      </c>
      <c r="E3632" s="11" t="s">
        <v>1471</v>
      </c>
      <c r="F3632" s="11" t="s">
        <v>1472</v>
      </c>
      <c r="G3632" s="11" t="s">
        <v>1473</v>
      </c>
    </row>
    <row r="3633" spans="1:7" ht="21" customHeight="1">
      <c r="A3633" s="17" t="s">
        <v>2158</v>
      </c>
      <c r="B3633" s="18" t="s">
        <v>2159</v>
      </c>
      <c r="C3633" s="17" t="s">
        <v>14</v>
      </c>
      <c r="D3633" s="17" t="s">
        <v>1563</v>
      </c>
      <c r="E3633" s="19">
        <v>0.42099999999999999</v>
      </c>
      <c r="F3633" s="20">
        <v>24.39</v>
      </c>
      <c r="G3633" s="20">
        <f>TRUNC(TRUNC(E3633,8)*F3633,2)</f>
        <v>10.26</v>
      </c>
    </row>
    <row r="3634" spans="1:7" ht="15" customHeight="1">
      <c r="A3634" s="17" t="s">
        <v>2160</v>
      </c>
      <c r="B3634" s="18" t="s">
        <v>2161</v>
      </c>
      <c r="C3634" s="17" t="s">
        <v>14</v>
      </c>
      <c r="D3634" s="17" t="s">
        <v>1563</v>
      </c>
      <c r="E3634" s="19">
        <v>0.42099999999999999</v>
      </c>
      <c r="F3634" s="20">
        <v>32.69</v>
      </c>
      <c r="G3634" s="20">
        <f>TRUNC(TRUNC(E3634,8)*F3634,2)</f>
        <v>13.76</v>
      </c>
    </row>
    <row r="3635" spans="1:7" ht="18" customHeight="1">
      <c r="A3635" s="2"/>
      <c r="B3635" s="2"/>
      <c r="C3635" s="2"/>
      <c r="D3635" s="2"/>
      <c r="E3635" s="87" t="s">
        <v>1564</v>
      </c>
      <c r="F3635" s="87"/>
      <c r="G3635" s="21">
        <f>SUM(G3633:G3634)</f>
        <v>24.02</v>
      </c>
    </row>
    <row r="3636" spans="1:7" ht="15" customHeight="1">
      <c r="A3636" s="2"/>
      <c r="B3636" s="2"/>
      <c r="C3636" s="2"/>
      <c r="D3636" s="2"/>
      <c r="E3636" s="89" t="s">
        <v>1491</v>
      </c>
      <c r="F3636" s="89"/>
      <c r="G3636" s="5">
        <f>SUM(G3631,G3635)</f>
        <v>35</v>
      </c>
    </row>
    <row r="3637" spans="1:7" ht="9.9499999999999993" customHeight="1">
      <c r="A3637" s="2"/>
      <c r="B3637" s="2"/>
      <c r="C3637" s="2"/>
      <c r="D3637" s="2"/>
      <c r="E3637" s="90"/>
      <c r="F3637" s="90"/>
      <c r="G3637" s="90"/>
    </row>
    <row r="3638" spans="1:7" ht="20.100000000000001" customHeight="1">
      <c r="A3638" s="81" t="s">
        <v>4168</v>
      </c>
      <c r="B3638" s="81"/>
      <c r="C3638" s="81"/>
      <c r="D3638" s="81"/>
      <c r="E3638" s="81"/>
      <c r="F3638" s="81"/>
      <c r="G3638" s="81"/>
    </row>
    <row r="3639" spans="1:7" ht="15" customHeight="1">
      <c r="A3639" s="91" t="s">
        <v>1576</v>
      </c>
      <c r="B3639" s="91"/>
      <c r="C3639" s="11" t="s">
        <v>4</v>
      </c>
      <c r="D3639" s="11" t="s">
        <v>1470</v>
      </c>
      <c r="E3639" s="11" t="s">
        <v>1471</v>
      </c>
      <c r="F3639" s="11" t="s">
        <v>1472</v>
      </c>
      <c r="G3639" s="11" t="s">
        <v>1473</v>
      </c>
    </row>
    <row r="3640" spans="1:7" ht="15" customHeight="1">
      <c r="A3640" s="17" t="s">
        <v>3814</v>
      </c>
      <c r="B3640" s="18" t="s">
        <v>3815</v>
      </c>
      <c r="C3640" s="17" t="s">
        <v>14</v>
      </c>
      <c r="D3640" s="17" t="s">
        <v>33</v>
      </c>
      <c r="E3640" s="19">
        <v>1</v>
      </c>
      <c r="F3640" s="20">
        <v>5.49</v>
      </c>
      <c r="G3640" s="20">
        <f>TRUNC(TRUNC(E3640,8)*F3640,2)</f>
        <v>5.49</v>
      </c>
    </row>
    <row r="3641" spans="1:7" ht="15" customHeight="1">
      <c r="A3641" s="2"/>
      <c r="B3641" s="2"/>
      <c r="C3641" s="2"/>
      <c r="D3641" s="2"/>
      <c r="E3641" s="87" t="s">
        <v>1588</v>
      </c>
      <c r="F3641" s="87"/>
      <c r="G3641" s="21">
        <f>SUM(G3640:G3640)</f>
        <v>5.49</v>
      </c>
    </row>
    <row r="3642" spans="1:7" ht="15" customHeight="1">
      <c r="A3642" s="91" t="s">
        <v>1560</v>
      </c>
      <c r="B3642" s="91"/>
      <c r="C3642" s="11" t="s">
        <v>4</v>
      </c>
      <c r="D3642" s="11" t="s">
        <v>1470</v>
      </c>
      <c r="E3642" s="11" t="s">
        <v>1471</v>
      </c>
      <c r="F3642" s="11" t="s">
        <v>1472</v>
      </c>
      <c r="G3642" s="11" t="s">
        <v>1473</v>
      </c>
    </row>
    <row r="3643" spans="1:7" ht="21" customHeight="1">
      <c r="A3643" s="17" t="s">
        <v>2158</v>
      </c>
      <c r="B3643" s="18" t="s">
        <v>2159</v>
      </c>
      <c r="C3643" s="17" t="s">
        <v>14</v>
      </c>
      <c r="D3643" s="17" t="s">
        <v>1563</v>
      </c>
      <c r="E3643" s="19">
        <v>0.317</v>
      </c>
      <c r="F3643" s="20">
        <v>24.39</v>
      </c>
      <c r="G3643" s="20">
        <f>TRUNC(TRUNC(E3643,8)*F3643,2)</f>
        <v>7.73</v>
      </c>
    </row>
    <row r="3644" spans="1:7" ht="15" customHeight="1">
      <c r="A3644" s="17" t="s">
        <v>2160</v>
      </c>
      <c r="B3644" s="18" t="s">
        <v>2161</v>
      </c>
      <c r="C3644" s="17" t="s">
        <v>14</v>
      </c>
      <c r="D3644" s="17" t="s">
        <v>1563</v>
      </c>
      <c r="E3644" s="19">
        <v>0.317</v>
      </c>
      <c r="F3644" s="20">
        <v>32.69</v>
      </c>
      <c r="G3644" s="20">
        <f>TRUNC(TRUNC(E3644,8)*F3644,2)</f>
        <v>10.36</v>
      </c>
    </row>
    <row r="3645" spans="1:7" ht="18" customHeight="1">
      <c r="A3645" s="2"/>
      <c r="B3645" s="2"/>
      <c r="C3645" s="2"/>
      <c r="D3645" s="2"/>
      <c r="E3645" s="87" t="s">
        <v>1564</v>
      </c>
      <c r="F3645" s="87"/>
      <c r="G3645" s="21">
        <f>SUM(G3643:G3644)</f>
        <v>18.09</v>
      </c>
    </row>
    <row r="3646" spans="1:7" ht="15" customHeight="1">
      <c r="A3646" s="2"/>
      <c r="B3646" s="2"/>
      <c r="C3646" s="2"/>
      <c r="D3646" s="2"/>
      <c r="E3646" s="89" t="s">
        <v>1491</v>
      </c>
      <c r="F3646" s="89"/>
      <c r="G3646" s="5">
        <f>SUM(G3641,G3645)</f>
        <v>23.58</v>
      </c>
    </row>
    <row r="3647" spans="1:7" ht="9.9499999999999993" customHeight="1">
      <c r="A3647" s="2"/>
      <c r="B3647" s="2"/>
      <c r="C3647" s="2"/>
      <c r="D3647" s="2"/>
      <c r="E3647" s="90"/>
      <c r="F3647" s="90"/>
      <c r="G3647" s="90"/>
    </row>
    <row r="3648" spans="1:7" ht="20.100000000000001" customHeight="1">
      <c r="A3648" s="81" t="s">
        <v>4169</v>
      </c>
      <c r="B3648" s="81"/>
      <c r="C3648" s="81"/>
      <c r="D3648" s="81"/>
      <c r="E3648" s="81"/>
      <c r="F3648" s="81"/>
      <c r="G3648" s="81"/>
    </row>
    <row r="3649" spans="1:7" ht="15" customHeight="1">
      <c r="A3649" s="91" t="s">
        <v>1576</v>
      </c>
      <c r="B3649" s="91"/>
      <c r="C3649" s="11" t="s">
        <v>4</v>
      </c>
      <c r="D3649" s="11" t="s">
        <v>1470</v>
      </c>
      <c r="E3649" s="11" t="s">
        <v>1471</v>
      </c>
      <c r="F3649" s="11" t="s">
        <v>1472</v>
      </c>
      <c r="G3649" s="11" t="s">
        <v>1473</v>
      </c>
    </row>
    <row r="3650" spans="1:7" ht="15" customHeight="1">
      <c r="A3650" s="17" t="s">
        <v>3814</v>
      </c>
      <c r="B3650" s="18" t="s">
        <v>3815</v>
      </c>
      <c r="C3650" s="17" t="s">
        <v>14</v>
      </c>
      <c r="D3650" s="17" t="s">
        <v>33</v>
      </c>
      <c r="E3650" s="19">
        <v>2</v>
      </c>
      <c r="F3650" s="20">
        <v>5.49</v>
      </c>
      <c r="G3650" s="20">
        <f>TRUNC(TRUNC(E3650,8)*F3650,2)</f>
        <v>10.98</v>
      </c>
    </row>
    <row r="3651" spans="1:7" ht="15" customHeight="1">
      <c r="A3651" s="2"/>
      <c r="B3651" s="2"/>
      <c r="C3651" s="2"/>
      <c r="D3651" s="2"/>
      <c r="E3651" s="87" t="s">
        <v>1588</v>
      </c>
      <c r="F3651" s="87"/>
      <c r="G3651" s="21">
        <f>SUM(G3650:G3650)</f>
        <v>10.98</v>
      </c>
    </row>
    <row r="3652" spans="1:7" ht="15" customHeight="1">
      <c r="A3652" s="91" t="s">
        <v>1560</v>
      </c>
      <c r="B3652" s="91"/>
      <c r="C3652" s="11" t="s">
        <v>4</v>
      </c>
      <c r="D3652" s="11" t="s">
        <v>1470</v>
      </c>
      <c r="E3652" s="11" t="s">
        <v>1471</v>
      </c>
      <c r="F3652" s="11" t="s">
        <v>1472</v>
      </c>
      <c r="G3652" s="11" t="s">
        <v>1473</v>
      </c>
    </row>
    <row r="3653" spans="1:7" ht="21" customHeight="1">
      <c r="A3653" s="17" t="s">
        <v>2158</v>
      </c>
      <c r="B3653" s="18" t="s">
        <v>2159</v>
      </c>
      <c r="C3653" s="17" t="s">
        <v>14</v>
      </c>
      <c r="D3653" s="17" t="s">
        <v>1563</v>
      </c>
      <c r="E3653" s="19">
        <v>0.57199999999999995</v>
      </c>
      <c r="F3653" s="20">
        <v>24.39</v>
      </c>
      <c r="G3653" s="20">
        <f>TRUNC(TRUNC(E3653,8)*F3653,2)</f>
        <v>13.95</v>
      </c>
    </row>
    <row r="3654" spans="1:7" ht="15" customHeight="1">
      <c r="A3654" s="17" t="s">
        <v>2160</v>
      </c>
      <c r="B3654" s="18" t="s">
        <v>2161</v>
      </c>
      <c r="C3654" s="17" t="s">
        <v>14</v>
      </c>
      <c r="D3654" s="17" t="s">
        <v>1563</v>
      </c>
      <c r="E3654" s="19">
        <v>0.57199999999999995</v>
      </c>
      <c r="F3654" s="20">
        <v>32.69</v>
      </c>
      <c r="G3654" s="20">
        <f>TRUNC(TRUNC(E3654,8)*F3654,2)</f>
        <v>18.690000000000001</v>
      </c>
    </row>
    <row r="3655" spans="1:7" ht="18" customHeight="1">
      <c r="A3655" s="2"/>
      <c r="B3655" s="2"/>
      <c r="C3655" s="2"/>
      <c r="D3655" s="2"/>
      <c r="E3655" s="87" t="s">
        <v>1564</v>
      </c>
      <c r="F3655" s="87"/>
      <c r="G3655" s="21">
        <f>SUM(G3653:G3654)</f>
        <v>32.64</v>
      </c>
    </row>
    <row r="3656" spans="1:7" ht="15" customHeight="1">
      <c r="A3656" s="2"/>
      <c r="B3656" s="2"/>
      <c r="C3656" s="2"/>
      <c r="D3656" s="2"/>
      <c r="E3656" s="89" t="s">
        <v>1491</v>
      </c>
      <c r="F3656" s="89"/>
      <c r="G3656" s="5">
        <f>SUM(G3651,G3655)</f>
        <v>43.620000000000005</v>
      </c>
    </row>
    <row r="3657" spans="1:7" ht="9.9499999999999993" customHeight="1">
      <c r="A3657" s="2"/>
      <c r="B3657" s="2"/>
      <c r="C3657" s="2"/>
      <c r="D3657" s="2"/>
      <c r="E3657" s="90"/>
      <c r="F3657" s="90"/>
      <c r="G3657" s="90"/>
    </row>
    <row r="3658" spans="1:7" ht="20.100000000000001" customHeight="1">
      <c r="A3658" s="81" t="s">
        <v>4170</v>
      </c>
      <c r="B3658" s="81"/>
      <c r="C3658" s="81"/>
      <c r="D3658" s="81"/>
      <c r="E3658" s="81"/>
      <c r="F3658" s="81"/>
      <c r="G3658" s="81"/>
    </row>
    <row r="3659" spans="1:7" ht="15" customHeight="1">
      <c r="A3659" s="91" t="s">
        <v>1576</v>
      </c>
      <c r="B3659" s="91"/>
      <c r="C3659" s="11" t="s">
        <v>4</v>
      </c>
      <c r="D3659" s="11" t="s">
        <v>1470</v>
      </c>
      <c r="E3659" s="11" t="s">
        <v>1471</v>
      </c>
      <c r="F3659" s="11" t="s">
        <v>1472</v>
      </c>
      <c r="G3659" s="11" t="s">
        <v>1473</v>
      </c>
    </row>
    <row r="3660" spans="1:7" ht="15" customHeight="1">
      <c r="A3660" s="17" t="s">
        <v>2872</v>
      </c>
      <c r="B3660" s="18" t="s">
        <v>2873</v>
      </c>
      <c r="C3660" s="17" t="s">
        <v>14</v>
      </c>
      <c r="D3660" s="17" t="s">
        <v>33</v>
      </c>
      <c r="E3660" s="19">
        <v>2.1000000000000001E-2</v>
      </c>
      <c r="F3660" s="20">
        <v>3.07</v>
      </c>
      <c r="G3660" s="20">
        <f>TRUNC(TRUNC(E3660,8)*F3660,2)</f>
        <v>0.06</v>
      </c>
    </row>
    <row r="3661" spans="1:7" ht="29.1" customHeight="1">
      <c r="A3661" s="17" t="s">
        <v>4171</v>
      </c>
      <c r="B3661" s="18" t="s">
        <v>4172</v>
      </c>
      <c r="C3661" s="17" t="s">
        <v>14</v>
      </c>
      <c r="D3661" s="17" t="s">
        <v>33</v>
      </c>
      <c r="E3661" s="19">
        <v>1</v>
      </c>
      <c r="F3661" s="20">
        <v>74.87</v>
      </c>
      <c r="G3661" s="20">
        <f>TRUNC(TRUNC(E3661,8)*F3661,2)</f>
        <v>74.87</v>
      </c>
    </row>
    <row r="3662" spans="1:7" ht="15" customHeight="1">
      <c r="A3662" s="2"/>
      <c r="B3662" s="2"/>
      <c r="C3662" s="2"/>
      <c r="D3662" s="2"/>
      <c r="E3662" s="87" t="s">
        <v>1588</v>
      </c>
      <c r="F3662" s="87"/>
      <c r="G3662" s="21">
        <f>SUM(G3660:G3661)</f>
        <v>74.930000000000007</v>
      </c>
    </row>
    <row r="3663" spans="1:7" ht="15" customHeight="1">
      <c r="A3663" s="91" t="s">
        <v>1560</v>
      </c>
      <c r="B3663" s="91"/>
      <c r="C3663" s="11" t="s">
        <v>4</v>
      </c>
      <c r="D3663" s="11" t="s">
        <v>1470</v>
      </c>
      <c r="E3663" s="11" t="s">
        <v>1471</v>
      </c>
      <c r="F3663" s="11" t="s">
        <v>1472</v>
      </c>
      <c r="G3663" s="11" t="s">
        <v>1473</v>
      </c>
    </row>
    <row r="3664" spans="1:7" ht="21" customHeight="1">
      <c r="A3664" s="17" t="s">
        <v>2511</v>
      </c>
      <c r="B3664" s="18" t="s">
        <v>2512</v>
      </c>
      <c r="C3664" s="17" t="s">
        <v>14</v>
      </c>
      <c r="D3664" s="17" t="s">
        <v>1563</v>
      </c>
      <c r="E3664" s="19">
        <v>9.6000000000000002E-2</v>
      </c>
      <c r="F3664" s="20">
        <v>31.5</v>
      </c>
      <c r="G3664" s="20">
        <f>TRUNC(TRUNC(E3664,8)*F3664,2)</f>
        <v>3.02</v>
      </c>
    </row>
    <row r="3665" spans="1:7" ht="15" customHeight="1">
      <c r="A3665" s="17" t="s">
        <v>1775</v>
      </c>
      <c r="B3665" s="18" t="s">
        <v>1776</v>
      </c>
      <c r="C3665" s="17" t="s">
        <v>14</v>
      </c>
      <c r="D3665" s="17" t="s">
        <v>1563</v>
      </c>
      <c r="E3665" s="19">
        <v>3.0300000000000001E-2</v>
      </c>
      <c r="F3665" s="20">
        <v>23.23</v>
      </c>
      <c r="G3665" s="20">
        <f>TRUNC(TRUNC(E3665,8)*F3665,2)</f>
        <v>0.7</v>
      </c>
    </row>
    <row r="3666" spans="1:7" ht="18" customHeight="1">
      <c r="A3666" s="2"/>
      <c r="B3666" s="2"/>
      <c r="C3666" s="2"/>
      <c r="D3666" s="2"/>
      <c r="E3666" s="87" t="s">
        <v>1564</v>
      </c>
      <c r="F3666" s="87"/>
      <c r="G3666" s="21">
        <f>SUM(G3664:G3665)</f>
        <v>3.7199999999999998</v>
      </c>
    </row>
    <row r="3667" spans="1:7" ht="15" customHeight="1">
      <c r="A3667" s="2"/>
      <c r="B3667" s="2"/>
      <c r="C3667" s="2"/>
      <c r="D3667" s="2"/>
      <c r="E3667" s="89" t="s">
        <v>1491</v>
      </c>
      <c r="F3667" s="89"/>
      <c r="G3667" s="5">
        <f>SUM(G3662,G3666)</f>
        <v>78.650000000000006</v>
      </c>
    </row>
    <row r="3668" spans="1:7" ht="9.9499999999999993" customHeight="1">
      <c r="A3668" s="2"/>
      <c r="B3668" s="2"/>
      <c r="C3668" s="2"/>
      <c r="D3668" s="2"/>
      <c r="E3668" s="90"/>
      <c r="F3668" s="90"/>
      <c r="G3668" s="90"/>
    </row>
    <row r="3669" spans="1:7" ht="20.100000000000001" customHeight="1">
      <c r="A3669" s="81" t="s">
        <v>4173</v>
      </c>
      <c r="B3669" s="81"/>
      <c r="C3669" s="81"/>
      <c r="D3669" s="81"/>
      <c r="E3669" s="81"/>
      <c r="F3669" s="81"/>
      <c r="G3669" s="81"/>
    </row>
    <row r="3670" spans="1:7" ht="15" customHeight="1">
      <c r="A3670" s="91" t="s">
        <v>1576</v>
      </c>
      <c r="B3670" s="91"/>
      <c r="C3670" s="11" t="s">
        <v>4</v>
      </c>
      <c r="D3670" s="11" t="s">
        <v>1470</v>
      </c>
      <c r="E3670" s="11" t="s">
        <v>1471</v>
      </c>
      <c r="F3670" s="11" t="s">
        <v>1472</v>
      </c>
      <c r="G3670" s="11" t="s">
        <v>1473</v>
      </c>
    </row>
    <row r="3671" spans="1:7" ht="15" customHeight="1">
      <c r="A3671" s="17" t="s">
        <v>2872</v>
      </c>
      <c r="B3671" s="18" t="s">
        <v>2873</v>
      </c>
      <c r="C3671" s="17" t="s">
        <v>14</v>
      </c>
      <c r="D3671" s="17" t="s">
        <v>33</v>
      </c>
      <c r="E3671" s="19">
        <v>2.1000000000000001E-2</v>
      </c>
      <c r="F3671" s="20">
        <v>3.07</v>
      </c>
      <c r="G3671" s="20">
        <f>TRUNC(TRUNC(E3671,8)*F3671,2)</f>
        <v>0.06</v>
      </c>
    </row>
    <row r="3672" spans="1:7" ht="29.1" customHeight="1">
      <c r="A3672" s="17" t="s">
        <v>4174</v>
      </c>
      <c r="B3672" s="18" t="s">
        <v>4175</v>
      </c>
      <c r="C3672" s="17" t="s">
        <v>14</v>
      </c>
      <c r="D3672" s="17" t="s">
        <v>33</v>
      </c>
      <c r="E3672" s="19">
        <v>1</v>
      </c>
      <c r="F3672" s="20">
        <v>87.49</v>
      </c>
      <c r="G3672" s="20">
        <f>TRUNC(TRUNC(E3672,8)*F3672,2)</f>
        <v>87.49</v>
      </c>
    </row>
    <row r="3673" spans="1:7" ht="15" customHeight="1">
      <c r="A3673" s="2"/>
      <c r="B3673" s="2"/>
      <c r="C3673" s="2"/>
      <c r="D3673" s="2"/>
      <c r="E3673" s="87" t="s">
        <v>1588</v>
      </c>
      <c r="F3673" s="87"/>
      <c r="G3673" s="21">
        <f>SUM(G3671:G3672)</f>
        <v>87.55</v>
      </c>
    </row>
    <row r="3674" spans="1:7" ht="15" customHeight="1">
      <c r="A3674" s="91" t="s">
        <v>1560</v>
      </c>
      <c r="B3674" s="91"/>
      <c r="C3674" s="11" t="s">
        <v>4</v>
      </c>
      <c r="D3674" s="11" t="s">
        <v>1470</v>
      </c>
      <c r="E3674" s="11" t="s">
        <v>1471</v>
      </c>
      <c r="F3674" s="11" t="s">
        <v>1472</v>
      </c>
      <c r="G3674" s="11" t="s">
        <v>1473</v>
      </c>
    </row>
    <row r="3675" spans="1:7" ht="21" customHeight="1">
      <c r="A3675" s="17" t="s">
        <v>2511</v>
      </c>
      <c r="B3675" s="18" t="s">
        <v>2512</v>
      </c>
      <c r="C3675" s="17" t="s">
        <v>14</v>
      </c>
      <c r="D3675" s="17" t="s">
        <v>1563</v>
      </c>
      <c r="E3675" s="19">
        <v>0.1164</v>
      </c>
      <c r="F3675" s="20">
        <v>31.5</v>
      </c>
      <c r="G3675" s="20">
        <f>TRUNC(TRUNC(E3675,8)*F3675,2)</f>
        <v>3.66</v>
      </c>
    </row>
    <row r="3676" spans="1:7" ht="15" customHeight="1">
      <c r="A3676" s="17" t="s">
        <v>1775</v>
      </c>
      <c r="B3676" s="18" t="s">
        <v>1776</v>
      </c>
      <c r="C3676" s="17" t="s">
        <v>14</v>
      </c>
      <c r="D3676" s="17" t="s">
        <v>1563</v>
      </c>
      <c r="E3676" s="19">
        <v>3.6700000000000003E-2</v>
      </c>
      <c r="F3676" s="20">
        <v>23.23</v>
      </c>
      <c r="G3676" s="20">
        <f>TRUNC(TRUNC(E3676,8)*F3676,2)</f>
        <v>0.85</v>
      </c>
    </row>
    <row r="3677" spans="1:7" ht="18" customHeight="1">
      <c r="A3677" s="2"/>
      <c r="B3677" s="2"/>
      <c r="C3677" s="2"/>
      <c r="D3677" s="2"/>
      <c r="E3677" s="87" t="s">
        <v>1564</v>
      </c>
      <c r="F3677" s="87"/>
      <c r="G3677" s="21">
        <f>SUM(G3675:G3676)</f>
        <v>4.51</v>
      </c>
    </row>
    <row r="3678" spans="1:7" ht="15" customHeight="1">
      <c r="A3678" s="2"/>
      <c r="B3678" s="2"/>
      <c r="C3678" s="2"/>
      <c r="D3678" s="2"/>
      <c r="E3678" s="89" t="s">
        <v>1491</v>
      </c>
      <c r="F3678" s="89"/>
      <c r="G3678" s="5">
        <f>SUM(G3673,G3677)</f>
        <v>92.06</v>
      </c>
    </row>
    <row r="3679" spans="1:7" ht="9.9499999999999993" customHeight="1">
      <c r="A3679" s="2"/>
      <c r="B3679" s="2"/>
      <c r="C3679" s="2"/>
      <c r="D3679" s="2"/>
      <c r="E3679" s="90"/>
      <c r="F3679" s="90"/>
      <c r="G3679" s="90"/>
    </row>
    <row r="3680" spans="1:7" ht="20.100000000000001" customHeight="1">
      <c r="A3680" s="81" t="s">
        <v>2147</v>
      </c>
      <c r="B3680" s="81"/>
      <c r="C3680" s="81"/>
      <c r="D3680" s="81"/>
      <c r="E3680" s="81"/>
      <c r="F3680" s="81"/>
      <c r="G3680" s="81"/>
    </row>
    <row r="3681" spans="1:7" ht="15" customHeight="1">
      <c r="A3681" s="91" t="s">
        <v>1552</v>
      </c>
      <c r="B3681" s="91"/>
      <c r="C3681" s="11" t="s">
        <v>4</v>
      </c>
      <c r="D3681" s="11" t="s">
        <v>1470</v>
      </c>
      <c r="E3681" s="11" t="s">
        <v>1471</v>
      </c>
      <c r="F3681" s="11" t="s">
        <v>1472</v>
      </c>
      <c r="G3681" s="11" t="s">
        <v>1473</v>
      </c>
    </row>
    <row r="3682" spans="1:7" ht="29.1" customHeight="1">
      <c r="A3682" s="17" t="s">
        <v>1944</v>
      </c>
      <c r="B3682" s="18" t="s">
        <v>1945</v>
      </c>
      <c r="C3682" s="17" t="s">
        <v>14</v>
      </c>
      <c r="D3682" s="17" t="s">
        <v>1555</v>
      </c>
      <c r="E3682" s="19">
        <v>6.4000000000000003E-3</v>
      </c>
      <c r="F3682" s="20">
        <v>36.17</v>
      </c>
      <c r="G3682" s="20">
        <f>TRUNC(TRUNC(E3682,8)*F3682,2)</f>
        <v>0.23</v>
      </c>
    </row>
    <row r="3683" spans="1:7" ht="29.1" customHeight="1">
      <c r="A3683" s="17" t="s">
        <v>1946</v>
      </c>
      <c r="B3683" s="18" t="s">
        <v>1947</v>
      </c>
      <c r="C3683" s="17" t="s">
        <v>14</v>
      </c>
      <c r="D3683" s="17" t="s">
        <v>1558</v>
      </c>
      <c r="E3683" s="19">
        <v>4.5999999999999999E-3</v>
      </c>
      <c r="F3683" s="20">
        <v>37.369999999999997</v>
      </c>
      <c r="G3683" s="20">
        <f>TRUNC(TRUNC(E3683,8)*F3683,2)</f>
        <v>0.17</v>
      </c>
    </row>
    <row r="3684" spans="1:7" ht="18" customHeight="1">
      <c r="A3684" s="2"/>
      <c r="B3684" s="2"/>
      <c r="C3684" s="2"/>
      <c r="D3684" s="2"/>
      <c r="E3684" s="87" t="s">
        <v>1559</v>
      </c>
      <c r="F3684" s="87"/>
      <c r="G3684" s="21">
        <f>SUM(G3682:G3683)</f>
        <v>0.4</v>
      </c>
    </row>
    <row r="3685" spans="1:7" ht="15" customHeight="1">
      <c r="A3685" s="91" t="s">
        <v>1576</v>
      </c>
      <c r="B3685" s="91"/>
      <c r="C3685" s="11" t="s">
        <v>4</v>
      </c>
      <c r="D3685" s="11" t="s">
        <v>1470</v>
      </c>
      <c r="E3685" s="11" t="s">
        <v>1471</v>
      </c>
      <c r="F3685" s="11" t="s">
        <v>1472</v>
      </c>
      <c r="G3685" s="11" t="s">
        <v>1473</v>
      </c>
    </row>
    <row r="3686" spans="1:7" ht="15" customHeight="1">
      <c r="A3686" s="17" t="s">
        <v>2148</v>
      </c>
      <c r="B3686" s="18" t="s">
        <v>2149</v>
      </c>
      <c r="C3686" s="17" t="s">
        <v>14</v>
      </c>
      <c r="D3686" s="17" t="s">
        <v>118</v>
      </c>
      <c r="E3686" s="19">
        <v>0.03</v>
      </c>
      <c r="F3686" s="20">
        <v>17.89</v>
      </c>
      <c r="G3686" s="20">
        <f>TRUNC(TRUNC(E3686,8)*F3686,2)</f>
        <v>0.53</v>
      </c>
    </row>
    <row r="3687" spans="1:7" ht="29.1" customHeight="1">
      <c r="A3687" s="17" t="s">
        <v>2150</v>
      </c>
      <c r="B3687" s="18" t="s">
        <v>2151</v>
      </c>
      <c r="C3687" s="17" t="s">
        <v>14</v>
      </c>
      <c r="D3687" s="17" t="s">
        <v>88</v>
      </c>
      <c r="E3687" s="19">
        <v>0.63400000000000001</v>
      </c>
      <c r="F3687" s="20">
        <v>28.07</v>
      </c>
      <c r="G3687" s="20">
        <f>TRUNC(TRUNC(E3687,8)*F3687,2)</f>
        <v>17.79</v>
      </c>
    </row>
    <row r="3688" spans="1:7" ht="15" customHeight="1">
      <c r="A3688" s="2"/>
      <c r="B3688" s="2"/>
      <c r="C3688" s="2"/>
      <c r="D3688" s="2"/>
      <c r="E3688" s="87" t="s">
        <v>1588</v>
      </c>
      <c r="F3688" s="87"/>
      <c r="G3688" s="21">
        <f>SUM(G3686:G3687)</f>
        <v>18.32</v>
      </c>
    </row>
    <row r="3689" spans="1:7" ht="15" customHeight="1">
      <c r="A3689" s="91" t="s">
        <v>1560</v>
      </c>
      <c r="B3689" s="91"/>
      <c r="C3689" s="11" t="s">
        <v>4</v>
      </c>
      <c r="D3689" s="11" t="s">
        <v>1470</v>
      </c>
      <c r="E3689" s="11" t="s">
        <v>1471</v>
      </c>
      <c r="F3689" s="11" t="s">
        <v>1472</v>
      </c>
      <c r="G3689" s="11" t="s">
        <v>1473</v>
      </c>
    </row>
    <row r="3690" spans="1:7" ht="21" customHeight="1">
      <c r="A3690" s="17" t="s">
        <v>1762</v>
      </c>
      <c r="B3690" s="18" t="s">
        <v>1763</v>
      </c>
      <c r="C3690" s="17" t="s">
        <v>14</v>
      </c>
      <c r="D3690" s="17" t="s">
        <v>1563</v>
      </c>
      <c r="E3690" s="19">
        <v>6.5000000000000002E-2</v>
      </c>
      <c r="F3690" s="20">
        <v>23.87</v>
      </c>
      <c r="G3690" s="20">
        <f>TRUNC(TRUNC(E3690,8)*F3690,2)</f>
        <v>1.55</v>
      </c>
    </row>
    <row r="3691" spans="1:7" ht="21" customHeight="1">
      <c r="A3691" s="17" t="s">
        <v>1679</v>
      </c>
      <c r="B3691" s="18" t="s">
        <v>1680</v>
      </c>
      <c r="C3691" s="17" t="s">
        <v>14</v>
      </c>
      <c r="D3691" s="17" t="s">
        <v>1563</v>
      </c>
      <c r="E3691" s="19">
        <v>0.11799999999999999</v>
      </c>
      <c r="F3691" s="20">
        <v>31.88</v>
      </c>
      <c r="G3691" s="20">
        <f>TRUNC(TRUNC(E3691,8)*F3691,2)</f>
        <v>3.76</v>
      </c>
    </row>
    <row r="3692" spans="1:7" ht="18" customHeight="1">
      <c r="A3692" s="2"/>
      <c r="B3692" s="2"/>
      <c r="C3692" s="2"/>
      <c r="D3692" s="2"/>
      <c r="E3692" s="87" t="s">
        <v>1564</v>
      </c>
      <c r="F3692" s="87"/>
      <c r="G3692" s="21">
        <f>SUM(G3690:G3691)</f>
        <v>5.31</v>
      </c>
    </row>
    <row r="3693" spans="1:7" ht="15" customHeight="1">
      <c r="A3693" s="2"/>
      <c r="B3693" s="2"/>
      <c r="C3693" s="2"/>
      <c r="D3693" s="2"/>
      <c r="E3693" s="89" t="s">
        <v>1491</v>
      </c>
      <c r="F3693" s="89"/>
      <c r="G3693" s="5">
        <f>SUM(G3684,G3688,G3692)</f>
        <v>24.029999999999998</v>
      </c>
    </row>
    <row r="3694" spans="1:7" ht="9.9499999999999993" customHeight="1">
      <c r="A3694" s="2"/>
      <c r="B3694" s="2"/>
      <c r="C3694" s="2"/>
      <c r="D3694" s="2"/>
      <c r="E3694" s="90"/>
      <c r="F3694" s="90"/>
      <c r="G3694" s="90"/>
    </row>
    <row r="3695" spans="1:7" ht="20.100000000000001" customHeight="1">
      <c r="A3695" s="81" t="s">
        <v>4176</v>
      </c>
      <c r="B3695" s="81"/>
      <c r="C3695" s="81"/>
      <c r="D3695" s="81"/>
      <c r="E3695" s="81"/>
      <c r="F3695" s="81"/>
      <c r="G3695" s="81"/>
    </row>
    <row r="3696" spans="1:7" ht="15" customHeight="1">
      <c r="A3696" s="91" t="s">
        <v>1552</v>
      </c>
      <c r="B3696" s="91"/>
      <c r="C3696" s="11" t="s">
        <v>4</v>
      </c>
      <c r="D3696" s="11" t="s">
        <v>1470</v>
      </c>
      <c r="E3696" s="11" t="s">
        <v>1471</v>
      </c>
      <c r="F3696" s="11" t="s">
        <v>1472</v>
      </c>
      <c r="G3696" s="11" t="s">
        <v>1473</v>
      </c>
    </row>
    <row r="3697" spans="1:7" ht="45.95" customHeight="1">
      <c r="A3697" s="17" t="s">
        <v>4177</v>
      </c>
      <c r="B3697" s="18" t="s">
        <v>4178</v>
      </c>
      <c r="C3697" s="17" t="s">
        <v>14</v>
      </c>
      <c r="D3697" s="17" t="s">
        <v>1555</v>
      </c>
      <c r="E3697" s="19">
        <v>1.6000000000000001E-3</v>
      </c>
      <c r="F3697" s="20">
        <v>65.56</v>
      </c>
      <c r="G3697" s="20">
        <f>TRUNC(TRUNC(E3697,8)*F3697,2)</f>
        <v>0.1</v>
      </c>
    </row>
    <row r="3698" spans="1:7" ht="45.95" customHeight="1">
      <c r="A3698" s="17" t="s">
        <v>4179</v>
      </c>
      <c r="B3698" s="18" t="s">
        <v>4180</v>
      </c>
      <c r="C3698" s="17" t="s">
        <v>14</v>
      </c>
      <c r="D3698" s="17" t="s">
        <v>1558</v>
      </c>
      <c r="E3698" s="19">
        <v>3.7000000000000002E-3</v>
      </c>
      <c r="F3698" s="20">
        <v>217.23</v>
      </c>
      <c r="G3698" s="20">
        <f>TRUNC(TRUNC(E3698,8)*F3698,2)</f>
        <v>0.8</v>
      </c>
    </row>
    <row r="3699" spans="1:7" ht="18" customHeight="1">
      <c r="A3699" s="2"/>
      <c r="B3699" s="2"/>
      <c r="C3699" s="2"/>
      <c r="D3699" s="2"/>
      <c r="E3699" s="87" t="s">
        <v>1559</v>
      </c>
      <c r="F3699" s="87"/>
      <c r="G3699" s="21">
        <f>SUM(G3697:G3698)</f>
        <v>0.9</v>
      </c>
    </row>
    <row r="3700" spans="1:7" ht="15" customHeight="1">
      <c r="A3700" s="2"/>
      <c r="B3700" s="2"/>
      <c r="C3700" s="2"/>
      <c r="D3700" s="2"/>
      <c r="E3700" s="89" t="s">
        <v>1491</v>
      </c>
      <c r="F3700" s="89"/>
      <c r="G3700" s="5">
        <f>SUM(G3699)</f>
        <v>0.9</v>
      </c>
    </row>
    <row r="3701" spans="1:7" ht="9.9499999999999993" customHeight="1">
      <c r="A3701" s="2"/>
      <c r="B3701" s="2"/>
      <c r="C3701" s="2"/>
      <c r="D3701" s="2"/>
      <c r="E3701" s="90"/>
      <c r="F3701" s="90"/>
      <c r="G3701" s="90"/>
    </row>
    <row r="3702" spans="1:7" ht="20.100000000000001" customHeight="1">
      <c r="A3702" s="81" t="s">
        <v>4181</v>
      </c>
      <c r="B3702" s="81"/>
      <c r="C3702" s="81"/>
      <c r="D3702" s="81"/>
      <c r="E3702" s="81"/>
      <c r="F3702" s="81"/>
      <c r="G3702" s="81"/>
    </row>
    <row r="3703" spans="1:7" ht="15" customHeight="1">
      <c r="A3703" s="91" t="s">
        <v>1552</v>
      </c>
      <c r="B3703" s="91"/>
      <c r="C3703" s="11" t="s">
        <v>4</v>
      </c>
      <c r="D3703" s="11" t="s">
        <v>1470</v>
      </c>
      <c r="E3703" s="11" t="s">
        <v>1471</v>
      </c>
      <c r="F3703" s="11" t="s">
        <v>1472</v>
      </c>
      <c r="G3703" s="11" t="s">
        <v>1473</v>
      </c>
    </row>
    <row r="3704" spans="1:7" ht="45.95" customHeight="1">
      <c r="A3704" s="17" t="s">
        <v>4177</v>
      </c>
      <c r="B3704" s="18" t="s">
        <v>4178</v>
      </c>
      <c r="C3704" s="17" t="s">
        <v>14</v>
      </c>
      <c r="D3704" s="17" t="s">
        <v>1555</v>
      </c>
      <c r="E3704" s="19">
        <v>4.0000000000000001E-3</v>
      </c>
      <c r="F3704" s="20">
        <v>65.56</v>
      </c>
      <c r="G3704" s="20">
        <f>TRUNC(TRUNC(E3704,8)*F3704,2)</f>
        <v>0.26</v>
      </c>
    </row>
    <row r="3705" spans="1:7" ht="45.95" customHeight="1">
      <c r="A3705" s="17" t="s">
        <v>4179</v>
      </c>
      <c r="B3705" s="18" t="s">
        <v>4180</v>
      </c>
      <c r="C3705" s="17" t="s">
        <v>14</v>
      </c>
      <c r="D3705" s="17" t="s">
        <v>1558</v>
      </c>
      <c r="E3705" s="19">
        <v>9.2999999999999992E-3</v>
      </c>
      <c r="F3705" s="20">
        <v>217.23</v>
      </c>
      <c r="G3705" s="20">
        <f>TRUNC(TRUNC(E3705,8)*F3705,2)</f>
        <v>2.02</v>
      </c>
    </row>
    <row r="3706" spans="1:7" ht="18" customHeight="1">
      <c r="A3706" s="2"/>
      <c r="B3706" s="2"/>
      <c r="C3706" s="2"/>
      <c r="D3706" s="2"/>
      <c r="E3706" s="87" t="s">
        <v>1559</v>
      </c>
      <c r="F3706" s="87"/>
      <c r="G3706" s="21">
        <f>SUM(G3704:G3705)</f>
        <v>2.2800000000000002</v>
      </c>
    </row>
    <row r="3707" spans="1:7" ht="15" customHeight="1">
      <c r="A3707" s="2"/>
      <c r="B3707" s="2"/>
      <c r="C3707" s="2"/>
      <c r="D3707" s="2"/>
      <c r="E3707" s="89" t="s">
        <v>1491</v>
      </c>
      <c r="F3707" s="89"/>
      <c r="G3707" s="5">
        <f>SUM(G3706)</f>
        <v>2.2800000000000002</v>
      </c>
    </row>
    <row r="3708" spans="1:7" ht="9.9499999999999993" customHeight="1">
      <c r="A3708" s="2"/>
      <c r="B3708" s="2"/>
      <c r="C3708" s="2"/>
      <c r="D3708" s="2"/>
      <c r="E3708" s="90"/>
      <c r="F3708" s="90"/>
      <c r="G3708" s="90"/>
    </row>
    <row r="3709" spans="1:7" ht="20.100000000000001" customHeight="1">
      <c r="A3709" s="81" t="s">
        <v>4182</v>
      </c>
      <c r="B3709" s="81"/>
      <c r="C3709" s="81"/>
      <c r="D3709" s="81"/>
      <c r="E3709" s="81"/>
      <c r="F3709" s="81"/>
      <c r="G3709" s="81"/>
    </row>
    <row r="3710" spans="1:7" ht="15" customHeight="1">
      <c r="A3710" s="91" t="s">
        <v>1560</v>
      </c>
      <c r="B3710" s="91"/>
      <c r="C3710" s="11" t="s">
        <v>4</v>
      </c>
      <c r="D3710" s="11" t="s">
        <v>1470</v>
      </c>
      <c r="E3710" s="11" t="s">
        <v>1471</v>
      </c>
      <c r="F3710" s="11" t="s">
        <v>1472</v>
      </c>
      <c r="G3710" s="11" t="s">
        <v>1473</v>
      </c>
    </row>
    <row r="3711" spans="1:7" ht="15" customHeight="1">
      <c r="A3711" s="17" t="s">
        <v>4183</v>
      </c>
      <c r="B3711" s="18" t="s">
        <v>4184</v>
      </c>
      <c r="C3711" s="17" t="s">
        <v>14</v>
      </c>
      <c r="D3711" s="17" t="s">
        <v>1563</v>
      </c>
      <c r="E3711" s="19">
        <v>1</v>
      </c>
      <c r="F3711" s="20">
        <v>38.83</v>
      </c>
      <c r="G3711" s="20">
        <f>TRUNC(TRUNC(E3711,8)*F3711,2)</f>
        <v>38.83</v>
      </c>
    </row>
    <row r="3712" spans="1:7" ht="18" customHeight="1">
      <c r="A3712" s="2"/>
      <c r="B3712" s="2"/>
      <c r="C3712" s="2"/>
      <c r="D3712" s="2"/>
      <c r="E3712" s="87" t="s">
        <v>1564</v>
      </c>
      <c r="F3712" s="87"/>
      <c r="G3712" s="21">
        <f>SUM(G3711:G3711)</f>
        <v>38.83</v>
      </c>
    </row>
    <row r="3713" spans="1:7" ht="15" customHeight="1">
      <c r="A3713" s="91" t="s">
        <v>1487</v>
      </c>
      <c r="B3713" s="91"/>
      <c r="C3713" s="11" t="s">
        <v>4</v>
      </c>
      <c r="D3713" s="11" t="s">
        <v>1470</v>
      </c>
      <c r="E3713" s="11" t="s">
        <v>1471</v>
      </c>
      <c r="F3713" s="11" t="s">
        <v>1472</v>
      </c>
      <c r="G3713" s="11" t="s">
        <v>1473</v>
      </c>
    </row>
    <row r="3714" spans="1:7" ht="29.1" customHeight="1">
      <c r="A3714" s="17" t="s">
        <v>4185</v>
      </c>
      <c r="B3714" s="18" t="s">
        <v>4186</v>
      </c>
      <c r="C3714" s="17" t="s">
        <v>14</v>
      </c>
      <c r="D3714" s="17" t="s">
        <v>1563</v>
      </c>
      <c r="E3714" s="19">
        <v>1</v>
      </c>
      <c r="F3714" s="20">
        <v>31.42</v>
      </c>
      <c r="G3714" s="20">
        <f>TRUNC(TRUNC(E3714,8)*F3714,2)</f>
        <v>31.42</v>
      </c>
    </row>
    <row r="3715" spans="1:7" ht="29.1" customHeight="1">
      <c r="A3715" s="17" t="s">
        <v>4187</v>
      </c>
      <c r="B3715" s="18" t="s">
        <v>4188</v>
      </c>
      <c r="C3715" s="17" t="s">
        <v>14</v>
      </c>
      <c r="D3715" s="17" t="s">
        <v>1563</v>
      </c>
      <c r="E3715" s="19">
        <v>1</v>
      </c>
      <c r="F3715" s="20">
        <v>13.84</v>
      </c>
      <c r="G3715" s="20">
        <f>TRUNC(TRUNC(E3715,8)*F3715,2)</f>
        <v>13.84</v>
      </c>
    </row>
    <row r="3716" spans="1:7" ht="15" customHeight="1">
      <c r="A3716" s="2"/>
      <c r="B3716" s="2"/>
      <c r="C3716" s="2"/>
      <c r="D3716" s="2"/>
      <c r="E3716" s="87" t="s">
        <v>1490</v>
      </c>
      <c r="F3716" s="87"/>
      <c r="G3716" s="21">
        <f>SUM(G3714:G3715)</f>
        <v>45.260000000000005</v>
      </c>
    </row>
    <row r="3717" spans="1:7" ht="15" customHeight="1">
      <c r="A3717" s="2"/>
      <c r="B3717" s="2"/>
      <c r="C3717" s="2"/>
      <c r="D3717" s="2"/>
      <c r="E3717" s="89" t="s">
        <v>1491</v>
      </c>
      <c r="F3717" s="89"/>
      <c r="G3717" s="5">
        <f>SUM(G3712,G3716)</f>
        <v>84.09</v>
      </c>
    </row>
    <row r="3718" spans="1:7" ht="9.9499999999999993" customHeight="1">
      <c r="A3718" s="2"/>
      <c r="B3718" s="2"/>
      <c r="C3718" s="2"/>
      <c r="D3718" s="2"/>
      <c r="E3718" s="90"/>
      <c r="F3718" s="90"/>
      <c r="G3718" s="90"/>
    </row>
    <row r="3719" spans="1:7" ht="20.100000000000001" customHeight="1">
      <c r="A3719" s="81" t="s">
        <v>4189</v>
      </c>
      <c r="B3719" s="81"/>
      <c r="C3719" s="81"/>
      <c r="D3719" s="81"/>
      <c r="E3719" s="81"/>
      <c r="F3719" s="81"/>
      <c r="G3719" s="81"/>
    </row>
    <row r="3720" spans="1:7" ht="15" customHeight="1">
      <c r="A3720" s="91" t="s">
        <v>1560</v>
      </c>
      <c r="B3720" s="91"/>
      <c r="C3720" s="11" t="s">
        <v>4</v>
      </c>
      <c r="D3720" s="11" t="s">
        <v>1470</v>
      </c>
      <c r="E3720" s="11" t="s">
        <v>1471</v>
      </c>
      <c r="F3720" s="11" t="s">
        <v>1472</v>
      </c>
      <c r="G3720" s="11" t="s">
        <v>1473</v>
      </c>
    </row>
    <row r="3721" spans="1:7" ht="15" customHeight="1">
      <c r="A3721" s="17" t="s">
        <v>4183</v>
      </c>
      <c r="B3721" s="18" t="s">
        <v>4184</v>
      </c>
      <c r="C3721" s="17" t="s">
        <v>14</v>
      </c>
      <c r="D3721" s="17" t="s">
        <v>1563</v>
      </c>
      <c r="E3721" s="19">
        <v>1</v>
      </c>
      <c r="F3721" s="20">
        <v>38.83</v>
      </c>
      <c r="G3721" s="20">
        <f>TRUNC(TRUNC(E3721,8)*F3721,2)</f>
        <v>38.83</v>
      </c>
    </row>
    <row r="3722" spans="1:7" ht="18" customHeight="1">
      <c r="A3722" s="2"/>
      <c r="B3722" s="2"/>
      <c r="C3722" s="2"/>
      <c r="D3722" s="2"/>
      <c r="E3722" s="87" t="s">
        <v>1564</v>
      </c>
      <c r="F3722" s="87"/>
      <c r="G3722" s="21">
        <f>SUM(G3721:G3721)</f>
        <v>38.83</v>
      </c>
    </row>
    <row r="3723" spans="1:7" ht="15" customHeight="1">
      <c r="A3723" s="91" t="s">
        <v>1487</v>
      </c>
      <c r="B3723" s="91"/>
      <c r="C3723" s="11" t="s">
        <v>4</v>
      </c>
      <c r="D3723" s="11" t="s">
        <v>1470</v>
      </c>
      <c r="E3723" s="11" t="s">
        <v>1471</v>
      </c>
      <c r="F3723" s="11" t="s">
        <v>1472</v>
      </c>
      <c r="G3723" s="11" t="s">
        <v>1473</v>
      </c>
    </row>
    <row r="3724" spans="1:7" ht="29.1" customHeight="1">
      <c r="A3724" s="17" t="s">
        <v>4185</v>
      </c>
      <c r="B3724" s="18" t="s">
        <v>4186</v>
      </c>
      <c r="C3724" s="17" t="s">
        <v>14</v>
      </c>
      <c r="D3724" s="17" t="s">
        <v>1563</v>
      </c>
      <c r="E3724" s="19">
        <v>1</v>
      </c>
      <c r="F3724" s="20">
        <v>31.42</v>
      </c>
      <c r="G3724" s="20">
        <f>TRUNC(TRUNC(E3724,8)*F3724,2)</f>
        <v>31.42</v>
      </c>
    </row>
    <row r="3725" spans="1:7" ht="29.1" customHeight="1">
      <c r="A3725" s="17" t="s">
        <v>4187</v>
      </c>
      <c r="B3725" s="18" t="s">
        <v>4188</v>
      </c>
      <c r="C3725" s="17" t="s">
        <v>14</v>
      </c>
      <c r="D3725" s="17" t="s">
        <v>1563</v>
      </c>
      <c r="E3725" s="19">
        <v>1</v>
      </c>
      <c r="F3725" s="20">
        <v>13.84</v>
      </c>
      <c r="G3725" s="20">
        <f>TRUNC(TRUNC(E3725,8)*F3725,2)</f>
        <v>13.84</v>
      </c>
    </row>
    <row r="3726" spans="1:7" ht="29.1" customHeight="1">
      <c r="A3726" s="17" t="s">
        <v>4190</v>
      </c>
      <c r="B3726" s="18" t="s">
        <v>4191</v>
      </c>
      <c r="C3726" s="17" t="s">
        <v>14</v>
      </c>
      <c r="D3726" s="17" t="s">
        <v>1563</v>
      </c>
      <c r="E3726" s="19">
        <v>1</v>
      </c>
      <c r="F3726" s="20">
        <v>56.18</v>
      </c>
      <c r="G3726" s="20">
        <f>TRUNC(TRUNC(E3726,8)*F3726,2)</f>
        <v>56.18</v>
      </c>
    </row>
    <row r="3727" spans="1:7" ht="29.1" customHeight="1">
      <c r="A3727" s="17" t="s">
        <v>4192</v>
      </c>
      <c r="B3727" s="18" t="s">
        <v>4193</v>
      </c>
      <c r="C3727" s="17" t="s">
        <v>14</v>
      </c>
      <c r="D3727" s="17" t="s">
        <v>1563</v>
      </c>
      <c r="E3727" s="19">
        <v>1</v>
      </c>
      <c r="F3727" s="20">
        <v>61.59</v>
      </c>
      <c r="G3727" s="20">
        <f>TRUNC(TRUNC(E3727,8)*F3727,2)</f>
        <v>61.59</v>
      </c>
    </row>
    <row r="3728" spans="1:7" ht="15" customHeight="1">
      <c r="A3728" s="2"/>
      <c r="B3728" s="2"/>
      <c r="C3728" s="2"/>
      <c r="D3728" s="2"/>
      <c r="E3728" s="87" t="s">
        <v>1490</v>
      </c>
      <c r="F3728" s="87"/>
      <c r="G3728" s="21">
        <f>SUM(G3724:G3727)</f>
        <v>163.03</v>
      </c>
    </row>
    <row r="3729" spans="1:7" ht="15" customHeight="1">
      <c r="A3729" s="2"/>
      <c r="B3729" s="2"/>
      <c r="C3729" s="2"/>
      <c r="D3729" s="2"/>
      <c r="E3729" s="89" t="s">
        <v>1491</v>
      </c>
      <c r="F3729" s="89"/>
      <c r="G3729" s="5">
        <f>SUM(G3722,G3728)</f>
        <v>201.86</v>
      </c>
    </row>
    <row r="3730" spans="1:7" ht="9.9499999999999993" customHeight="1">
      <c r="A3730" s="2"/>
      <c r="B3730" s="2"/>
      <c r="C3730" s="2"/>
      <c r="D3730" s="2"/>
      <c r="E3730" s="90"/>
      <c r="F3730" s="90"/>
      <c r="G3730" s="90"/>
    </row>
    <row r="3731" spans="1:7" ht="20.100000000000001" customHeight="1">
      <c r="A3731" s="81" t="s">
        <v>4194</v>
      </c>
      <c r="B3731" s="81"/>
      <c r="C3731" s="81"/>
      <c r="D3731" s="81"/>
      <c r="E3731" s="81"/>
      <c r="F3731" s="81"/>
      <c r="G3731" s="81"/>
    </row>
    <row r="3732" spans="1:7" ht="15" customHeight="1">
      <c r="A3732" s="91" t="s">
        <v>1860</v>
      </c>
      <c r="B3732" s="91"/>
      <c r="C3732" s="11" t="s">
        <v>4</v>
      </c>
      <c r="D3732" s="11" t="s">
        <v>1470</v>
      </c>
      <c r="E3732" s="11" t="s">
        <v>1471</v>
      </c>
      <c r="F3732" s="11" t="s">
        <v>1472</v>
      </c>
      <c r="G3732" s="11" t="s">
        <v>1473</v>
      </c>
    </row>
    <row r="3733" spans="1:7" ht="29.1" customHeight="1">
      <c r="A3733" s="17" t="s">
        <v>4195</v>
      </c>
      <c r="B3733" s="18" t="s">
        <v>4196</v>
      </c>
      <c r="C3733" s="17" t="s">
        <v>14</v>
      </c>
      <c r="D3733" s="17" t="s">
        <v>33</v>
      </c>
      <c r="E3733" s="19">
        <v>3.1099999999999997E-5</v>
      </c>
      <c r="F3733" s="20">
        <v>1010494.7</v>
      </c>
      <c r="G3733" s="20">
        <f>TRUNC(TRUNC(E3733,8)*F3733,2)</f>
        <v>31.42</v>
      </c>
    </row>
    <row r="3734" spans="1:7" ht="15" customHeight="1">
      <c r="A3734" s="2"/>
      <c r="B3734" s="2"/>
      <c r="C3734" s="2"/>
      <c r="D3734" s="2"/>
      <c r="E3734" s="87" t="s">
        <v>1868</v>
      </c>
      <c r="F3734" s="87"/>
      <c r="G3734" s="21">
        <f>SUM(G3733:G3733)</f>
        <v>31.42</v>
      </c>
    </row>
    <row r="3735" spans="1:7" ht="15" customHeight="1">
      <c r="A3735" s="2"/>
      <c r="B3735" s="2"/>
      <c r="C3735" s="2"/>
      <c r="D3735" s="2"/>
      <c r="E3735" s="89" t="s">
        <v>1491</v>
      </c>
      <c r="F3735" s="89"/>
      <c r="G3735" s="5">
        <f>SUM(G3734)</f>
        <v>31.42</v>
      </c>
    </row>
    <row r="3736" spans="1:7" ht="9.9499999999999993" customHeight="1">
      <c r="A3736" s="2"/>
      <c r="B3736" s="2"/>
      <c r="C3736" s="2"/>
      <c r="D3736" s="2"/>
      <c r="E3736" s="90"/>
      <c r="F3736" s="90"/>
      <c r="G3736" s="90"/>
    </row>
    <row r="3737" spans="1:7" ht="20.100000000000001" customHeight="1">
      <c r="A3737" s="81" t="s">
        <v>4197</v>
      </c>
      <c r="B3737" s="81"/>
      <c r="C3737" s="81"/>
      <c r="D3737" s="81"/>
      <c r="E3737" s="81"/>
      <c r="F3737" s="81"/>
      <c r="G3737" s="81"/>
    </row>
    <row r="3738" spans="1:7" ht="15" customHeight="1">
      <c r="A3738" s="91" t="s">
        <v>1860</v>
      </c>
      <c r="B3738" s="91"/>
      <c r="C3738" s="11" t="s">
        <v>4</v>
      </c>
      <c r="D3738" s="11" t="s">
        <v>1470</v>
      </c>
      <c r="E3738" s="11" t="s">
        <v>1471</v>
      </c>
      <c r="F3738" s="11" t="s">
        <v>1472</v>
      </c>
      <c r="G3738" s="11" t="s">
        <v>1473</v>
      </c>
    </row>
    <row r="3739" spans="1:7" ht="29.1" customHeight="1">
      <c r="A3739" s="17" t="s">
        <v>4195</v>
      </c>
      <c r="B3739" s="18" t="s">
        <v>4196</v>
      </c>
      <c r="C3739" s="17" t="s">
        <v>14</v>
      </c>
      <c r="D3739" s="17" t="s">
        <v>33</v>
      </c>
      <c r="E3739" s="19">
        <v>1.3699999999999999E-5</v>
      </c>
      <c r="F3739" s="20">
        <v>1010494.7</v>
      </c>
      <c r="G3739" s="20">
        <f>TRUNC(TRUNC(E3739,8)*F3739,2)</f>
        <v>13.84</v>
      </c>
    </row>
    <row r="3740" spans="1:7" ht="15" customHeight="1">
      <c r="A3740" s="2"/>
      <c r="B3740" s="2"/>
      <c r="C3740" s="2"/>
      <c r="D3740" s="2"/>
      <c r="E3740" s="87" t="s">
        <v>1868</v>
      </c>
      <c r="F3740" s="87"/>
      <c r="G3740" s="21">
        <f>SUM(G3739:G3739)</f>
        <v>13.84</v>
      </c>
    </row>
    <row r="3741" spans="1:7" ht="15" customHeight="1">
      <c r="A3741" s="2"/>
      <c r="B3741" s="2"/>
      <c r="C3741" s="2"/>
      <c r="D3741" s="2"/>
      <c r="E3741" s="89" t="s">
        <v>1491</v>
      </c>
      <c r="F3741" s="89"/>
      <c r="G3741" s="5">
        <f>SUM(G3740)</f>
        <v>13.84</v>
      </c>
    </row>
    <row r="3742" spans="1:7" ht="9.9499999999999993" customHeight="1">
      <c r="A3742" s="2"/>
      <c r="B3742" s="2"/>
      <c r="C3742" s="2"/>
      <c r="D3742" s="2"/>
      <c r="E3742" s="90"/>
      <c r="F3742" s="90"/>
      <c r="G3742" s="90"/>
    </row>
    <row r="3743" spans="1:7" ht="20.100000000000001" customHeight="1">
      <c r="A3743" s="81" t="s">
        <v>4198</v>
      </c>
      <c r="B3743" s="81"/>
      <c r="C3743" s="81"/>
      <c r="D3743" s="81"/>
      <c r="E3743" s="81"/>
      <c r="F3743" s="81"/>
      <c r="G3743" s="81"/>
    </row>
    <row r="3744" spans="1:7" ht="15" customHeight="1">
      <c r="A3744" s="91" t="s">
        <v>1860</v>
      </c>
      <c r="B3744" s="91"/>
      <c r="C3744" s="11" t="s">
        <v>4</v>
      </c>
      <c r="D3744" s="11" t="s">
        <v>1470</v>
      </c>
      <c r="E3744" s="11" t="s">
        <v>1471</v>
      </c>
      <c r="F3744" s="11" t="s">
        <v>1472</v>
      </c>
      <c r="G3744" s="11" t="s">
        <v>1473</v>
      </c>
    </row>
    <row r="3745" spans="1:7" ht="29.1" customHeight="1">
      <c r="A3745" s="17" t="s">
        <v>4195</v>
      </c>
      <c r="B3745" s="18" t="s">
        <v>4196</v>
      </c>
      <c r="C3745" s="17" t="s">
        <v>14</v>
      </c>
      <c r="D3745" s="17" t="s">
        <v>33</v>
      </c>
      <c r="E3745" s="19">
        <v>5.5600000000000003E-5</v>
      </c>
      <c r="F3745" s="20">
        <v>1010494.7</v>
      </c>
      <c r="G3745" s="20">
        <f>TRUNC(TRUNC(E3745,8)*F3745,2)</f>
        <v>56.18</v>
      </c>
    </row>
    <row r="3746" spans="1:7" ht="15" customHeight="1">
      <c r="A3746" s="2"/>
      <c r="B3746" s="2"/>
      <c r="C3746" s="2"/>
      <c r="D3746" s="2"/>
      <c r="E3746" s="87" t="s">
        <v>1868</v>
      </c>
      <c r="F3746" s="87"/>
      <c r="G3746" s="21">
        <f>SUM(G3745:G3745)</f>
        <v>56.18</v>
      </c>
    </row>
    <row r="3747" spans="1:7" ht="15" customHeight="1">
      <c r="A3747" s="2"/>
      <c r="B3747" s="2"/>
      <c r="C3747" s="2"/>
      <c r="D3747" s="2"/>
      <c r="E3747" s="89" t="s">
        <v>1491</v>
      </c>
      <c r="F3747" s="89"/>
      <c r="G3747" s="5">
        <f>SUM(G3746)</f>
        <v>56.18</v>
      </c>
    </row>
    <row r="3748" spans="1:7" ht="9.9499999999999993" customHeight="1">
      <c r="A3748" s="2"/>
      <c r="B3748" s="2"/>
      <c r="C3748" s="2"/>
      <c r="D3748" s="2"/>
      <c r="E3748" s="90"/>
      <c r="F3748" s="90"/>
      <c r="G3748" s="90"/>
    </row>
    <row r="3749" spans="1:7" ht="20.100000000000001" customHeight="1">
      <c r="A3749" s="81" t="s">
        <v>4199</v>
      </c>
      <c r="B3749" s="81"/>
      <c r="C3749" s="81"/>
      <c r="D3749" s="81"/>
      <c r="E3749" s="81"/>
      <c r="F3749" s="81"/>
      <c r="G3749" s="81"/>
    </row>
    <row r="3750" spans="1:7" ht="15" customHeight="1">
      <c r="A3750" s="91" t="s">
        <v>1576</v>
      </c>
      <c r="B3750" s="91"/>
      <c r="C3750" s="11" t="s">
        <v>4</v>
      </c>
      <c r="D3750" s="11" t="s">
        <v>1470</v>
      </c>
      <c r="E3750" s="11" t="s">
        <v>1471</v>
      </c>
      <c r="F3750" s="11" t="s">
        <v>1472</v>
      </c>
      <c r="G3750" s="11" t="s">
        <v>1473</v>
      </c>
    </row>
    <row r="3751" spans="1:7" ht="21" customHeight="1">
      <c r="A3751" s="17" t="s">
        <v>3424</v>
      </c>
      <c r="B3751" s="18" t="s">
        <v>3425</v>
      </c>
      <c r="C3751" s="17" t="s">
        <v>14</v>
      </c>
      <c r="D3751" s="17" t="s">
        <v>1790</v>
      </c>
      <c r="E3751" s="19">
        <v>10.44</v>
      </c>
      <c r="F3751" s="20">
        <v>5.9</v>
      </c>
      <c r="G3751" s="20">
        <f>TRUNC(TRUNC(E3751,8)*F3751,2)</f>
        <v>61.59</v>
      </c>
    </row>
    <row r="3752" spans="1:7" ht="15" customHeight="1">
      <c r="A3752" s="2"/>
      <c r="B3752" s="2"/>
      <c r="C3752" s="2"/>
      <c r="D3752" s="2"/>
      <c r="E3752" s="87" t="s">
        <v>1588</v>
      </c>
      <c r="F3752" s="87"/>
      <c r="G3752" s="21">
        <f>SUM(G3751:G3751)</f>
        <v>61.59</v>
      </c>
    </row>
    <row r="3753" spans="1:7" ht="15" customHeight="1">
      <c r="A3753" s="2"/>
      <c r="B3753" s="2"/>
      <c r="C3753" s="2"/>
      <c r="D3753" s="2"/>
      <c r="E3753" s="89" t="s">
        <v>1491</v>
      </c>
      <c r="F3753" s="89"/>
      <c r="G3753" s="5">
        <f>SUM(G3752)</f>
        <v>61.59</v>
      </c>
    </row>
    <row r="3754" spans="1:7" ht="9.9499999999999993" customHeight="1">
      <c r="A3754" s="2"/>
      <c r="B3754" s="2"/>
      <c r="C3754" s="2"/>
      <c r="D3754" s="2"/>
      <c r="E3754" s="90"/>
      <c r="F3754" s="90"/>
      <c r="G3754" s="90"/>
    </row>
    <row r="3755" spans="1:7" ht="20.100000000000001" customHeight="1">
      <c r="A3755" s="81" t="s">
        <v>4200</v>
      </c>
      <c r="B3755" s="81"/>
      <c r="C3755" s="81"/>
      <c r="D3755" s="81"/>
      <c r="E3755" s="81"/>
      <c r="F3755" s="81"/>
      <c r="G3755" s="81"/>
    </row>
    <row r="3756" spans="1:7" ht="15" customHeight="1">
      <c r="A3756" s="91" t="s">
        <v>1469</v>
      </c>
      <c r="B3756" s="91"/>
      <c r="C3756" s="11" t="s">
        <v>4</v>
      </c>
      <c r="D3756" s="11" t="s">
        <v>1470</v>
      </c>
      <c r="E3756" s="11" t="s">
        <v>1471</v>
      </c>
      <c r="F3756" s="11" t="s">
        <v>1472</v>
      </c>
      <c r="G3756" s="11" t="s">
        <v>1473</v>
      </c>
    </row>
    <row r="3757" spans="1:7" ht="21" customHeight="1">
      <c r="A3757" s="17" t="s">
        <v>3191</v>
      </c>
      <c r="B3757" s="18" t="s">
        <v>3192</v>
      </c>
      <c r="C3757" s="17" t="s">
        <v>14</v>
      </c>
      <c r="D3757" s="17" t="s">
        <v>1563</v>
      </c>
      <c r="E3757" s="19">
        <v>1</v>
      </c>
      <c r="F3757" s="20">
        <v>4.5599999999999996</v>
      </c>
      <c r="G3757" s="20">
        <f t="shared" ref="G3757:G3762" si="36">TRUNC(TRUNC(E3757,8)*F3757,2)</f>
        <v>4.5599999999999996</v>
      </c>
    </row>
    <row r="3758" spans="1:7" ht="21" customHeight="1">
      <c r="A3758" s="17" t="s">
        <v>3217</v>
      </c>
      <c r="B3758" s="18" t="s">
        <v>3218</v>
      </c>
      <c r="C3758" s="17" t="s">
        <v>14</v>
      </c>
      <c r="D3758" s="17" t="s">
        <v>1563</v>
      </c>
      <c r="E3758" s="19">
        <v>1</v>
      </c>
      <c r="F3758" s="20">
        <v>0.86</v>
      </c>
      <c r="G3758" s="20">
        <f t="shared" si="36"/>
        <v>0.86</v>
      </c>
    </row>
    <row r="3759" spans="1:7" ht="21" customHeight="1">
      <c r="A3759" s="17" t="s">
        <v>3195</v>
      </c>
      <c r="B3759" s="18" t="s">
        <v>3196</v>
      </c>
      <c r="C3759" s="17" t="s">
        <v>14</v>
      </c>
      <c r="D3759" s="17" t="s">
        <v>1563</v>
      </c>
      <c r="E3759" s="19">
        <v>1</v>
      </c>
      <c r="F3759" s="20">
        <v>1.34</v>
      </c>
      <c r="G3759" s="20">
        <f t="shared" si="36"/>
        <v>1.34</v>
      </c>
    </row>
    <row r="3760" spans="1:7" ht="29.1" customHeight="1">
      <c r="A3760" s="17" t="s">
        <v>3219</v>
      </c>
      <c r="B3760" s="18" t="s">
        <v>3220</v>
      </c>
      <c r="C3760" s="17" t="s">
        <v>14</v>
      </c>
      <c r="D3760" s="17" t="s">
        <v>1563</v>
      </c>
      <c r="E3760" s="19">
        <v>1</v>
      </c>
      <c r="F3760" s="20">
        <v>0.01</v>
      </c>
      <c r="G3760" s="20">
        <f t="shared" si="36"/>
        <v>0.01</v>
      </c>
    </row>
    <row r="3761" spans="1:7" ht="21" customHeight="1">
      <c r="A3761" s="17" t="s">
        <v>3199</v>
      </c>
      <c r="B3761" s="18" t="s">
        <v>3200</v>
      </c>
      <c r="C3761" s="17" t="s">
        <v>14</v>
      </c>
      <c r="D3761" s="17" t="s">
        <v>1563</v>
      </c>
      <c r="E3761" s="19">
        <v>1</v>
      </c>
      <c r="F3761" s="20">
        <v>0.04</v>
      </c>
      <c r="G3761" s="20">
        <f t="shared" si="36"/>
        <v>0.04</v>
      </c>
    </row>
    <row r="3762" spans="1:7" ht="21" customHeight="1">
      <c r="A3762" s="17" t="s">
        <v>3201</v>
      </c>
      <c r="B3762" s="18" t="s">
        <v>3202</v>
      </c>
      <c r="C3762" s="17" t="s">
        <v>14</v>
      </c>
      <c r="D3762" s="17" t="s">
        <v>1563</v>
      </c>
      <c r="E3762" s="19">
        <v>1</v>
      </c>
      <c r="F3762" s="20">
        <v>0.8</v>
      </c>
      <c r="G3762" s="20">
        <f t="shared" si="36"/>
        <v>0.8</v>
      </c>
    </row>
    <row r="3763" spans="1:7" ht="15" customHeight="1">
      <c r="A3763" s="2"/>
      <c r="B3763" s="2"/>
      <c r="C3763" s="2"/>
      <c r="D3763" s="2"/>
      <c r="E3763" s="87" t="s">
        <v>1482</v>
      </c>
      <c r="F3763" s="87"/>
      <c r="G3763" s="21">
        <f>SUM(G3757:G3762)</f>
        <v>7.6099999999999994</v>
      </c>
    </row>
    <row r="3764" spans="1:7" ht="15" customHeight="1">
      <c r="A3764" s="91" t="s">
        <v>1483</v>
      </c>
      <c r="B3764" s="91"/>
      <c r="C3764" s="11" t="s">
        <v>4</v>
      </c>
      <c r="D3764" s="11" t="s">
        <v>1470</v>
      </c>
      <c r="E3764" s="11" t="s">
        <v>1471</v>
      </c>
      <c r="F3764" s="11" t="s">
        <v>1472</v>
      </c>
      <c r="G3764" s="11" t="s">
        <v>1473</v>
      </c>
    </row>
    <row r="3765" spans="1:7" ht="21" customHeight="1">
      <c r="A3765" s="17" t="s">
        <v>3614</v>
      </c>
      <c r="B3765" s="18" t="s">
        <v>3615</v>
      </c>
      <c r="C3765" s="17" t="s">
        <v>14</v>
      </c>
      <c r="D3765" s="17" t="s">
        <v>1563</v>
      </c>
      <c r="E3765" s="19">
        <v>1</v>
      </c>
      <c r="F3765" s="20">
        <v>30.82</v>
      </c>
      <c r="G3765" s="20">
        <f>TRUNC(TRUNC(E3765,8)*F3765,2)</f>
        <v>30.82</v>
      </c>
    </row>
    <row r="3766" spans="1:7" ht="15" customHeight="1">
      <c r="A3766" s="2"/>
      <c r="B3766" s="2"/>
      <c r="C3766" s="2"/>
      <c r="D3766" s="2"/>
      <c r="E3766" s="87" t="s">
        <v>1486</v>
      </c>
      <c r="F3766" s="87"/>
      <c r="G3766" s="21">
        <f>SUM(G3765:G3765)</f>
        <v>30.82</v>
      </c>
    </row>
    <row r="3767" spans="1:7" ht="15" customHeight="1">
      <c r="A3767" s="91" t="s">
        <v>1487</v>
      </c>
      <c r="B3767" s="91"/>
      <c r="C3767" s="11" t="s">
        <v>4</v>
      </c>
      <c r="D3767" s="11" t="s">
        <v>1470</v>
      </c>
      <c r="E3767" s="11" t="s">
        <v>1471</v>
      </c>
      <c r="F3767" s="11" t="s">
        <v>1472</v>
      </c>
      <c r="G3767" s="11" t="s">
        <v>1473</v>
      </c>
    </row>
    <row r="3768" spans="1:7" ht="21" customHeight="1">
      <c r="A3768" s="17" t="s">
        <v>4201</v>
      </c>
      <c r="B3768" s="18" t="s">
        <v>4202</v>
      </c>
      <c r="C3768" s="17" t="s">
        <v>14</v>
      </c>
      <c r="D3768" s="17" t="s">
        <v>1563</v>
      </c>
      <c r="E3768" s="19">
        <v>1</v>
      </c>
      <c r="F3768" s="20">
        <v>0.4</v>
      </c>
      <c r="G3768" s="20">
        <f>TRUNC(TRUNC(E3768,8)*F3768,2)</f>
        <v>0.4</v>
      </c>
    </row>
    <row r="3769" spans="1:7" ht="15" customHeight="1">
      <c r="A3769" s="2"/>
      <c r="B3769" s="2"/>
      <c r="C3769" s="2"/>
      <c r="D3769" s="2"/>
      <c r="E3769" s="87" t="s">
        <v>1490</v>
      </c>
      <c r="F3769" s="87"/>
      <c r="G3769" s="21">
        <f>SUM(G3768:G3768)</f>
        <v>0.4</v>
      </c>
    </row>
    <row r="3770" spans="1:7" ht="15" customHeight="1">
      <c r="A3770" s="2"/>
      <c r="B3770" s="2"/>
      <c r="C3770" s="2"/>
      <c r="D3770" s="2"/>
      <c r="E3770" s="89" t="s">
        <v>1491</v>
      </c>
      <c r="F3770" s="89"/>
      <c r="G3770" s="5">
        <f>SUM(G3763,G3766,G3769)</f>
        <v>38.83</v>
      </c>
    </row>
    <row r="3771" spans="1:7" ht="9.9499999999999993" customHeight="1">
      <c r="A3771" s="2"/>
      <c r="B3771" s="2"/>
      <c r="C3771" s="2"/>
      <c r="D3771" s="2"/>
      <c r="E3771" s="90"/>
      <c r="F3771" s="90"/>
      <c r="G3771" s="90"/>
    </row>
    <row r="3772" spans="1:7" ht="20.100000000000001" customHeight="1">
      <c r="A3772" s="81" t="s">
        <v>4203</v>
      </c>
      <c r="B3772" s="81"/>
      <c r="C3772" s="81"/>
      <c r="D3772" s="81"/>
      <c r="E3772" s="81"/>
      <c r="F3772" s="81"/>
      <c r="G3772" s="81"/>
    </row>
    <row r="3773" spans="1:7" ht="15" customHeight="1">
      <c r="A3773" s="91" t="s">
        <v>1576</v>
      </c>
      <c r="B3773" s="91"/>
      <c r="C3773" s="11" t="s">
        <v>4</v>
      </c>
      <c r="D3773" s="11" t="s">
        <v>1470</v>
      </c>
      <c r="E3773" s="11" t="s">
        <v>1471</v>
      </c>
      <c r="F3773" s="11" t="s">
        <v>1472</v>
      </c>
      <c r="G3773" s="11" t="s">
        <v>1473</v>
      </c>
    </row>
    <row r="3774" spans="1:7" ht="29.1" customHeight="1">
      <c r="A3774" s="17" t="s">
        <v>2671</v>
      </c>
      <c r="B3774" s="18" t="s">
        <v>2672</v>
      </c>
      <c r="C3774" s="17" t="s">
        <v>14</v>
      </c>
      <c r="D3774" s="17" t="s">
        <v>33</v>
      </c>
      <c r="E3774" s="19">
        <v>1.67E-2</v>
      </c>
      <c r="F3774" s="20">
        <v>26.07</v>
      </c>
      <c r="G3774" s="20">
        <f>TRUNC(TRUNC(E3774,8)*F3774,2)</f>
        <v>0.43</v>
      </c>
    </row>
    <row r="3775" spans="1:7" ht="21" customHeight="1">
      <c r="A3775" s="17" t="s">
        <v>4204</v>
      </c>
      <c r="B3775" s="18" t="s">
        <v>4205</v>
      </c>
      <c r="C3775" s="17" t="s">
        <v>14</v>
      </c>
      <c r="D3775" s="17" t="s">
        <v>88</v>
      </c>
      <c r="E3775" s="19">
        <v>1.05</v>
      </c>
      <c r="F3775" s="20">
        <v>103.07</v>
      </c>
      <c r="G3775" s="20">
        <f>TRUNC(TRUNC(E3775,8)*F3775,2)</f>
        <v>108.22</v>
      </c>
    </row>
    <row r="3776" spans="1:7" ht="15" customHeight="1">
      <c r="A3776" s="2"/>
      <c r="B3776" s="2"/>
      <c r="C3776" s="2"/>
      <c r="D3776" s="2"/>
      <c r="E3776" s="87" t="s">
        <v>1588</v>
      </c>
      <c r="F3776" s="87"/>
      <c r="G3776" s="21">
        <f>SUM(G3774:G3775)</f>
        <v>108.65</v>
      </c>
    </row>
    <row r="3777" spans="1:7" ht="15" customHeight="1">
      <c r="A3777" s="91" t="s">
        <v>1560</v>
      </c>
      <c r="B3777" s="91"/>
      <c r="C3777" s="11" t="s">
        <v>4</v>
      </c>
      <c r="D3777" s="11" t="s">
        <v>1470</v>
      </c>
      <c r="E3777" s="11" t="s">
        <v>1471</v>
      </c>
      <c r="F3777" s="11" t="s">
        <v>1472</v>
      </c>
      <c r="G3777" s="11" t="s">
        <v>1473</v>
      </c>
    </row>
    <row r="3778" spans="1:7" ht="21" customHeight="1">
      <c r="A3778" s="17" t="s">
        <v>2675</v>
      </c>
      <c r="B3778" s="18" t="s">
        <v>2676</v>
      </c>
      <c r="C3778" s="17" t="s">
        <v>14</v>
      </c>
      <c r="D3778" s="17" t="s">
        <v>1563</v>
      </c>
      <c r="E3778" s="19">
        <v>0.10299999999999999</v>
      </c>
      <c r="F3778" s="20">
        <v>27.21</v>
      </c>
      <c r="G3778" s="20">
        <f>TRUNC(TRUNC(E3778,8)*F3778,2)</f>
        <v>2.8</v>
      </c>
    </row>
    <row r="3779" spans="1:7" ht="15" customHeight="1">
      <c r="A3779" s="17" t="s">
        <v>1775</v>
      </c>
      <c r="B3779" s="18" t="s">
        <v>1776</v>
      </c>
      <c r="C3779" s="17" t="s">
        <v>14</v>
      </c>
      <c r="D3779" s="17" t="s">
        <v>1563</v>
      </c>
      <c r="E3779" s="19">
        <v>0.10299999999999999</v>
      </c>
      <c r="F3779" s="20">
        <v>23.23</v>
      </c>
      <c r="G3779" s="20">
        <f>TRUNC(TRUNC(E3779,8)*F3779,2)</f>
        <v>2.39</v>
      </c>
    </row>
    <row r="3780" spans="1:7" ht="18" customHeight="1">
      <c r="A3780" s="2"/>
      <c r="B3780" s="2"/>
      <c r="C3780" s="2"/>
      <c r="D3780" s="2"/>
      <c r="E3780" s="87" t="s">
        <v>1564</v>
      </c>
      <c r="F3780" s="87"/>
      <c r="G3780" s="21">
        <f>SUM(G3778:G3779)</f>
        <v>5.1899999999999995</v>
      </c>
    </row>
    <row r="3781" spans="1:7" ht="15" customHeight="1">
      <c r="A3781" s="2"/>
      <c r="B3781" s="2"/>
      <c r="C3781" s="2"/>
      <c r="D3781" s="2"/>
      <c r="E3781" s="89" t="s">
        <v>1491</v>
      </c>
      <c r="F3781" s="89"/>
      <c r="G3781" s="5">
        <f>SUM(G3776,G3780)</f>
        <v>113.84</v>
      </c>
    </row>
    <row r="3782" spans="1:7" ht="9.9499999999999993" customHeight="1">
      <c r="A3782" s="2"/>
      <c r="B3782" s="2"/>
      <c r="C3782" s="2"/>
      <c r="D3782" s="2"/>
      <c r="E3782" s="90"/>
      <c r="F3782" s="90"/>
      <c r="G3782" s="90"/>
    </row>
    <row r="3783" spans="1:7" ht="20.100000000000001" customHeight="1">
      <c r="A3783" s="81" t="s">
        <v>2667</v>
      </c>
      <c r="B3783" s="81"/>
      <c r="C3783" s="81"/>
      <c r="D3783" s="81"/>
      <c r="E3783" s="81"/>
      <c r="F3783" s="81"/>
      <c r="G3783" s="81"/>
    </row>
    <row r="3784" spans="1:7" ht="15" customHeight="1">
      <c r="A3784" s="91" t="s">
        <v>1576</v>
      </c>
      <c r="B3784" s="91"/>
      <c r="C3784" s="11" t="s">
        <v>4</v>
      </c>
      <c r="D3784" s="11" t="s">
        <v>1470</v>
      </c>
      <c r="E3784" s="11" t="s">
        <v>1471</v>
      </c>
      <c r="F3784" s="11" t="s">
        <v>1472</v>
      </c>
      <c r="G3784" s="11" t="s">
        <v>1473</v>
      </c>
    </row>
    <row r="3785" spans="1:7" ht="15" customHeight="1">
      <c r="A3785" s="17" t="s">
        <v>2505</v>
      </c>
      <c r="B3785" s="18" t="s">
        <v>2506</v>
      </c>
      <c r="C3785" s="17" t="s">
        <v>14</v>
      </c>
      <c r="D3785" s="17" t="s">
        <v>33</v>
      </c>
      <c r="E3785" s="19">
        <v>2.47E-2</v>
      </c>
      <c r="F3785" s="20">
        <v>2.33</v>
      </c>
      <c r="G3785" s="20">
        <f>TRUNC(TRUNC(E3785,8)*F3785,2)</f>
        <v>0.05</v>
      </c>
    </row>
    <row r="3786" spans="1:7" ht="21" customHeight="1">
      <c r="A3786" s="17" t="s">
        <v>2668</v>
      </c>
      <c r="B3786" s="18" t="s">
        <v>2669</v>
      </c>
      <c r="C3786" s="17" t="s">
        <v>14</v>
      </c>
      <c r="D3786" s="17" t="s">
        <v>88</v>
      </c>
      <c r="E3786" s="19">
        <v>1.0548999999999999</v>
      </c>
      <c r="F3786" s="20">
        <v>11.49</v>
      </c>
      <c r="G3786" s="20">
        <f>TRUNC(TRUNC(E3786,8)*F3786,2)</f>
        <v>12.12</v>
      </c>
    </row>
    <row r="3787" spans="1:7" ht="15" customHeight="1">
      <c r="A3787" s="2"/>
      <c r="B3787" s="2"/>
      <c r="C3787" s="2"/>
      <c r="D3787" s="2"/>
      <c r="E3787" s="87" t="s">
        <v>1588</v>
      </c>
      <c r="F3787" s="87"/>
      <c r="G3787" s="21">
        <f>SUM(G3785:G3786)</f>
        <v>12.17</v>
      </c>
    </row>
    <row r="3788" spans="1:7" ht="15" customHeight="1">
      <c r="A3788" s="91" t="s">
        <v>1560</v>
      </c>
      <c r="B3788" s="91"/>
      <c r="C3788" s="11" t="s">
        <v>4</v>
      </c>
      <c r="D3788" s="11" t="s">
        <v>1470</v>
      </c>
      <c r="E3788" s="11" t="s">
        <v>1471</v>
      </c>
      <c r="F3788" s="11" t="s">
        <v>1472</v>
      </c>
      <c r="G3788" s="11" t="s">
        <v>1473</v>
      </c>
    </row>
    <row r="3789" spans="1:7" ht="21" customHeight="1">
      <c r="A3789" s="17" t="s">
        <v>2509</v>
      </c>
      <c r="B3789" s="18" t="s">
        <v>2510</v>
      </c>
      <c r="C3789" s="17" t="s">
        <v>14</v>
      </c>
      <c r="D3789" s="17" t="s">
        <v>1563</v>
      </c>
      <c r="E3789" s="19">
        <v>0.44440000000000002</v>
      </c>
      <c r="F3789" s="20">
        <v>23.37</v>
      </c>
      <c r="G3789" s="20">
        <f>TRUNC(TRUNC(E3789,8)*F3789,2)</f>
        <v>10.38</v>
      </c>
    </row>
    <row r="3790" spans="1:7" ht="21" customHeight="1">
      <c r="A3790" s="17" t="s">
        <v>2511</v>
      </c>
      <c r="B3790" s="18" t="s">
        <v>2512</v>
      </c>
      <c r="C3790" s="17" t="s">
        <v>14</v>
      </c>
      <c r="D3790" s="17" t="s">
        <v>1563</v>
      </c>
      <c r="E3790" s="19">
        <v>0.44440000000000002</v>
      </c>
      <c r="F3790" s="20">
        <v>31.5</v>
      </c>
      <c r="G3790" s="20">
        <f>TRUNC(TRUNC(E3790,8)*F3790,2)</f>
        <v>13.99</v>
      </c>
    </row>
    <row r="3791" spans="1:7" ht="18" customHeight="1">
      <c r="A3791" s="2"/>
      <c r="B3791" s="2"/>
      <c r="C3791" s="2"/>
      <c r="D3791" s="2"/>
      <c r="E3791" s="87" t="s">
        <v>1564</v>
      </c>
      <c r="F3791" s="87"/>
      <c r="G3791" s="21">
        <f>SUM(G3789:G3790)</f>
        <v>24.37</v>
      </c>
    </row>
    <row r="3792" spans="1:7" ht="15" customHeight="1">
      <c r="A3792" s="2"/>
      <c r="B3792" s="2"/>
      <c r="C3792" s="2"/>
      <c r="D3792" s="2"/>
      <c r="E3792" s="89" t="s">
        <v>1491</v>
      </c>
      <c r="F3792" s="89"/>
      <c r="G3792" s="5">
        <f>SUM(G3787,G3791)</f>
        <v>36.54</v>
      </c>
    </row>
    <row r="3793" spans="1:7" ht="9.9499999999999993" customHeight="1">
      <c r="A3793" s="2"/>
      <c r="B3793" s="2"/>
      <c r="C3793" s="2"/>
      <c r="D3793" s="2"/>
      <c r="E3793" s="90"/>
      <c r="F3793" s="90"/>
      <c r="G3793" s="90"/>
    </row>
    <row r="3794" spans="1:7" ht="20.100000000000001" customHeight="1">
      <c r="A3794" s="81" t="s">
        <v>2657</v>
      </c>
      <c r="B3794" s="81"/>
      <c r="C3794" s="81"/>
      <c r="D3794" s="81"/>
      <c r="E3794" s="81"/>
      <c r="F3794" s="81"/>
      <c r="G3794" s="81"/>
    </row>
    <row r="3795" spans="1:7" ht="15" customHeight="1">
      <c r="A3795" s="91" t="s">
        <v>1576</v>
      </c>
      <c r="B3795" s="91"/>
      <c r="C3795" s="11" t="s">
        <v>4</v>
      </c>
      <c r="D3795" s="11" t="s">
        <v>1470</v>
      </c>
      <c r="E3795" s="11" t="s">
        <v>1471</v>
      </c>
      <c r="F3795" s="11" t="s">
        <v>1472</v>
      </c>
      <c r="G3795" s="11" t="s">
        <v>1473</v>
      </c>
    </row>
    <row r="3796" spans="1:7" ht="15" customHeight="1">
      <c r="A3796" s="17" t="s">
        <v>2505</v>
      </c>
      <c r="B3796" s="18" t="s">
        <v>2506</v>
      </c>
      <c r="C3796" s="17" t="s">
        <v>14</v>
      </c>
      <c r="D3796" s="17" t="s">
        <v>33</v>
      </c>
      <c r="E3796" s="19">
        <v>1.6299999999999999E-2</v>
      </c>
      <c r="F3796" s="20">
        <v>2.33</v>
      </c>
      <c r="G3796" s="20">
        <f>TRUNC(TRUNC(E3796,8)*F3796,2)</f>
        <v>0.03</v>
      </c>
    </row>
    <row r="3797" spans="1:7" ht="21" customHeight="1">
      <c r="A3797" s="17" t="s">
        <v>2658</v>
      </c>
      <c r="B3797" s="18" t="s">
        <v>2659</v>
      </c>
      <c r="C3797" s="17" t="s">
        <v>14</v>
      </c>
      <c r="D3797" s="17" t="s">
        <v>88</v>
      </c>
      <c r="E3797" s="19">
        <v>1.0548999999999999</v>
      </c>
      <c r="F3797" s="20">
        <v>5.0199999999999996</v>
      </c>
      <c r="G3797" s="20">
        <f>TRUNC(TRUNC(E3797,8)*F3797,2)</f>
        <v>5.29</v>
      </c>
    </row>
    <row r="3798" spans="1:7" ht="15" customHeight="1">
      <c r="A3798" s="2"/>
      <c r="B3798" s="2"/>
      <c r="C3798" s="2"/>
      <c r="D3798" s="2"/>
      <c r="E3798" s="87" t="s">
        <v>1588</v>
      </c>
      <c r="F3798" s="87"/>
      <c r="G3798" s="21">
        <f>SUM(G3796:G3797)</f>
        <v>5.32</v>
      </c>
    </row>
    <row r="3799" spans="1:7" ht="15" customHeight="1">
      <c r="A3799" s="91" t="s">
        <v>1560</v>
      </c>
      <c r="B3799" s="91"/>
      <c r="C3799" s="11" t="s">
        <v>4</v>
      </c>
      <c r="D3799" s="11" t="s">
        <v>1470</v>
      </c>
      <c r="E3799" s="11" t="s">
        <v>1471</v>
      </c>
      <c r="F3799" s="11" t="s">
        <v>1472</v>
      </c>
      <c r="G3799" s="11" t="s">
        <v>1473</v>
      </c>
    </row>
    <row r="3800" spans="1:7" ht="21" customHeight="1">
      <c r="A3800" s="17" t="s">
        <v>2509</v>
      </c>
      <c r="B3800" s="18" t="s">
        <v>2510</v>
      </c>
      <c r="C3800" s="17" t="s">
        <v>14</v>
      </c>
      <c r="D3800" s="17" t="s">
        <v>1563</v>
      </c>
      <c r="E3800" s="19">
        <v>0.29299999999999998</v>
      </c>
      <c r="F3800" s="20">
        <v>23.37</v>
      </c>
      <c r="G3800" s="20">
        <f>TRUNC(TRUNC(E3800,8)*F3800,2)</f>
        <v>6.84</v>
      </c>
    </row>
    <row r="3801" spans="1:7" ht="21" customHeight="1">
      <c r="A3801" s="17" t="s">
        <v>2511</v>
      </c>
      <c r="B3801" s="18" t="s">
        <v>2512</v>
      </c>
      <c r="C3801" s="17" t="s">
        <v>14</v>
      </c>
      <c r="D3801" s="17" t="s">
        <v>1563</v>
      </c>
      <c r="E3801" s="19">
        <v>0.29299999999999998</v>
      </c>
      <c r="F3801" s="20">
        <v>31.5</v>
      </c>
      <c r="G3801" s="20">
        <f>TRUNC(TRUNC(E3801,8)*F3801,2)</f>
        <v>9.2200000000000006</v>
      </c>
    </row>
    <row r="3802" spans="1:7" ht="18" customHeight="1">
      <c r="A3802" s="2"/>
      <c r="B3802" s="2"/>
      <c r="C3802" s="2"/>
      <c r="D3802" s="2"/>
      <c r="E3802" s="87" t="s">
        <v>1564</v>
      </c>
      <c r="F3802" s="87"/>
      <c r="G3802" s="21">
        <f>SUM(G3800:G3801)</f>
        <v>16.060000000000002</v>
      </c>
    </row>
    <row r="3803" spans="1:7" ht="15" customHeight="1">
      <c r="A3803" s="2"/>
      <c r="B3803" s="2"/>
      <c r="C3803" s="2"/>
      <c r="D3803" s="2"/>
      <c r="E3803" s="89" t="s">
        <v>1491</v>
      </c>
      <c r="F3803" s="89"/>
      <c r="G3803" s="5">
        <f>SUM(G3798,G3802)</f>
        <v>21.380000000000003</v>
      </c>
    </row>
    <row r="3804" spans="1:7" ht="9.9499999999999993" customHeight="1">
      <c r="A3804" s="2"/>
      <c r="B3804" s="2"/>
      <c r="C3804" s="2"/>
      <c r="D3804" s="2"/>
      <c r="E3804" s="90"/>
      <c r="F3804" s="90"/>
      <c r="G3804" s="90"/>
    </row>
    <row r="3805" spans="1:7" ht="20.100000000000001" customHeight="1">
      <c r="A3805" s="81" t="s">
        <v>2660</v>
      </c>
      <c r="B3805" s="81"/>
      <c r="C3805" s="81"/>
      <c r="D3805" s="81"/>
      <c r="E3805" s="81"/>
      <c r="F3805" s="81"/>
      <c r="G3805" s="81"/>
    </row>
    <row r="3806" spans="1:7" ht="15" customHeight="1">
      <c r="A3806" s="91" t="s">
        <v>1576</v>
      </c>
      <c r="B3806" s="91"/>
      <c r="C3806" s="11" t="s">
        <v>4</v>
      </c>
      <c r="D3806" s="11" t="s">
        <v>1470</v>
      </c>
      <c r="E3806" s="11" t="s">
        <v>1471</v>
      </c>
      <c r="F3806" s="11" t="s">
        <v>1472</v>
      </c>
      <c r="G3806" s="11" t="s">
        <v>1473</v>
      </c>
    </row>
    <row r="3807" spans="1:7" ht="15" customHeight="1">
      <c r="A3807" s="17" t="s">
        <v>2505</v>
      </c>
      <c r="B3807" s="18" t="s">
        <v>2506</v>
      </c>
      <c r="C3807" s="17" t="s">
        <v>14</v>
      </c>
      <c r="D3807" s="17" t="s">
        <v>33</v>
      </c>
      <c r="E3807" s="19">
        <v>1.77E-2</v>
      </c>
      <c r="F3807" s="20">
        <v>2.33</v>
      </c>
      <c r="G3807" s="20">
        <f>TRUNC(TRUNC(E3807,8)*F3807,2)</f>
        <v>0.04</v>
      </c>
    </row>
    <row r="3808" spans="1:7" ht="21" customHeight="1">
      <c r="A3808" s="17" t="s">
        <v>2661</v>
      </c>
      <c r="B3808" s="18" t="s">
        <v>2662</v>
      </c>
      <c r="C3808" s="17" t="s">
        <v>14</v>
      </c>
      <c r="D3808" s="17" t="s">
        <v>88</v>
      </c>
      <c r="E3808" s="19">
        <v>1.0548999999999999</v>
      </c>
      <c r="F3808" s="20">
        <v>8.2899999999999991</v>
      </c>
      <c r="G3808" s="20">
        <f>TRUNC(TRUNC(E3808,8)*F3808,2)</f>
        <v>8.74</v>
      </c>
    </row>
    <row r="3809" spans="1:7" ht="15" customHeight="1">
      <c r="A3809" s="2"/>
      <c r="B3809" s="2"/>
      <c r="C3809" s="2"/>
      <c r="D3809" s="2"/>
      <c r="E3809" s="87" t="s">
        <v>1588</v>
      </c>
      <c r="F3809" s="87"/>
      <c r="G3809" s="21">
        <f>SUM(G3807:G3808)</f>
        <v>8.7799999999999994</v>
      </c>
    </row>
    <row r="3810" spans="1:7" ht="15" customHeight="1">
      <c r="A3810" s="91" t="s">
        <v>1560</v>
      </c>
      <c r="B3810" s="91"/>
      <c r="C3810" s="11" t="s">
        <v>4</v>
      </c>
      <c r="D3810" s="11" t="s">
        <v>1470</v>
      </c>
      <c r="E3810" s="11" t="s">
        <v>1471</v>
      </c>
      <c r="F3810" s="11" t="s">
        <v>1472</v>
      </c>
      <c r="G3810" s="11" t="s">
        <v>1473</v>
      </c>
    </row>
    <row r="3811" spans="1:7" ht="21" customHeight="1">
      <c r="A3811" s="17" t="s">
        <v>2509</v>
      </c>
      <c r="B3811" s="18" t="s">
        <v>2510</v>
      </c>
      <c r="C3811" s="17" t="s">
        <v>14</v>
      </c>
      <c r="D3811" s="17" t="s">
        <v>1563</v>
      </c>
      <c r="E3811" s="19">
        <v>0.31819999999999998</v>
      </c>
      <c r="F3811" s="20">
        <v>23.37</v>
      </c>
      <c r="G3811" s="20">
        <f>TRUNC(TRUNC(E3811,8)*F3811,2)</f>
        <v>7.43</v>
      </c>
    </row>
    <row r="3812" spans="1:7" ht="21" customHeight="1">
      <c r="A3812" s="17" t="s">
        <v>2511</v>
      </c>
      <c r="B3812" s="18" t="s">
        <v>2512</v>
      </c>
      <c r="C3812" s="17" t="s">
        <v>14</v>
      </c>
      <c r="D3812" s="17" t="s">
        <v>1563</v>
      </c>
      <c r="E3812" s="19">
        <v>0.31819999999999998</v>
      </c>
      <c r="F3812" s="20">
        <v>31.5</v>
      </c>
      <c r="G3812" s="20">
        <f>TRUNC(TRUNC(E3812,8)*F3812,2)</f>
        <v>10.02</v>
      </c>
    </row>
    <row r="3813" spans="1:7" ht="18" customHeight="1">
      <c r="A3813" s="2"/>
      <c r="B3813" s="2"/>
      <c r="C3813" s="2"/>
      <c r="D3813" s="2"/>
      <c r="E3813" s="87" t="s">
        <v>1564</v>
      </c>
      <c r="F3813" s="87"/>
      <c r="G3813" s="21">
        <f>SUM(G3811:G3812)</f>
        <v>17.45</v>
      </c>
    </row>
    <row r="3814" spans="1:7" ht="15" customHeight="1">
      <c r="A3814" s="2"/>
      <c r="B3814" s="2"/>
      <c r="C3814" s="2"/>
      <c r="D3814" s="2"/>
      <c r="E3814" s="89" t="s">
        <v>1491</v>
      </c>
      <c r="F3814" s="89"/>
      <c r="G3814" s="5">
        <f>SUM(G3809,G3813)</f>
        <v>26.229999999999997</v>
      </c>
    </row>
    <row r="3815" spans="1:7" ht="9.9499999999999993" customHeight="1">
      <c r="A3815" s="2"/>
      <c r="B3815" s="2"/>
      <c r="C3815" s="2"/>
      <c r="D3815" s="2"/>
      <c r="E3815" s="90"/>
      <c r="F3815" s="90"/>
      <c r="G3815" s="90"/>
    </row>
    <row r="3816" spans="1:7" ht="20.100000000000001" customHeight="1">
      <c r="A3816" s="81" t="s">
        <v>4206</v>
      </c>
      <c r="B3816" s="81"/>
      <c r="C3816" s="81"/>
      <c r="D3816" s="81"/>
      <c r="E3816" s="81"/>
      <c r="F3816" s="81"/>
      <c r="G3816" s="81"/>
    </row>
    <row r="3817" spans="1:7" ht="15" customHeight="1">
      <c r="A3817" s="91" t="s">
        <v>1576</v>
      </c>
      <c r="B3817" s="91"/>
      <c r="C3817" s="11" t="s">
        <v>4</v>
      </c>
      <c r="D3817" s="11" t="s">
        <v>1470</v>
      </c>
      <c r="E3817" s="11" t="s">
        <v>1471</v>
      </c>
      <c r="F3817" s="11" t="s">
        <v>1472</v>
      </c>
      <c r="G3817" s="11" t="s">
        <v>1473</v>
      </c>
    </row>
    <row r="3818" spans="1:7" ht="21" customHeight="1">
      <c r="A3818" s="17" t="s">
        <v>4207</v>
      </c>
      <c r="B3818" s="18" t="s">
        <v>4208</v>
      </c>
      <c r="C3818" s="17" t="s">
        <v>14</v>
      </c>
      <c r="D3818" s="17" t="s">
        <v>33</v>
      </c>
      <c r="E3818" s="19">
        <v>3</v>
      </c>
      <c r="F3818" s="20">
        <v>17.809999999999999</v>
      </c>
      <c r="G3818" s="20">
        <f>TRUNC(TRUNC(E3818,8)*F3818,2)</f>
        <v>53.43</v>
      </c>
    </row>
    <row r="3819" spans="1:7" ht="29.1" customHeight="1">
      <c r="A3819" s="17" t="s">
        <v>2671</v>
      </c>
      <c r="B3819" s="18" t="s">
        <v>2672</v>
      </c>
      <c r="C3819" s="17" t="s">
        <v>14</v>
      </c>
      <c r="D3819" s="17" t="s">
        <v>33</v>
      </c>
      <c r="E3819" s="19">
        <v>0.15</v>
      </c>
      <c r="F3819" s="20">
        <v>26.07</v>
      </c>
      <c r="G3819" s="20">
        <f>TRUNC(TRUNC(E3819,8)*F3819,2)</f>
        <v>3.91</v>
      </c>
    </row>
    <row r="3820" spans="1:7" ht="21" customHeight="1">
      <c r="A3820" s="17" t="s">
        <v>4209</v>
      </c>
      <c r="B3820" s="18" t="s">
        <v>4210</v>
      </c>
      <c r="C3820" s="17" t="s">
        <v>14</v>
      </c>
      <c r="D3820" s="17" t="s">
        <v>33</v>
      </c>
      <c r="E3820" s="19">
        <v>1</v>
      </c>
      <c r="F3820" s="20">
        <v>158.66</v>
      </c>
      <c r="G3820" s="20">
        <f>TRUNC(TRUNC(E3820,8)*F3820,2)</f>
        <v>158.66</v>
      </c>
    </row>
    <row r="3821" spans="1:7" ht="15" customHeight="1">
      <c r="A3821" s="2"/>
      <c r="B3821" s="2"/>
      <c r="C3821" s="2"/>
      <c r="D3821" s="2"/>
      <c r="E3821" s="87" t="s">
        <v>1588</v>
      </c>
      <c r="F3821" s="87"/>
      <c r="G3821" s="21">
        <f>SUM(G3818:G3820)</f>
        <v>216</v>
      </c>
    </row>
    <row r="3822" spans="1:7" ht="15" customHeight="1">
      <c r="A3822" s="91" t="s">
        <v>1560</v>
      </c>
      <c r="B3822" s="91"/>
      <c r="C3822" s="11" t="s">
        <v>4</v>
      </c>
      <c r="D3822" s="11" t="s">
        <v>1470</v>
      </c>
      <c r="E3822" s="11" t="s">
        <v>1471</v>
      </c>
      <c r="F3822" s="11" t="s">
        <v>1472</v>
      </c>
      <c r="G3822" s="11" t="s">
        <v>1473</v>
      </c>
    </row>
    <row r="3823" spans="1:7" ht="21" customHeight="1">
      <c r="A3823" s="17" t="s">
        <v>2675</v>
      </c>
      <c r="B3823" s="18" t="s">
        <v>2676</v>
      </c>
      <c r="C3823" s="17" t="s">
        <v>14</v>
      </c>
      <c r="D3823" s="17" t="s">
        <v>1563</v>
      </c>
      <c r="E3823" s="19">
        <v>0.40610000000000002</v>
      </c>
      <c r="F3823" s="20">
        <v>27.21</v>
      </c>
      <c r="G3823" s="20">
        <f>TRUNC(TRUNC(E3823,8)*F3823,2)</f>
        <v>11.04</v>
      </c>
    </row>
    <row r="3824" spans="1:7" ht="15" customHeight="1">
      <c r="A3824" s="17" t="s">
        <v>1775</v>
      </c>
      <c r="B3824" s="18" t="s">
        <v>1776</v>
      </c>
      <c r="C3824" s="17" t="s">
        <v>14</v>
      </c>
      <c r="D3824" s="17" t="s">
        <v>1563</v>
      </c>
      <c r="E3824" s="19">
        <v>0.13</v>
      </c>
      <c r="F3824" s="20">
        <v>23.23</v>
      </c>
      <c r="G3824" s="20">
        <f>TRUNC(TRUNC(E3824,8)*F3824,2)</f>
        <v>3.01</v>
      </c>
    </row>
    <row r="3825" spans="1:7" ht="18" customHeight="1">
      <c r="A3825" s="2"/>
      <c r="B3825" s="2"/>
      <c r="C3825" s="2"/>
      <c r="D3825" s="2"/>
      <c r="E3825" s="87" t="s">
        <v>1564</v>
      </c>
      <c r="F3825" s="87"/>
      <c r="G3825" s="21">
        <f>SUM(G3823:G3824)</f>
        <v>14.049999999999999</v>
      </c>
    </row>
    <row r="3826" spans="1:7" ht="15" customHeight="1">
      <c r="A3826" s="2"/>
      <c r="B3826" s="2"/>
      <c r="C3826" s="2"/>
      <c r="D3826" s="2"/>
      <c r="E3826" s="89" t="s">
        <v>1491</v>
      </c>
      <c r="F3826" s="89"/>
      <c r="G3826" s="5">
        <f>SUM(G3821,G3825)</f>
        <v>230.05</v>
      </c>
    </row>
    <row r="3827" spans="1:7" ht="9.9499999999999993" customHeight="1">
      <c r="A3827" s="2"/>
      <c r="B3827" s="2"/>
      <c r="C3827" s="2"/>
      <c r="D3827" s="2"/>
      <c r="E3827" s="90"/>
      <c r="F3827" s="90"/>
      <c r="G3827" s="90"/>
    </row>
    <row r="3828" spans="1:7" ht="20.100000000000001" customHeight="1">
      <c r="A3828" s="81" t="s">
        <v>4211</v>
      </c>
      <c r="B3828" s="81"/>
      <c r="C3828" s="81"/>
      <c r="D3828" s="81"/>
      <c r="E3828" s="81"/>
      <c r="F3828" s="81"/>
      <c r="G3828" s="81"/>
    </row>
    <row r="3829" spans="1:7" ht="15" customHeight="1">
      <c r="A3829" s="91" t="s">
        <v>1576</v>
      </c>
      <c r="B3829" s="91"/>
      <c r="C3829" s="11" t="s">
        <v>4</v>
      </c>
      <c r="D3829" s="11" t="s">
        <v>1470</v>
      </c>
      <c r="E3829" s="11" t="s">
        <v>1471</v>
      </c>
      <c r="F3829" s="11" t="s">
        <v>1472</v>
      </c>
      <c r="G3829" s="11" t="s">
        <v>1473</v>
      </c>
    </row>
    <row r="3830" spans="1:7" ht="21" customHeight="1">
      <c r="A3830" s="17" t="s">
        <v>4212</v>
      </c>
      <c r="B3830" s="18" t="s">
        <v>4213</v>
      </c>
      <c r="C3830" s="17" t="s">
        <v>14</v>
      </c>
      <c r="D3830" s="17" t="s">
        <v>33</v>
      </c>
      <c r="E3830" s="19">
        <v>1</v>
      </c>
      <c r="F3830" s="20">
        <v>9.0399999999999991</v>
      </c>
      <c r="G3830" s="20">
        <f>TRUNC(TRUNC(E3830,8)*F3830,2)</f>
        <v>9.0399999999999991</v>
      </c>
    </row>
    <row r="3831" spans="1:7" ht="21" customHeight="1">
      <c r="A3831" s="17" t="s">
        <v>4214</v>
      </c>
      <c r="B3831" s="18" t="s">
        <v>4215</v>
      </c>
      <c r="C3831" s="17" t="s">
        <v>14</v>
      </c>
      <c r="D3831" s="17" t="s">
        <v>33</v>
      </c>
      <c r="E3831" s="19">
        <v>1</v>
      </c>
      <c r="F3831" s="20">
        <v>672.93</v>
      </c>
      <c r="G3831" s="20">
        <f>TRUNC(TRUNC(E3831,8)*F3831,2)</f>
        <v>672.93</v>
      </c>
    </row>
    <row r="3832" spans="1:7" ht="29.1" customHeight="1">
      <c r="A3832" s="17" t="s">
        <v>4216</v>
      </c>
      <c r="B3832" s="18" t="s">
        <v>4217</v>
      </c>
      <c r="C3832" s="17" t="s">
        <v>14</v>
      </c>
      <c r="D3832" s="17" t="s">
        <v>33</v>
      </c>
      <c r="E3832" s="19">
        <v>2</v>
      </c>
      <c r="F3832" s="20">
        <v>23.89</v>
      </c>
      <c r="G3832" s="20">
        <f>TRUNC(TRUNC(E3832,8)*F3832,2)</f>
        <v>47.78</v>
      </c>
    </row>
    <row r="3833" spans="1:7" ht="15" customHeight="1">
      <c r="A3833" s="17" t="s">
        <v>2854</v>
      </c>
      <c r="B3833" s="18" t="s">
        <v>2855</v>
      </c>
      <c r="C3833" s="17" t="s">
        <v>14</v>
      </c>
      <c r="D3833" s="17" t="s">
        <v>118</v>
      </c>
      <c r="E3833" s="19">
        <v>8.8099999999999998E-2</v>
      </c>
      <c r="F3833" s="20">
        <v>105.12</v>
      </c>
      <c r="G3833" s="20">
        <f>TRUNC(TRUNC(E3833,8)*F3833,2)</f>
        <v>9.26</v>
      </c>
    </row>
    <row r="3834" spans="1:7" ht="15" customHeight="1">
      <c r="A3834" s="2"/>
      <c r="B3834" s="2"/>
      <c r="C3834" s="2"/>
      <c r="D3834" s="2"/>
      <c r="E3834" s="87" t="s">
        <v>1588</v>
      </c>
      <c r="F3834" s="87"/>
      <c r="G3834" s="21">
        <f>SUM(G3830:G3833)</f>
        <v>739.00999999999988</v>
      </c>
    </row>
    <row r="3835" spans="1:7" ht="15" customHeight="1">
      <c r="A3835" s="91" t="s">
        <v>1560</v>
      </c>
      <c r="B3835" s="91"/>
      <c r="C3835" s="11" t="s">
        <v>4</v>
      </c>
      <c r="D3835" s="11" t="s">
        <v>1470</v>
      </c>
      <c r="E3835" s="11" t="s">
        <v>1471</v>
      </c>
      <c r="F3835" s="11" t="s">
        <v>1472</v>
      </c>
      <c r="G3835" s="11" t="s">
        <v>1473</v>
      </c>
    </row>
    <row r="3836" spans="1:7" ht="21" customHeight="1">
      <c r="A3836" s="17" t="s">
        <v>2511</v>
      </c>
      <c r="B3836" s="18" t="s">
        <v>2512</v>
      </c>
      <c r="C3836" s="17" t="s">
        <v>14</v>
      </c>
      <c r="D3836" s="17" t="s">
        <v>1563</v>
      </c>
      <c r="E3836" s="19">
        <v>1.1539999999999999</v>
      </c>
      <c r="F3836" s="20">
        <v>31.5</v>
      </c>
      <c r="G3836" s="20">
        <f>TRUNC(TRUNC(E3836,8)*F3836,2)</f>
        <v>36.35</v>
      </c>
    </row>
    <row r="3837" spans="1:7" ht="15" customHeight="1">
      <c r="A3837" s="17" t="s">
        <v>1775</v>
      </c>
      <c r="B3837" s="18" t="s">
        <v>1776</v>
      </c>
      <c r="C3837" s="17" t="s">
        <v>14</v>
      </c>
      <c r="D3837" s="17" t="s">
        <v>1563</v>
      </c>
      <c r="E3837" s="19">
        <v>0.55649999999999999</v>
      </c>
      <c r="F3837" s="20">
        <v>23.23</v>
      </c>
      <c r="G3837" s="20">
        <f>TRUNC(TRUNC(E3837,8)*F3837,2)</f>
        <v>12.92</v>
      </c>
    </row>
    <row r="3838" spans="1:7" ht="18" customHeight="1">
      <c r="A3838" s="2"/>
      <c r="B3838" s="2"/>
      <c r="C3838" s="2"/>
      <c r="D3838" s="2"/>
      <c r="E3838" s="87" t="s">
        <v>1564</v>
      </c>
      <c r="F3838" s="87"/>
      <c r="G3838" s="21">
        <f>SUM(G3836:G3837)</f>
        <v>49.27</v>
      </c>
    </row>
    <row r="3839" spans="1:7" ht="15" customHeight="1">
      <c r="A3839" s="2"/>
      <c r="B3839" s="2"/>
      <c r="C3839" s="2"/>
      <c r="D3839" s="2"/>
      <c r="E3839" s="89" t="s">
        <v>1491</v>
      </c>
      <c r="F3839" s="89"/>
      <c r="G3839" s="5">
        <f>SUM(G3834,G3838)</f>
        <v>788.27999999999986</v>
      </c>
    </row>
    <row r="3840" spans="1:7" ht="9.9499999999999993" customHeight="1">
      <c r="A3840" s="2"/>
      <c r="B3840" s="2"/>
      <c r="C3840" s="2"/>
      <c r="D3840" s="2"/>
      <c r="E3840" s="90"/>
      <c r="F3840" s="90"/>
      <c r="G3840" s="90"/>
    </row>
    <row r="3841" spans="1:7" ht="20.100000000000001" customHeight="1">
      <c r="A3841" s="81" t="s">
        <v>4218</v>
      </c>
      <c r="B3841" s="81"/>
      <c r="C3841" s="81"/>
      <c r="D3841" s="81"/>
      <c r="E3841" s="81"/>
      <c r="F3841" s="81"/>
      <c r="G3841" s="81"/>
    </row>
    <row r="3842" spans="1:7" ht="15" customHeight="1">
      <c r="A3842" s="91" t="s">
        <v>1576</v>
      </c>
      <c r="B3842" s="91"/>
      <c r="C3842" s="11" t="s">
        <v>4</v>
      </c>
      <c r="D3842" s="11" t="s">
        <v>1470</v>
      </c>
      <c r="E3842" s="11" t="s">
        <v>1471</v>
      </c>
      <c r="F3842" s="11" t="s">
        <v>1472</v>
      </c>
      <c r="G3842" s="11" t="s">
        <v>1473</v>
      </c>
    </row>
    <row r="3843" spans="1:7" ht="21" customHeight="1">
      <c r="A3843" s="17" t="s">
        <v>4212</v>
      </c>
      <c r="B3843" s="18" t="s">
        <v>4213</v>
      </c>
      <c r="C3843" s="17" t="s">
        <v>14</v>
      </c>
      <c r="D3843" s="17" t="s">
        <v>33</v>
      </c>
      <c r="E3843" s="19">
        <v>1</v>
      </c>
      <c r="F3843" s="20">
        <v>9.0399999999999991</v>
      </c>
      <c r="G3843" s="20">
        <f>TRUNC(TRUNC(E3843,8)*F3843,2)</f>
        <v>9.0399999999999991</v>
      </c>
    </row>
    <row r="3844" spans="1:7" ht="21" customHeight="1">
      <c r="A3844" s="17" t="s">
        <v>4219</v>
      </c>
      <c r="B3844" s="18" t="s">
        <v>4220</v>
      </c>
      <c r="C3844" s="17" t="s">
        <v>14</v>
      </c>
      <c r="D3844" s="17" t="s">
        <v>33</v>
      </c>
      <c r="E3844" s="19">
        <v>1</v>
      </c>
      <c r="F3844" s="20">
        <v>399.82</v>
      </c>
      <c r="G3844" s="20">
        <f>TRUNC(TRUNC(E3844,8)*F3844,2)</f>
        <v>399.82</v>
      </c>
    </row>
    <row r="3845" spans="1:7" ht="29.1" customHeight="1">
      <c r="A3845" s="17" t="s">
        <v>4216</v>
      </c>
      <c r="B3845" s="18" t="s">
        <v>4217</v>
      </c>
      <c r="C3845" s="17" t="s">
        <v>14</v>
      </c>
      <c r="D3845" s="17" t="s">
        <v>33</v>
      </c>
      <c r="E3845" s="19">
        <v>2</v>
      </c>
      <c r="F3845" s="20">
        <v>23.89</v>
      </c>
      <c r="G3845" s="20">
        <f>TRUNC(TRUNC(E3845,8)*F3845,2)</f>
        <v>47.78</v>
      </c>
    </row>
    <row r="3846" spans="1:7" ht="15" customHeight="1">
      <c r="A3846" s="17" t="s">
        <v>2854</v>
      </c>
      <c r="B3846" s="18" t="s">
        <v>2855</v>
      </c>
      <c r="C3846" s="17" t="s">
        <v>14</v>
      </c>
      <c r="D3846" s="17" t="s">
        <v>118</v>
      </c>
      <c r="E3846" s="19">
        <v>8.8099999999999998E-2</v>
      </c>
      <c r="F3846" s="20">
        <v>105.12</v>
      </c>
      <c r="G3846" s="20">
        <f>TRUNC(TRUNC(E3846,8)*F3846,2)</f>
        <v>9.26</v>
      </c>
    </row>
    <row r="3847" spans="1:7" ht="15" customHeight="1">
      <c r="A3847" s="2"/>
      <c r="B3847" s="2"/>
      <c r="C3847" s="2"/>
      <c r="D3847" s="2"/>
      <c r="E3847" s="87" t="s">
        <v>1588</v>
      </c>
      <c r="F3847" s="87"/>
      <c r="G3847" s="21">
        <f>SUM(G3843:G3846)</f>
        <v>465.9</v>
      </c>
    </row>
    <row r="3848" spans="1:7" ht="15" customHeight="1">
      <c r="A3848" s="91" t="s">
        <v>1560</v>
      </c>
      <c r="B3848" s="91"/>
      <c r="C3848" s="11" t="s">
        <v>4</v>
      </c>
      <c r="D3848" s="11" t="s">
        <v>1470</v>
      </c>
      <c r="E3848" s="11" t="s">
        <v>1471</v>
      </c>
      <c r="F3848" s="11" t="s">
        <v>1472</v>
      </c>
      <c r="G3848" s="11" t="s">
        <v>1473</v>
      </c>
    </row>
    <row r="3849" spans="1:7" ht="21" customHeight="1">
      <c r="A3849" s="17" t="s">
        <v>2511</v>
      </c>
      <c r="B3849" s="18" t="s">
        <v>2512</v>
      </c>
      <c r="C3849" s="17" t="s">
        <v>14</v>
      </c>
      <c r="D3849" s="17" t="s">
        <v>1563</v>
      </c>
      <c r="E3849" s="19">
        <v>0.77910000000000001</v>
      </c>
      <c r="F3849" s="20">
        <v>31.5</v>
      </c>
      <c r="G3849" s="20">
        <f>TRUNC(TRUNC(E3849,8)*F3849,2)</f>
        <v>24.54</v>
      </c>
    </row>
    <row r="3850" spans="1:7" ht="15" customHeight="1">
      <c r="A3850" s="17" t="s">
        <v>1775</v>
      </c>
      <c r="B3850" s="18" t="s">
        <v>1776</v>
      </c>
      <c r="C3850" s="17" t="s">
        <v>14</v>
      </c>
      <c r="D3850" s="17" t="s">
        <v>1563</v>
      </c>
      <c r="E3850" s="19">
        <v>0.43840000000000001</v>
      </c>
      <c r="F3850" s="20">
        <v>23.23</v>
      </c>
      <c r="G3850" s="20">
        <f>TRUNC(TRUNC(E3850,8)*F3850,2)</f>
        <v>10.18</v>
      </c>
    </row>
    <row r="3851" spans="1:7" ht="18" customHeight="1">
      <c r="A3851" s="2"/>
      <c r="B3851" s="2"/>
      <c r="C3851" s="2"/>
      <c r="D3851" s="2"/>
      <c r="E3851" s="87" t="s">
        <v>1564</v>
      </c>
      <c r="F3851" s="87"/>
      <c r="G3851" s="21">
        <f>SUM(G3849:G3850)</f>
        <v>34.72</v>
      </c>
    </row>
    <row r="3852" spans="1:7" ht="15" customHeight="1">
      <c r="A3852" s="2"/>
      <c r="B3852" s="2"/>
      <c r="C3852" s="2"/>
      <c r="D3852" s="2"/>
      <c r="E3852" s="89" t="s">
        <v>1491</v>
      </c>
      <c r="F3852" s="89"/>
      <c r="G3852" s="5">
        <f>SUM(G3847,G3851)</f>
        <v>500.62</v>
      </c>
    </row>
    <row r="3853" spans="1:7" ht="9.9499999999999993" customHeight="1">
      <c r="A3853" s="2"/>
      <c r="B3853" s="2"/>
      <c r="C3853" s="2"/>
      <c r="D3853" s="2"/>
      <c r="E3853" s="90"/>
      <c r="F3853" s="90"/>
      <c r="G3853" s="90"/>
    </row>
    <row r="3854" spans="1:7" ht="20.100000000000001" customHeight="1">
      <c r="A3854" s="81" t="s">
        <v>4221</v>
      </c>
      <c r="B3854" s="81"/>
      <c r="C3854" s="81"/>
      <c r="D3854" s="81"/>
      <c r="E3854" s="81"/>
      <c r="F3854" s="81"/>
      <c r="G3854" s="81"/>
    </row>
    <row r="3855" spans="1:7" ht="15" customHeight="1">
      <c r="A3855" s="91" t="s">
        <v>1487</v>
      </c>
      <c r="B3855" s="91"/>
      <c r="C3855" s="11" t="s">
        <v>4</v>
      </c>
      <c r="D3855" s="11" t="s">
        <v>1470</v>
      </c>
      <c r="E3855" s="11" t="s">
        <v>1471</v>
      </c>
      <c r="F3855" s="11" t="s">
        <v>1472</v>
      </c>
      <c r="G3855" s="11" t="s">
        <v>1473</v>
      </c>
    </row>
    <row r="3856" spans="1:7" ht="29.1" customHeight="1">
      <c r="A3856" s="17" t="s">
        <v>4222</v>
      </c>
      <c r="B3856" s="18" t="s">
        <v>4223</v>
      </c>
      <c r="C3856" s="17" t="s">
        <v>14</v>
      </c>
      <c r="D3856" s="17" t="s">
        <v>1563</v>
      </c>
      <c r="E3856" s="19">
        <v>1</v>
      </c>
      <c r="F3856" s="20">
        <v>0.38</v>
      </c>
      <c r="G3856" s="20">
        <f>TRUNC(TRUNC(E3856,8)*F3856,2)</f>
        <v>0.38</v>
      </c>
    </row>
    <row r="3857" spans="1:7" ht="29.1" customHeight="1">
      <c r="A3857" s="17" t="s">
        <v>4224</v>
      </c>
      <c r="B3857" s="18" t="s">
        <v>4225</v>
      </c>
      <c r="C3857" s="17" t="s">
        <v>14</v>
      </c>
      <c r="D3857" s="17" t="s">
        <v>1563</v>
      </c>
      <c r="E3857" s="19">
        <v>1</v>
      </c>
      <c r="F3857" s="20">
        <v>0.08</v>
      </c>
      <c r="G3857" s="20">
        <f>TRUNC(TRUNC(E3857,8)*F3857,2)</f>
        <v>0.08</v>
      </c>
    </row>
    <row r="3858" spans="1:7" ht="15" customHeight="1">
      <c r="A3858" s="2"/>
      <c r="B3858" s="2"/>
      <c r="C3858" s="2"/>
      <c r="D3858" s="2"/>
      <c r="E3858" s="87" t="s">
        <v>1490</v>
      </c>
      <c r="F3858" s="87"/>
      <c r="G3858" s="21">
        <f>SUM(G3856:G3857)</f>
        <v>0.46</v>
      </c>
    </row>
    <row r="3859" spans="1:7" ht="15" customHeight="1">
      <c r="A3859" s="2"/>
      <c r="B3859" s="2"/>
      <c r="C3859" s="2"/>
      <c r="D3859" s="2"/>
      <c r="E3859" s="89" t="s">
        <v>1491</v>
      </c>
      <c r="F3859" s="89"/>
      <c r="G3859" s="5">
        <f>SUM(G3858)</f>
        <v>0.46</v>
      </c>
    </row>
    <row r="3860" spans="1:7" ht="9.9499999999999993" customHeight="1">
      <c r="A3860" s="2"/>
      <c r="B3860" s="2"/>
      <c r="C3860" s="2"/>
      <c r="D3860" s="2"/>
      <c r="E3860" s="90"/>
      <c r="F3860" s="90"/>
      <c r="G3860" s="90"/>
    </row>
    <row r="3861" spans="1:7" ht="20.100000000000001" customHeight="1">
      <c r="A3861" s="81" t="s">
        <v>4226</v>
      </c>
      <c r="B3861" s="81"/>
      <c r="C3861" s="81"/>
      <c r="D3861" s="81"/>
      <c r="E3861" s="81"/>
      <c r="F3861" s="81"/>
      <c r="G3861" s="81"/>
    </row>
    <row r="3862" spans="1:7" ht="15" customHeight="1">
      <c r="A3862" s="91" t="s">
        <v>1487</v>
      </c>
      <c r="B3862" s="91"/>
      <c r="C3862" s="11" t="s">
        <v>4</v>
      </c>
      <c r="D3862" s="11" t="s">
        <v>1470</v>
      </c>
      <c r="E3862" s="11" t="s">
        <v>1471</v>
      </c>
      <c r="F3862" s="11" t="s">
        <v>1472</v>
      </c>
      <c r="G3862" s="11" t="s">
        <v>1473</v>
      </c>
    </row>
    <row r="3863" spans="1:7" ht="29.1" customHeight="1">
      <c r="A3863" s="17" t="s">
        <v>4222</v>
      </c>
      <c r="B3863" s="18" t="s">
        <v>4223</v>
      </c>
      <c r="C3863" s="17" t="s">
        <v>14</v>
      </c>
      <c r="D3863" s="17" t="s">
        <v>1563</v>
      </c>
      <c r="E3863" s="19">
        <v>1</v>
      </c>
      <c r="F3863" s="20">
        <v>0.38</v>
      </c>
      <c r="G3863" s="20">
        <f>TRUNC(TRUNC(E3863,8)*F3863,2)</f>
        <v>0.38</v>
      </c>
    </row>
    <row r="3864" spans="1:7" ht="29.1" customHeight="1">
      <c r="A3864" s="17" t="s">
        <v>4224</v>
      </c>
      <c r="B3864" s="18" t="s">
        <v>4225</v>
      </c>
      <c r="C3864" s="17" t="s">
        <v>14</v>
      </c>
      <c r="D3864" s="17" t="s">
        <v>1563</v>
      </c>
      <c r="E3864" s="19">
        <v>1</v>
      </c>
      <c r="F3864" s="20">
        <v>0.08</v>
      </c>
      <c r="G3864" s="20">
        <f>TRUNC(TRUNC(E3864,8)*F3864,2)</f>
        <v>0.08</v>
      </c>
    </row>
    <row r="3865" spans="1:7" ht="29.1" customHeight="1">
      <c r="A3865" s="17" t="s">
        <v>4227</v>
      </c>
      <c r="B3865" s="18" t="s">
        <v>4228</v>
      </c>
      <c r="C3865" s="17" t="s">
        <v>14</v>
      </c>
      <c r="D3865" s="17" t="s">
        <v>1563</v>
      </c>
      <c r="E3865" s="19">
        <v>1</v>
      </c>
      <c r="F3865" s="20">
        <v>0.3</v>
      </c>
      <c r="G3865" s="20">
        <f>TRUNC(TRUNC(E3865,8)*F3865,2)</f>
        <v>0.3</v>
      </c>
    </row>
    <row r="3866" spans="1:7" ht="29.1" customHeight="1">
      <c r="A3866" s="17" t="s">
        <v>4229</v>
      </c>
      <c r="B3866" s="18" t="s">
        <v>4230</v>
      </c>
      <c r="C3866" s="17" t="s">
        <v>14</v>
      </c>
      <c r="D3866" s="17" t="s">
        <v>1563</v>
      </c>
      <c r="E3866" s="19">
        <v>1</v>
      </c>
      <c r="F3866" s="20">
        <v>0.56000000000000005</v>
      </c>
      <c r="G3866" s="20">
        <f>TRUNC(TRUNC(E3866,8)*F3866,2)</f>
        <v>0.56000000000000005</v>
      </c>
    </row>
    <row r="3867" spans="1:7" ht="15" customHeight="1">
      <c r="A3867" s="2"/>
      <c r="B3867" s="2"/>
      <c r="C3867" s="2"/>
      <c r="D3867" s="2"/>
      <c r="E3867" s="87" t="s">
        <v>1490</v>
      </c>
      <c r="F3867" s="87"/>
      <c r="G3867" s="21">
        <f>SUM(G3863:G3866)</f>
        <v>1.32</v>
      </c>
    </row>
    <row r="3868" spans="1:7" ht="15" customHeight="1">
      <c r="A3868" s="2"/>
      <c r="B3868" s="2"/>
      <c r="C3868" s="2"/>
      <c r="D3868" s="2"/>
      <c r="E3868" s="89" t="s">
        <v>1491</v>
      </c>
      <c r="F3868" s="89"/>
      <c r="G3868" s="5">
        <f>SUM(G3867)</f>
        <v>1.32</v>
      </c>
    </row>
    <row r="3869" spans="1:7" ht="9.9499999999999993" customHeight="1">
      <c r="A3869" s="2"/>
      <c r="B3869" s="2"/>
      <c r="C3869" s="2"/>
      <c r="D3869" s="2"/>
      <c r="E3869" s="90"/>
      <c r="F3869" s="90"/>
      <c r="G3869" s="90"/>
    </row>
    <row r="3870" spans="1:7" ht="20.100000000000001" customHeight="1">
      <c r="A3870" s="81" t="s">
        <v>4231</v>
      </c>
      <c r="B3870" s="81"/>
      <c r="C3870" s="81"/>
      <c r="D3870" s="81"/>
      <c r="E3870" s="81"/>
      <c r="F3870" s="81"/>
      <c r="G3870" s="81"/>
    </row>
    <row r="3871" spans="1:7" ht="15" customHeight="1">
      <c r="A3871" s="91" t="s">
        <v>1860</v>
      </c>
      <c r="B3871" s="91"/>
      <c r="C3871" s="11" t="s">
        <v>4</v>
      </c>
      <c r="D3871" s="11" t="s">
        <v>1470</v>
      </c>
      <c r="E3871" s="11" t="s">
        <v>1471</v>
      </c>
      <c r="F3871" s="11" t="s">
        <v>1472</v>
      </c>
      <c r="G3871" s="11" t="s">
        <v>1473</v>
      </c>
    </row>
    <row r="3872" spans="1:7" ht="21" customHeight="1">
      <c r="A3872" s="17" t="s">
        <v>4232</v>
      </c>
      <c r="B3872" s="18" t="s">
        <v>4233</v>
      </c>
      <c r="C3872" s="17" t="s">
        <v>14</v>
      </c>
      <c r="D3872" s="17" t="s">
        <v>33</v>
      </c>
      <c r="E3872" s="19">
        <v>1.2799999999999999E-4</v>
      </c>
      <c r="F3872" s="20">
        <v>3000.75</v>
      </c>
      <c r="G3872" s="20">
        <f>TRUNC(TRUNC(E3872,8)*F3872,2)</f>
        <v>0.38</v>
      </c>
    </row>
    <row r="3873" spans="1:7" ht="15" customHeight="1">
      <c r="A3873" s="2"/>
      <c r="B3873" s="2"/>
      <c r="C3873" s="2"/>
      <c r="D3873" s="2"/>
      <c r="E3873" s="87" t="s">
        <v>1868</v>
      </c>
      <c r="F3873" s="87"/>
      <c r="G3873" s="21">
        <f>SUM(G3872:G3872)</f>
        <v>0.38</v>
      </c>
    </row>
    <row r="3874" spans="1:7" ht="15" customHeight="1">
      <c r="A3874" s="2"/>
      <c r="B3874" s="2"/>
      <c r="C3874" s="2"/>
      <c r="D3874" s="2"/>
      <c r="E3874" s="89" t="s">
        <v>1491</v>
      </c>
      <c r="F3874" s="89"/>
      <c r="G3874" s="5">
        <f>SUM(G3873)</f>
        <v>0.38</v>
      </c>
    </row>
    <row r="3875" spans="1:7" ht="9.9499999999999993" customHeight="1">
      <c r="A3875" s="2"/>
      <c r="B3875" s="2"/>
      <c r="C3875" s="2"/>
      <c r="D3875" s="2"/>
      <c r="E3875" s="90"/>
      <c r="F3875" s="90"/>
      <c r="G3875" s="90"/>
    </row>
    <row r="3876" spans="1:7" ht="20.100000000000001" customHeight="1">
      <c r="A3876" s="81" t="s">
        <v>4234</v>
      </c>
      <c r="B3876" s="81"/>
      <c r="C3876" s="81"/>
      <c r="D3876" s="81"/>
      <c r="E3876" s="81"/>
      <c r="F3876" s="81"/>
      <c r="G3876" s="81"/>
    </row>
    <row r="3877" spans="1:7" ht="15" customHeight="1">
      <c r="A3877" s="91" t="s">
        <v>1860</v>
      </c>
      <c r="B3877" s="91"/>
      <c r="C3877" s="11" t="s">
        <v>4</v>
      </c>
      <c r="D3877" s="11" t="s">
        <v>1470</v>
      </c>
      <c r="E3877" s="11" t="s">
        <v>1471</v>
      </c>
      <c r="F3877" s="11" t="s">
        <v>1472</v>
      </c>
      <c r="G3877" s="11" t="s">
        <v>1473</v>
      </c>
    </row>
    <row r="3878" spans="1:7" ht="21" customHeight="1">
      <c r="A3878" s="17" t="s">
        <v>4232</v>
      </c>
      <c r="B3878" s="18" t="s">
        <v>4233</v>
      </c>
      <c r="C3878" s="17" t="s">
        <v>14</v>
      </c>
      <c r="D3878" s="17" t="s">
        <v>33</v>
      </c>
      <c r="E3878" s="19">
        <v>2.9600000000000001E-5</v>
      </c>
      <c r="F3878" s="20">
        <v>3000.75</v>
      </c>
      <c r="G3878" s="20">
        <f>TRUNC(TRUNC(E3878,8)*F3878,2)</f>
        <v>0.08</v>
      </c>
    </row>
    <row r="3879" spans="1:7" ht="15" customHeight="1">
      <c r="A3879" s="2"/>
      <c r="B3879" s="2"/>
      <c r="C3879" s="2"/>
      <c r="D3879" s="2"/>
      <c r="E3879" s="87" t="s">
        <v>1868</v>
      </c>
      <c r="F3879" s="87"/>
      <c r="G3879" s="21">
        <f>SUM(G3878:G3878)</f>
        <v>0.08</v>
      </c>
    </row>
    <row r="3880" spans="1:7" ht="15" customHeight="1">
      <c r="A3880" s="2"/>
      <c r="B3880" s="2"/>
      <c r="C3880" s="2"/>
      <c r="D3880" s="2"/>
      <c r="E3880" s="89" t="s">
        <v>1491</v>
      </c>
      <c r="F3880" s="89"/>
      <c r="G3880" s="5">
        <f>SUM(G3879)</f>
        <v>0.08</v>
      </c>
    </row>
    <row r="3881" spans="1:7" ht="9.9499999999999993" customHeight="1">
      <c r="A3881" s="2"/>
      <c r="B3881" s="2"/>
      <c r="C3881" s="2"/>
      <c r="D3881" s="2"/>
      <c r="E3881" s="90"/>
      <c r="F3881" s="90"/>
      <c r="G3881" s="90"/>
    </row>
    <row r="3882" spans="1:7" ht="20.100000000000001" customHeight="1">
      <c r="A3882" s="81" t="s">
        <v>4235</v>
      </c>
      <c r="B3882" s="81"/>
      <c r="C3882" s="81"/>
      <c r="D3882" s="81"/>
      <c r="E3882" s="81"/>
      <c r="F3882" s="81"/>
      <c r="G3882" s="81"/>
    </row>
    <row r="3883" spans="1:7" ht="15" customHeight="1">
      <c r="A3883" s="91" t="s">
        <v>1860</v>
      </c>
      <c r="B3883" s="91"/>
      <c r="C3883" s="11" t="s">
        <v>4</v>
      </c>
      <c r="D3883" s="11" t="s">
        <v>1470</v>
      </c>
      <c r="E3883" s="11" t="s">
        <v>1471</v>
      </c>
      <c r="F3883" s="11" t="s">
        <v>1472</v>
      </c>
      <c r="G3883" s="11" t="s">
        <v>1473</v>
      </c>
    </row>
    <row r="3884" spans="1:7" ht="21" customHeight="1">
      <c r="A3884" s="17" t="s">
        <v>4232</v>
      </c>
      <c r="B3884" s="18" t="s">
        <v>4233</v>
      </c>
      <c r="C3884" s="17" t="s">
        <v>14</v>
      </c>
      <c r="D3884" s="17" t="s">
        <v>33</v>
      </c>
      <c r="E3884" s="19">
        <v>1E-4</v>
      </c>
      <c r="F3884" s="20">
        <v>3000.75</v>
      </c>
      <c r="G3884" s="20">
        <f>TRUNC(TRUNC(E3884,8)*F3884,2)</f>
        <v>0.3</v>
      </c>
    </row>
    <row r="3885" spans="1:7" ht="15" customHeight="1">
      <c r="A3885" s="2"/>
      <c r="B3885" s="2"/>
      <c r="C3885" s="2"/>
      <c r="D3885" s="2"/>
      <c r="E3885" s="87" t="s">
        <v>1868</v>
      </c>
      <c r="F3885" s="87"/>
      <c r="G3885" s="21">
        <f>SUM(G3884:G3884)</f>
        <v>0.3</v>
      </c>
    </row>
    <row r="3886" spans="1:7" ht="15" customHeight="1">
      <c r="A3886" s="2"/>
      <c r="B3886" s="2"/>
      <c r="C3886" s="2"/>
      <c r="D3886" s="2"/>
      <c r="E3886" s="89" t="s">
        <v>1491</v>
      </c>
      <c r="F3886" s="89"/>
      <c r="G3886" s="5">
        <f>SUM(G3885)</f>
        <v>0.3</v>
      </c>
    </row>
    <row r="3887" spans="1:7" ht="9.9499999999999993" customHeight="1">
      <c r="A3887" s="2"/>
      <c r="B3887" s="2"/>
      <c r="C3887" s="2"/>
      <c r="D3887" s="2"/>
      <c r="E3887" s="90"/>
      <c r="F3887" s="90"/>
      <c r="G3887" s="90"/>
    </row>
    <row r="3888" spans="1:7" ht="20.100000000000001" customHeight="1">
      <c r="A3888" s="81" t="s">
        <v>4236</v>
      </c>
      <c r="B3888" s="81"/>
      <c r="C3888" s="81"/>
      <c r="D3888" s="81"/>
      <c r="E3888" s="81"/>
      <c r="F3888" s="81"/>
      <c r="G3888" s="81"/>
    </row>
    <row r="3889" spans="1:7" ht="15" customHeight="1">
      <c r="A3889" s="91" t="s">
        <v>3360</v>
      </c>
      <c r="B3889" s="91"/>
      <c r="C3889" s="11" t="s">
        <v>4</v>
      </c>
      <c r="D3889" s="11" t="s">
        <v>1470</v>
      </c>
      <c r="E3889" s="11" t="s">
        <v>1471</v>
      </c>
      <c r="F3889" s="11" t="s">
        <v>1472</v>
      </c>
      <c r="G3889" s="11" t="s">
        <v>1473</v>
      </c>
    </row>
    <row r="3890" spans="1:7" ht="21" customHeight="1">
      <c r="A3890" s="17" t="s">
        <v>3361</v>
      </c>
      <c r="B3890" s="18" t="s">
        <v>3362</v>
      </c>
      <c r="C3890" s="17" t="s">
        <v>14</v>
      </c>
      <c r="D3890" s="17" t="s">
        <v>3363</v>
      </c>
      <c r="E3890" s="19">
        <v>0.52</v>
      </c>
      <c r="F3890" s="20">
        <v>1.08</v>
      </c>
      <c r="G3890" s="20">
        <f>TRUNC(TRUNC(E3890,8)*F3890,2)</f>
        <v>0.56000000000000005</v>
      </c>
    </row>
    <row r="3891" spans="1:7" ht="15" customHeight="1">
      <c r="A3891" s="2"/>
      <c r="B3891" s="2"/>
      <c r="C3891" s="2"/>
      <c r="D3891" s="2"/>
      <c r="E3891" s="87" t="s">
        <v>3364</v>
      </c>
      <c r="F3891" s="87"/>
      <c r="G3891" s="21">
        <f>SUM(G3890:G3890)</f>
        <v>0.56000000000000005</v>
      </c>
    </row>
    <row r="3892" spans="1:7" ht="15" customHeight="1">
      <c r="A3892" s="2"/>
      <c r="B3892" s="2"/>
      <c r="C3892" s="2"/>
      <c r="D3892" s="2"/>
      <c r="E3892" s="89" t="s">
        <v>1491</v>
      </c>
      <c r="F3892" s="89"/>
      <c r="G3892" s="5">
        <f>SUM(G3891)</f>
        <v>0.56000000000000005</v>
      </c>
    </row>
    <row r="3893" spans="1:7" ht="9.9499999999999993" customHeight="1">
      <c r="A3893" s="2"/>
      <c r="B3893" s="2"/>
      <c r="C3893" s="2"/>
      <c r="D3893" s="2"/>
      <c r="E3893" s="90"/>
      <c r="F3893" s="90"/>
      <c r="G3893" s="90"/>
    </row>
    <row r="3894" spans="1:7" ht="20.100000000000001" customHeight="1">
      <c r="A3894" s="81" t="s">
        <v>4237</v>
      </c>
      <c r="B3894" s="81"/>
      <c r="C3894" s="81"/>
      <c r="D3894" s="81"/>
      <c r="E3894" s="81"/>
      <c r="F3894" s="81"/>
      <c r="G3894" s="81"/>
    </row>
    <row r="3895" spans="1:7" ht="15" customHeight="1">
      <c r="A3895" s="91" t="s">
        <v>1469</v>
      </c>
      <c r="B3895" s="91"/>
      <c r="C3895" s="11" t="s">
        <v>4</v>
      </c>
      <c r="D3895" s="11" t="s">
        <v>1470</v>
      </c>
      <c r="E3895" s="11" t="s">
        <v>1471</v>
      </c>
      <c r="F3895" s="11" t="s">
        <v>1472</v>
      </c>
      <c r="G3895" s="11" t="s">
        <v>1473</v>
      </c>
    </row>
    <row r="3896" spans="1:7" ht="21" customHeight="1">
      <c r="A3896" s="17" t="s">
        <v>3191</v>
      </c>
      <c r="B3896" s="18" t="s">
        <v>3192</v>
      </c>
      <c r="C3896" s="17" t="s">
        <v>14</v>
      </c>
      <c r="D3896" s="17" t="s">
        <v>1563</v>
      </c>
      <c r="E3896" s="19">
        <v>1</v>
      </c>
      <c r="F3896" s="20">
        <v>4.5599999999999996</v>
      </c>
      <c r="G3896" s="20">
        <f t="shared" ref="G3896:G3901" si="37">TRUNC(TRUNC(E3896,8)*F3896,2)</f>
        <v>4.5599999999999996</v>
      </c>
    </row>
    <row r="3897" spans="1:7" ht="21" customHeight="1">
      <c r="A3897" s="17" t="s">
        <v>3193</v>
      </c>
      <c r="B3897" s="18" t="s">
        <v>3194</v>
      </c>
      <c r="C3897" s="17" t="s">
        <v>14</v>
      </c>
      <c r="D3897" s="17" t="s">
        <v>1563</v>
      </c>
      <c r="E3897" s="19">
        <v>1</v>
      </c>
      <c r="F3897" s="20">
        <v>1.24</v>
      </c>
      <c r="G3897" s="20">
        <f t="shared" si="37"/>
        <v>1.24</v>
      </c>
    </row>
    <row r="3898" spans="1:7" ht="21" customHeight="1">
      <c r="A3898" s="17" t="s">
        <v>3195</v>
      </c>
      <c r="B3898" s="18" t="s">
        <v>3196</v>
      </c>
      <c r="C3898" s="17" t="s">
        <v>14</v>
      </c>
      <c r="D3898" s="17" t="s">
        <v>1563</v>
      </c>
      <c r="E3898" s="19">
        <v>1</v>
      </c>
      <c r="F3898" s="20">
        <v>1.34</v>
      </c>
      <c r="G3898" s="20">
        <f t="shared" si="37"/>
        <v>1.34</v>
      </c>
    </row>
    <row r="3899" spans="1:7" ht="21" customHeight="1">
      <c r="A3899" s="17" t="s">
        <v>3197</v>
      </c>
      <c r="B3899" s="18" t="s">
        <v>3198</v>
      </c>
      <c r="C3899" s="17" t="s">
        <v>14</v>
      </c>
      <c r="D3899" s="17" t="s">
        <v>1563</v>
      </c>
      <c r="E3899" s="19">
        <v>1</v>
      </c>
      <c r="F3899" s="20">
        <v>0.82</v>
      </c>
      <c r="G3899" s="20">
        <f t="shared" si="37"/>
        <v>0.82</v>
      </c>
    </row>
    <row r="3900" spans="1:7" ht="21" customHeight="1">
      <c r="A3900" s="17" t="s">
        <v>3199</v>
      </c>
      <c r="B3900" s="18" t="s">
        <v>3200</v>
      </c>
      <c r="C3900" s="17" t="s">
        <v>14</v>
      </c>
      <c r="D3900" s="17" t="s">
        <v>1563</v>
      </c>
      <c r="E3900" s="19">
        <v>1</v>
      </c>
      <c r="F3900" s="20">
        <v>0.04</v>
      </c>
      <c r="G3900" s="20">
        <f t="shared" si="37"/>
        <v>0.04</v>
      </c>
    </row>
    <row r="3901" spans="1:7" ht="21" customHeight="1">
      <c r="A3901" s="17" t="s">
        <v>3201</v>
      </c>
      <c r="B3901" s="18" t="s">
        <v>3202</v>
      </c>
      <c r="C3901" s="17" t="s">
        <v>14</v>
      </c>
      <c r="D3901" s="17" t="s">
        <v>1563</v>
      </c>
      <c r="E3901" s="19">
        <v>1</v>
      </c>
      <c r="F3901" s="20">
        <v>0.8</v>
      </c>
      <c r="G3901" s="20">
        <f t="shared" si="37"/>
        <v>0.8</v>
      </c>
    </row>
    <row r="3902" spans="1:7" ht="15" customHeight="1">
      <c r="A3902" s="2"/>
      <c r="B3902" s="2"/>
      <c r="C3902" s="2"/>
      <c r="D3902" s="2"/>
      <c r="E3902" s="87" t="s">
        <v>1482</v>
      </c>
      <c r="F3902" s="87"/>
      <c r="G3902" s="21">
        <f>SUM(G3896:G3901)</f>
        <v>8.8000000000000007</v>
      </c>
    </row>
    <row r="3903" spans="1:7" ht="15" customHeight="1">
      <c r="A3903" s="91" t="s">
        <v>1483</v>
      </c>
      <c r="B3903" s="91"/>
      <c r="C3903" s="11" t="s">
        <v>4</v>
      </c>
      <c r="D3903" s="11" t="s">
        <v>1470</v>
      </c>
      <c r="E3903" s="11" t="s">
        <v>1471</v>
      </c>
      <c r="F3903" s="11" t="s">
        <v>1472</v>
      </c>
      <c r="G3903" s="11" t="s">
        <v>1473</v>
      </c>
    </row>
    <row r="3904" spans="1:7" ht="15" customHeight="1">
      <c r="A3904" s="17" t="s">
        <v>3636</v>
      </c>
      <c r="B3904" s="18" t="s">
        <v>3637</v>
      </c>
      <c r="C3904" s="17" t="s">
        <v>14</v>
      </c>
      <c r="D3904" s="17" t="s">
        <v>1563</v>
      </c>
      <c r="E3904" s="19">
        <v>1</v>
      </c>
      <c r="F3904" s="20">
        <v>15.22</v>
      </c>
      <c r="G3904" s="20">
        <f>TRUNC(TRUNC(E3904,8)*F3904,2)</f>
        <v>15.22</v>
      </c>
    </row>
    <row r="3905" spans="1:7" ht="15" customHeight="1">
      <c r="A3905" s="2"/>
      <c r="B3905" s="2"/>
      <c r="C3905" s="2"/>
      <c r="D3905" s="2"/>
      <c r="E3905" s="87" t="s">
        <v>1486</v>
      </c>
      <c r="F3905" s="87"/>
      <c r="G3905" s="21">
        <f>SUM(G3904:G3904)</f>
        <v>15.22</v>
      </c>
    </row>
    <row r="3906" spans="1:7" ht="15" customHeight="1">
      <c r="A3906" s="91" t="s">
        <v>1487</v>
      </c>
      <c r="B3906" s="91"/>
      <c r="C3906" s="11" t="s">
        <v>4</v>
      </c>
      <c r="D3906" s="11" t="s">
        <v>1470</v>
      </c>
      <c r="E3906" s="11" t="s">
        <v>1471</v>
      </c>
      <c r="F3906" s="11" t="s">
        <v>1472</v>
      </c>
      <c r="G3906" s="11" t="s">
        <v>1473</v>
      </c>
    </row>
    <row r="3907" spans="1:7" ht="21" customHeight="1">
      <c r="A3907" s="17" t="s">
        <v>4238</v>
      </c>
      <c r="B3907" s="18" t="s">
        <v>4239</v>
      </c>
      <c r="C3907" s="17" t="s">
        <v>14</v>
      </c>
      <c r="D3907" s="17" t="s">
        <v>1563</v>
      </c>
      <c r="E3907" s="19">
        <v>1</v>
      </c>
      <c r="F3907" s="20">
        <v>0.25</v>
      </c>
      <c r="G3907" s="20">
        <f>TRUNC(TRUNC(E3907,8)*F3907,2)</f>
        <v>0.25</v>
      </c>
    </row>
    <row r="3908" spans="1:7" ht="15" customHeight="1">
      <c r="A3908" s="2"/>
      <c r="B3908" s="2"/>
      <c r="C3908" s="2"/>
      <c r="D3908" s="2"/>
      <c r="E3908" s="87" t="s">
        <v>1490</v>
      </c>
      <c r="F3908" s="87"/>
      <c r="G3908" s="21">
        <f>SUM(G3907:G3907)</f>
        <v>0.25</v>
      </c>
    </row>
    <row r="3909" spans="1:7" ht="15" customHeight="1">
      <c r="A3909" s="2"/>
      <c r="B3909" s="2"/>
      <c r="C3909" s="2"/>
      <c r="D3909" s="2"/>
      <c r="E3909" s="89" t="s">
        <v>1491</v>
      </c>
      <c r="F3909" s="89"/>
      <c r="G3909" s="5">
        <f>SUM(G3902,G3905,G3908)</f>
        <v>24.270000000000003</v>
      </c>
    </row>
    <row r="3910" spans="1:7" ht="9.9499999999999993" customHeight="1">
      <c r="A3910" s="2"/>
      <c r="B3910" s="2"/>
      <c r="C3910" s="2"/>
      <c r="D3910" s="2"/>
      <c r="E3910" s="90"/>
      <c r="F3910" s="90"/>
      <c r="G3910" s="90"/>
    </row>
    <row r="3911" spans="1:7" ht="20.100000000000001" customHeight="1">
      <c r="A3911" s="81" t="s">
        <v>4240</v>
      </c>
      <c r="B3911" s="81"/>
      <c r="C3911" s="81"/>
      <c r="D3911" s="81"/>
      <c r="E3911" s="81"/>
      <c r="F3911" s="81"/>
      <c r="G3911" s="81"/>
    </row>
    <row r="3912" spans="1:7" ht="15" customHeight="1">
      <c r="A3912" s="91" t="s">
        <v>1576</v>
      </c>
      <c r="B3912" s="91"/>
      <c r="C3912" s="11" t="s">
        <v>4</v>
      </c>
      <c r="D3912" s="11" t="s">
        <v>1470</v>
      </c>
      <c r="E3912" s="11" t="s">
        <v>1471</v>
      </c>
      <c r="F3912" s="11" t="s">
        <v>1472</v>
      </c>
      <c r="G3912" s="11" t="s">
        <v>1473</v>
      </c>
    </row>
    <row r="3913" spans="1:7" ht="15" customHeight="1">
      <c r="A3913" s="17" t="s">
        <v>2872</v>
      </c>
      <c r="B3913" s="18" t="s">
        <v>2873</v>
      </c>
      <c r="C3913" s="17" t="s">
        <v>14</v>
      </c>
      <c r="D3913" s="17" t="s">
        <v>33</v>
      </c>
      <c r="E3913" s="19">
        <v>3.32E-2</v>
      </c>
      <c r="F3913" s="20">
        <v>3.07</v>
      </c>
      <c r="G3913" s="20">
        <f>TRUNC(TRUNC(E3913,8)*F3913,2)</f>
        <v>0.1</v>
      </c>
    </row>
    <row r="3914" spans="1:7" ht="21" customHeight="1">
      <c r="A3914" s="17" t="s">
        <v>4241</v>
      </c>
      <c r="B3914" s="18" t="s">
        <v>4242</v>
      </c>
      <c r="C3914" s="17" t="s">
        <v>14</v>
      </c>
      <c r="D3914" s="17" t="s">
        <v>33</v>
      </c>
      <c r="E3914" s="19">
        <v>1</v>
      </c>
      <c r="F3914" s="20">
        <v>4.66</v>
      </c>
      <c r="G3914" s="20">
        <f>TRUNC(TRUNC(E3914,8)*F3914,2)</f>
        <v>4.66</v>
      </c>
    </row>
    <row r="3915" spans="1:7" ht="15" customHeight="1">
      <c r="A3915" s="2"/>
      <c r="B3915" s="2"/>
      <c r="C3915" s="2"/>
      <c r="D3915" s="2"/>
      <c r="E3915" s="87" t="s">
        <v>1588</v>
      </c>
      <c r="F3915" s="87"/>
      <c r="G3915" s="21">
        <f>SUM(G3913:G3914)</f>
        <v>4.76</v>
      </c>
    </row>
    <row r="3916" spans="1:7" ht="15" customHeight="1">
      <c r="A3916" s="91" t="s">
        <v>1560</v>
      </c>
      <c r="B3916" s="91"/>
      <c r="C3916" s="11" t="s">
        <v>4</v>
      </c>
      <c r="D3916" s="11" t="s">
        <v>1470</v>
      </c>
      <c r="E3916" s="11" t="s">
        <v>1471</v>
      </c>
      <c r="F3916" s="11" t="s">
        <v>1472</v>
      </c>
      <c r="G3916" s="11" t="s">
        <v>1473</v>
      </c>
    </row>
    <row r="3917" spans="1:7" ht="21" customHeight="1">
      <c r="A3917" s="17" t="s">
        <v>2511</v>
      </c>
      <c r="B3917" s="18" t="s">
        <v>2512</v>
      </c>
      <c r="C3917" s="17" t="s">
        <v>14</v>
      </c>
      <c r="D3917" s="17" t="s">
        <v>1563</v>
      </c>
      <c r="E3917" s="19">
        <v>0.1232</v>
      </c>
      <c r="F3917" s="20">
        <v>31.5</v>
      </c>
      <c r="G3917" s="20">
        <f>TRUNC(TRUNC(E3917,8)*F3917,2)</f>
        <v>3.88</v>
      </c>
    </row>
    <row r="3918" spans="1:7" ht="15" customHeight="1">
      <c r="A3918" s="17" t="s">
        <v>1775</v>
      </c>
      <c r="B3918" s="18" t="s">
        <v>1776</v>
      </c>
      <c r="C3918" s="17" t="s">
        <v>14</v>
      </c>
      <c r="D3918" s="17" t="s">
        <v>1563</v>
      </c>
      <c r="E3918" s="19">
        <v>3.8800000000000001E-2</v>
      </c>
      <c r="F3918" s="20">
        <v>23.23</v>
      </c>
      <c r="G3918" s="20">
        <f>TRUNC(TRUNC(E3918,8)*F3918,2)</f>
        <v>0.9</v>
      </c>
    </row>
    <row r="3919" spans="1:7" ht="18" customHeight="1">
      <c r="A3919" s="2"/>
      <c r="B3919" s="2"/>
      <c r="C3919" s="2"/>
      <c r="D3919" s="2"/>
      <c r="E3919" s="87" t="s">
        <v>1564</v>
      </c>
      <c r="F3919" s="87"/>
      <c r="G3919" s="21">
        <f>SUM(G3917:G3918)</f>
        <v>4.78</v>
      </c>
    </row>
    <row r="3920" spans="1:7" ht="15" customHeight="1">
      <c r="A3920" s="2"/>
      <c r="B3920" s="2"/>
      <c r="C3920" s="2"/>
      <c r="D3920" s="2"/>
      <c r="E3920" s="89" t="s">
        <v>1491</v>
      </c>
      <c r="F3920" s="89"/>
      <c r="G3920" s="5">
        <f>SUM(G3915,G3919)</f>
        <v>9.5399999999999991</v>
      </c>
    </row>
    <row r="3921" spans="1:7" ht="9.9499999999999993" customHeight="1">
      <c r="A3921" s="2"/>
      <c r="B3921" s="2"/>
      <c r="C3921" s="2"/>
      <c r="D3921" s="2"/>
      <c r="E3921" s="90"/>
      <c r="F3921" s="90"/>
      <c r="G3921" s="90"/>
    </row>
    <row r="3922" spans="1:7" ht="20.100000000000001" customHeight="1">
      <c r="A3922" s="81" t="s">
        <v>4243</v>
      </c>
      <c r="B3922" s="81"/>
      <c r="C3922" s="81"/>
      <c r="D3922" s="81"/>
      <c r="E3922" s="81"/>
      <c r="F3922" s="81"/>
      <c r="G3922" s="81"/>
    </row>
    <row r="3923" spans="1:7" ht="15" customHeight="1">
      <c r="A3923" s="91" t="s">
        <v>1576</v>
      </c>
      <c r="B3923" s="91"/>
      <c r="C3923" s="11" t="s">
        <v>4</v>
      </c>
      <c r="D3923" s="11" t="s">
        <v>1470</v>
      </c>
      <c r="E3923" s="11" t="s">
        <v>1471</v>
      </c>
      <c r="F3923" s="11" t="s">
        <v>1472</v>
      </c>
      <c r="G3923" s="11" t="s">
        <v>1473</v>
      </c>
    </row>
    <row r="3924" spans="1:7" ht="15" customHeight="1">
      <c r="A3924" s="17" t="s">
        <v>2872</v>
      </c>
      <c r="B3924" s="18" t="s">
        <v>2873</v>
      </c>
      <c r="C3924" s="17" t="s">
        <v>14</v>
      </c>
      <c r="D3924" s="17" t="s">
        <v>33</v>
      </c>
      <c r="E3924" s="19">
        <v>4.8000000000000001E-2</v>
      </c>
      <c r="F3924" s="20">
        <v>3.07</v>
      </c>
      <c r="G3924" s="20">
        <f>TRUNC(TRUNC(E3924,8)*F3924,2)</f>
        <v>0.14000000000000001</v>
      </c>
    </row>
    <row r="3925" spans="1:7" ht="21" customHeight="1">
      <c r="A3925" s="17" t="s">
        <v>4244</v>
      </c>
      <c r="B3925" s="18" t="s">
        <v>4245</v>
      </c>
      <c r="C3925" s="17" t="s">
        <v>14</v>
      </c>
      <c r="D3925" s="17" t="s">
        <v>33</v>
      </c>
      <c r="E3925" s="19">
        <v>1</v>
      </c>
      <c r="F3925" s="20">
        <v>19.05</v>
      </c>
      <c r="G3925" s="20">
        <f>TRUNC(TRUNC(E3925,8)*F3925,2)</f>
        <v>19.05</v>
      </c>
    </row>
    <row r="3926" spans="1:7" ht="15" customHeight="1">
      <c r="A3926" s="2"/>
      <c r="B3926" s="2"/>
      <c r="C3926" s="2"/>
      <c r="D3926" s="2"/>
      <c r="E3926" s="87" t="s">
        <v>1588</v>
      </c>
      <c r="F3926" s="87"/>
      <c r="G3926" s="21">
        <f>SUM(G3924:G3925)</f>
        <v>19.190000000000001</v>
      </c>
    </row>
    <row r="3927" spans="1:7" ht="15" customHeight="1">
      <c r="A3927" s="91" t="s">
        <v>1560</v>
      </c>
      <c r="B3927" s="91"/>
      <c r="C3927" s="11" t="s">
        <v>4</v>
      </c>
      <c r="D3927" s="11" t="s">
        <v>1470</v>
      </c>
      <c r="E3927" s="11" t="s">
        <v>1471</v>
      </c>
      <c r="F3927" s="11" t="s">
        <v>1472</v>
      </c>
      <c r="G3927" s="11" t="s">
        <v>1473</v>
      </c>
    </row>
    <row r="3928" spans="1:7" ht="21" customHeight="1">
      <c r="A3928" s="17" t="s">
        <v>2511</v>
      </c>
      <c r="B3928" s="18" t="s">
        <v>2512</v>
      </c>
      <c r="C3928" s="17" t="s">
        <v>14</v>
      </c>
      <c r="D3928" s="17" t="s">
        <v>1563</v>
      </c>
      <c r="E3928" s="19">
        <v>0.1232</v>
      </c>
      <c r="F3928" s="20">
        <v>31.5</v>
      </c>
      <c r="G3928" s="20">
        <f>TRUNC(TRUNC(E3928,8)*F3928,2)</f>
        <v>3.88</v>
      </c>
    </row>
    <row r="3929" spans="1:7" ht="15" customHeight="1">
      <c r="A3929" s="17" t="s">
        <v>1775</v>
      </c>
      <c r="B3929" s="18" t="s">
        <v>1776</v>
      </c>
      <c r="C3929" s="17" t="s">
        <v>14</v>
      </c>
      <c r="D3929" s="17" t="s">
        <v>1563</v>
      </c>
      <c r="E3929" s="19">
        <v>3.8800000000000001E-2</v>
      </c>
      <c r="F3929" s="20">
        <v>23.23</v>
      </c>
      <c r="G3929" s="20">
        <f>TRUNC(TRUNC(E3929,8)*F3929,2)</f>
        <v>0.9</v>
      </c>
    </row>
    <row r="3930" spans="1:7" ht="18" customHeight="1">
      <c r="A3930" s="2"/>
      <c r="B3930" s="2"/>
      <c r="C3930" s="2"/>
      <c r="D3930" s="2"/>
      <c r="E3930" s="87" t="s">
        <v>1564</v>
      </c>
      <c r="F3930" s="87"/>
      <c r="G3930" s="21">
        <f>SUM(G3928:G3929)</f>
        <v>4.78</v>
      </c>
    </row>
    <row r="3931" spans="1:7" ht="15" customHeight="1">
      <c r="A3931" s="2"/>
      <c r="B3931" s="2"/>
      <c r="C3931" s="2"/>
      <c r="D3931" s="2"/>
      <c r="E3931" s="89" t="s">
        <v>1491</v>
      </c>
      <c r="F3931" s="89"/>
      <c r="G3931" s="5">
        <f>SUM(G3926,G3930)</f>
        <v>23.970000000000002</v>
      </c>
    </row>
  </sheetData>
  <mergeCells count="2521">
    <mergeCell ref="E31:F31"/>
    <mergeCell ref="A32:B32"/>
    <mergeCell ref="E34:F34"/>
    <mergeCell ref="E35:F35"/>
    <mergeCell ref="E36:G36"/>
    <mergeCell ref="E19:G19"/>
    <mergeCell ref="A20:G20"/>
    <mergeCell ref="A21:B21"/>
    <mergeCell ref="E28:F28"/>
    <mergeCell ref="A29:B29"/>
    <mergeCell ref="A12:B12"/>
    <mergeCell ref="E14:F14"/>
    <mergeCell ref="A15:B15"/>
    <mergeCell ref="E17:F17"/>
    <mergeCell ref="E18:F18"/>
    <mergeCell ref="A1:G1"/>
    <mergeCell ref="E2:G2"/>
    <mergeCell ref="A3:G3"/>
    <mergeCell ref="A4:B4"/>
    <mergeCell ref="E11:F11"/>
    <mergeCell ref="E68:F68"/>
    <mergeCell ref="E69:F69"/>
    <mergeCell ref="E70:G70"/>
    <mergeCell ref="A71:G71"/>
    <mergeCell ref="A72:B72"/>
    <mergeCell ref="A55:B55"/>
    <mergeCell ref="E62:F62"/>
    <mergeCell ref="A63:B63"/>
    <mergeCell ref="E65:F65"/>
    <mergeCell ref="A66:B66"/>
    <mergeCell ref="A49:B49"/>
    <mergeCell ref="E51:F51"/>
    <mergeCell ref="E52:F52"/>
    <mergeCell ref="E53:G53"/>
    <mergeCell ref="A54:G54"/>
    <mergeCell ref="A37:G37"/>
    <mergeCell ref="A38:B38"/>
    <mergeCell ref="E45:F45"/>
    <mergeCell ref="A46:B46"/>
    <mergeCell ref="E48:F48"/>
    <mergeCell ref="E98:G98"/>
    <mergeCell ref="A99:G99"/>
    <mergeCell ref="A100:B100"/>
    <mergeCell ref="E103:F103"/>
    <mergeCell ref="A104:B104"/>
    <mergeCell ref="A90:B90"/>
    <mergeCell ref="E93:F93"/>
    <mergeCell ref="A94:B94"/>
    <mergeCell ref="E96:F96"/>
    <mergeCell ref="E97:F97"/>
    <mergeCell ref="E82:F82"/>
    <mergeCell ref="E83:G83"/>
    <mergeCell ref="A84:G84"/>
    <mergeCell ref="A85:B85"/>
    <mergeCell ref="E89:F89"/>
    <mergeCell ref="E74:F74"/>
    <mergeCell ref="A75:B75"/>
    <mergeCell ref="E78:F78"/>
    <mergeCell ref="A79:B79"/>
    <mergeCell ref="E81:F81"/>
    <mergeCell ref="A128:B128"/>
    <mergeCell ref="E130:F130"/>
    <mergeCell ref="E131:F131"/>
    <mergeCell ref="E132:G132"/>
    <mergeCell ref="A133:G133"/>
    <mergeCell ref="E120:F120"/>
    <mergeCell ref="E121:G121"/>
    <mergeCell ref="A122:G122"/>
    <mergeCell ref="A123:B123"/>
    <mergeCell ref="E127:F127"/>
    <mergeCell ref="E113:F113"/>
    <mergeCell ref="A114:B114"/>
    <mergeCell ref="E116:F116"/>
    <mergeCell ref="A117:B117"/>
    <mergeCell ref="E119:F119"/>
    <mergeCell ref="E106:F106"/>
    <mergeCell ref="E107:F107"/>
    <mergeCell ref="E108:G108"/>
    <mergeCell ref="A109:G109"/>
    <mergeCell ref="A110:B110"/>
    <mergeCell ref="E159:F159"/>
    <mergeCell ref="A160:B160"/>
    <mergeCell ref="E164:F164"/>
    <mergeCell ref="A165:B165"/>
    <mergeCell ref="E167:F167"/>
    <mergeCell ref="E152:F152"/>
    <mergeCell ref="E153:F153"/>
    <mergeCell ref="E154:G154"/>
    <mergeCell ref="A155:G155"/>
    <mergeCell ref="A156:B156"/>
    <mergeCell ref="E143:G143"/>
    <mergeCell ref="A144:G144"/>
    <mergeCell ref="A145:B145"/>
    <mergeCell ref="E149:F149"/>
    <mergeCell ref="A150:B150"/>
    <mergeCell ref="A134:B134"/>
    <mergeCell ref="E138:F138"/>
    <mergeCell ref="A139:B139"/>
    <mergeCell ref="E141:F141"/>
    <mergeCell ref="E142:F142"/>
    <mergeCell ref="E193:F193"/>
    <mergeCell ref="A194:B194"/>
    <mergeCell ref="E196:F196"/>
    <mergeCell ref="E197:F197"/>
    <mergeCell ref="E198:G198"/>
    <mergeCell ref="E183:G183"/>
    <mergeCell ref="A184:G184"/>
    <mergeCell ref="A185:B185"/>
    <mergeCell ref="E188:F188"/>
    <mergeCell ref="A189:B189"/>
    <mergeCell ref="A175:B175"/>
    <mergeCell ref="E178:F178"/>
    <mergeCell ref="A179:B179"/>
    <mergeCell ref="E181:F181"/>
    <mergeCell ref="E182:F182"/>
    <mergeCell ref="E168:F168"/>
    <mergeCell ref="E169:G169"/>
    <mergeCell ref="A170:G170"/>
    <mergeCell ref="A171:B171"/>
    <mergeCell ref="E174:F174"/>
    <mergeCell ref="E222:G222"/>
    <mergeCell ref="A223:G223"/>
    <mergeCell ref="A224:B224"/>
    <mergeCell ref="E227:F227"/>
    <mergeCell ref="A228:B228"/>
    <mergeCell ref="A214:B214"/>
    <mergeCell ref="E217:F217"/>
    <mergeCell ref="A218:B218"/>
    <mergeCell ref="E220:F220"/>
    <mergeCell ref="E221:F221"/>
    <mergeCell ref="E207:F207"/>
    <mergeCell ref="E208:G208"/>
    <mergeCell ref="A209:G209"/>
    <mergeCell ref="A210:B210"/>
    <mergeCell ref="E213:F213"/>
    <mergeCell ref="A199:G199"/>
    <mergeCell ref="A200:B200"/>
    <mergeCell ref="E203:F203"/>
    <mergeCell ref="A204:B204"/>
    <mergeCell ref="E206:F206"/>
    <mergeCell ref="A252:B252"/>
    <mergeCell ref="E255:F255"/>
    <mergeCell ref="A256:B256"/>
    <mergeCell ref="E259:F259"/>
    <mergeCell ref="E260:F260"/>
    <mergeCell ref="E245:F245"/>
    <mergeCell ref="E246:G246"/>
    <mergeCell ref="A247:G247"/>
    <mergeCell ref="A248:B248"/>
    <mergeCell ref="E251:F251"/>
    <mergeCell ref="E237:F237"/>
    <mergeCell ref="A238:B238"/>
    <mergeCell ref="E241:F241"/>
    <mergeCell ref="A242:B242"/>
    <mergeCell ref="E244:F244"/>
    <mergeCell ref="E230:F230"/>
    <mergeCell ref="E231:F231"/>
    <mergeCell ref="E232:G232"/>
    <mergeCell ref="A233:G233"/>
    <mergeCell ref="A234:B234"/>
    <mergeCell ref="A285:B285"/>
    <mergeCell ref="E287:F287"/>
    <mergeCell ref="E288:F288"/>
    <mergeCell ref="E289:G289"/>
    <mergeCell ref="A290:G290"/>
    <mergeCell ref="A276:G276"/>
    <mergeCell ref="A277:B277"/>
    <mergeCell ref="E280:F280"/>
    <mergeCell ref="A281:B281"/>
    <mergeCell ref="E284:F284"/>
    <mergeCell ref="E270:F270"/>
    <mergeCell ref="A271:B271"/>
    <mergeCell ref="E273:F273"/>
    <mergeCell ref="E274:F274"/>
    <mergeCell ref="E275:G275"/>
    <mergeCell ref="E261:G261"/>
    <mergeCell ref="A262:G262"/>
    <mergeCell ref="A263:B263"/>
    <mergeCell ref="E266:F266"/>
    <mergeCell ref="A267:B267"/>
    <mergeCell ref="E320:F320"/>
    <mergeCell ref="E321:G321"/>
    <mergeCell ref="A322:G322"/>
    <mergeCell ref="A323:B323"/>
    <mergeCell ref="E325:F325"/>
    <mergeCell ref="E313:F313"/>
    <mergeCell ref="A314:B314"/>
    <mergeCell ref="E316:F316"/>
    <mergeCell ref="A317:B317"/>
    <mergeCell ref="E319:F319"/>
    <mergeCell ref="E302:F302"/>
    <mergeCell ref="E303:F303"/>
    <mergeCell ref="E304:G304"/>
    <mergeCell ref="A305:G305"/>
    <mergeCell ref="A306:B306"/>
    <mergeCell ref="A291:B291"/>
    <mergeCell ref="E294:F294"/>
    <mergeCell ref="A295:B295"/>
    <mergeCell ref="E299:F299"/>
    <mergeCell ref="A300:B300"/>
    <mergeCell ref="E351:F351"/>
    <mergeCell ref="A352:B352"/>
    <mergeCell ref="E355:F355"/>
    <mergeCell ref="E356:F356"/>
    <mergeCell ref="E357:G357"/>
    <mergeCell ref="E343:F343"/>
    <mergeCell ref="E344:F344"/>
    <mergeCell ref="E345:G345"/>
    <mergeCell ref="A346:G346"/>
    <mergeCell ref="A347:B347"/>
    <mergeCell ref="A333:B333"/>
    <mergeCell ref="E336:F336"/>
    <mergeCell ref="A337:B337"/>
    <mergeCell ref="E340:F340"/>
    <mergeCell ref="A341:B341"/>
    <mergeCell ref="A326:B326"/>
    <mergeCell ref="E329:F329"/>
    <mergeCell ref="E330:F330"/>
    <mergeCell ref="E331:G331"/>
    <mergeCell ref="A332:G332"/>
    <mergeCell ref="E386:G386"/>
    <mergeCell ref="A387:G387"/>
    <mergeCell ref="A388:B388"/>
    <mergeCell ref="E395:F395"/>
    <mergeCell ref="A396:B396"/>
    <mergeCell ref="A379:B379"/>
    <mergeCell ref="E381:F381"/>
    <mergeCell ref="A382:B382"/>
    <mergeCell ref="E384:F384"/>
    <mergeCell ref="E385:F385"/>
    <mergeCell ref="E368:F368"/>
    <mergeCell ref="E369:G369"/>
    <mergeCell ref="A370:G370"/>
    <mergeCell ref="A371:B371"/>
    <mergeCell ref="E378:F378"/>
    <mergeCell ref="A358:G358"/>
    <mergeCell ref="A359:B359"/>
    <mergeCell ref="E363:F363"/>
    <mergeCell ref="A364:B364"/>
    <mergeCell ref="E367:F367"/>
    <mergeCell ref="A422:B422"/>
    <mergeCell ref="E429:F429"/>
    <mergeCell ref="A430:B430"/>
    <mergeCell ref="E432:F432"/>
    <mergeCell ref="A433:B433"/>
    <mergeCell ref="A416:B416"/>
    <mergeCell ref="E418:F418"/>
    <mergeCell ref="E419:F419"/>
    <mergeCell ref="E420:G420"/>
    <mergeCell ref="A421:G421"/>
    <mergeCell ref="A404:G404"/>
    <mergeCell ref="A405:B405"/>
    <mergeCell ref="E412:F412"/>
    <mergeCell ref="A413:B413"/>
    <mergeCell ref="E415:F415"/>
    <mergeCell ref="E398:F398"/>
    <mergeCell ref="A399:B399"/>
    <mergeCell ref="E401:F401"/>
    <mergeCell ref="E402:F402"/>
    <mergeCell ref="E403:G403"/>
    <mergeCell ref="E462:F462"/>
    <mergeCell ref="E463:G463"/>
    <mergeCell ref="A464:G464"/>
    <mergeCell ref="A465:B465"/>
    <mergeCell ref="E471:F471"/>
    <mergeCell ref="E453:F453"/>
    <mergeCell ref="E454:G454"/>
    <mergeCell ref="A455:G455"/>
    <mergeCell ref="A456:B456"/>
    <mergeCell ref="E461:F461"/>
    <mergeCell ref="E446:F446"/>
    <mergeCell ref="A447:B447"/>
    <mergeCell ref="E449:F449"/>
    <mergeCell ref="A450:B450"/>
    <mergeCell ref="E452:F452"/>
    <mergeCell ref="E435:F435"/>
    <mergeCell ref="E436:F436"/>
    <mergeCell ref="E437:G437"/>
    <mergeCell ref="A438:G438"/>
    <mergeCell ref="A439:B439"/>
    <mergeCell ref="A495:B495"/>
    <mergeCell ref="E497:F497"/>
    <mergeCell ref="E498:F498"/>
    <mergeCell ref="E499:G499"/>
    <mergeCell ref="A500:G500"/>
    <mergeCell ref="A486:B486"/>
    <mergeCell ref="E491:F491"/>
    <mergeCell ref="E492:F492"/>
    <mergeCell ref="E493:G493"/>
    <mergeCell ref="A494:G494"/>
    <mergeCell ref="A479:B479"/>
    <mergeCell ref="E482:F482"/>
    <mergeCell ref="E483:F483"/>
    <mergeCell ref="E484:G484"/>
    <mergeCell ref="A485:G485"/>
    <mergeCell ref="A472:B472"/>
    <mergeCell ref="E475:F475"/>
    <mergeCell ref="E476:F476"/>
    <mergeCell ref="E477:G477"/>
    <mergeCell ref="A478:G478"/>
    <mergeCell ref="A519:B519"/>
    <mergeCell ref="E522:F522"/>
    <mergeCell ref="E523:F523"/>
    <mergeCell ref="E524:G524"/>
    <mergeCell ref="A525:G525"/>
    <mergeCell ref="A513:B513"/>
    <mergeCell ref="E515:F515"/>
    <mergeCell ref="E516:F516"/>
    <mergeCell ref="E517:G517"/>
    <mergeCell ref="A518:G518"/>
    <mergeCell ref="A507:B507"/>
    <mergeCell ref="E509:F509"/>
    <mergeCell ref="E510:F510"/>
    <mergeCell ref="E511:G511"/>
    <mergeCell ref="A512:G512"/>
    <mergeCell ref="A501:B501"/>
    <mergeCell ref="E503:F503"/>
    <mergeCell ref="E504:F504"/>
    <mergeCell ref="E505:G505"/>
    <mergeCell ref="A506:G506"/>
    <mergeCell ref="A547:B547"/>
    <mergeCell ref="E549:F549"/>
    <mergeCell ref="E550:F550"/>
    <mergeCell ref="E551:G551"/>
    <mergeCell ref="A552:G552"/>
    <mergeCell ref="A541:B541"/>
    <mergeCell ref="E543:F543"/>
    <mergeCell ref="E544:F544"/>
    <mergeCell ref="E545:G545"/>
    <mergeCell ref="A546:G546"/>
    <mergeCell ref="A535:B535"/>
    <mergeCell ref="E537:F537"/>
    <mergeCell ref="E538:F538"/>
    <mergeCell ref="E539:G539"/>
    <mergeCell ref="A540:G540"/>
    <mergeCell ref="A526:B526"/>
    <mergeCell ref="E531:F531"/>
    <mergeCell ref="E532:F532"/>
    <mergeCell ref="E533:G533"/>
    <mergeCell ref="A534:G534"/>
    <mergeCell ref="E577:F577"/>
    <mergeCell ref="E578:F578"/>
    <mergeCell ref="E579:G579"/>
    <mergeCell ref="A580:G580"/>
    <mergeCell ref="A581:B581"/>
    <mergeCell ref="E568:G568"/>
    <mergeCell ref="A569:G569"/>
    <mergeCell ref="A570:B570"/>
    <mergeCell ref="E573:F573"/>
    <mergeCell ref="A574:B574"/>
    <mergeCell ref="A559:B559"/>
    <mergeCell ref="E562:F562"/>
    <mergeCell ref="A563:B563"/>
    <mergeCell ref="E566:F566"/>
    <mergeCell ref="E567:F567"/>
    <mergeCell ref="A553:B553"/>
    <mergeCell ref="E555:F555"/>
    <mergeCell ref="E556:F556"/>
    <mergeCell ref="E557:G557"/>
    <mergeCell ref="A558:G558"/>
    <mergeCell ref="A606:B606"/>
    <mergeCell ref="E609:F609"/>
    <mergeCell ref="E610:F610"/>
    <mergeCell ref="E611:G611"/>
    <mergeCell ref="A612:G612"/>
    <mergeCell ref="E600:F600"/>
    <mergeCell ref="E601:G601"/>
    <mergeCell ref="A602:G602"/>
    <mergeCell ref="A603:B603"/>
    <mergeCell ref="E605:F605"/>
    <mergeCell ref="A591:G591"/>
    <mergeCell ref="A592:B592"/>
    <mergeCell ref="E595:F595"/>
    <mergeCell ref="A596:B596"/>
    <mergeCell ref="E599:F599"/>
    <mergeCell ref="E584:F584"/>
    <mergeCell ref="A585:B585"/>
    <mergeCell ref="E588:F588"/>
    <mergeCell ref="E589:F589"/>
    <mergeCell ref="E590:G590"/>
    <mergeCell ref="E637:F637"/>
    <mergeCell ref="E638:G638"/>
    <mergeCell ref="A639:G639"/>
    <mergeCell ref="A640:B640"/>
    <mergeCell ref="E642:F642"/>
    <mergeCell ref="A629:G629"/>
    <mergeCell ref="A630:B630"/>
    <mergeCell ref="E632:F632"/>
    <mergeCell ref="A633:B633"/>
    <mergeCell ref="E636:F636"/>
    <mergeCell ref="E623:F623"/>
    <mergeCell ref="A624:B624"/>
    <mergeCell ref="E626:F626"/>
    <mergeCell ref="E627:F627"/>
    <mergeCell ref="E628:G628"/>
    <mergeCell ref="A613:B613"/>
    <mergeCell ref="E616:F616"/>
    <mergeCell ref="A617:B617"/>
    <mergeCell ref="E619:F619"/>
    <mergeCell ref="A620:B620"/>
    <mergeCell ref="E679:F679"/>
    <mergeCell ref="E680:G680"/>
    <mergeCell ref="A681:G681"/>
    <mergeCell ref="A682:B682"/>
    <mergeCell ref="E684:F684"/>
    <mergeCell ref="E667:F667"/>
    <mergeCell ref="A668:B668"/>
    <mergeCell ref="E671:F671"/>
    <mergeCell ref="A672:B672"/>
    <mergeCell ref="E678:F678"/>
    <mergeCell ref="E654:G654"/>
    <mergeCell ref="A655:G655"/>
    <mergeCell ref="A656:B656"/>
    <mergeCell ref="E659:F659"/>
    <mergeCell ref="A660:B660"/>
    <mergeCell ref="A643:B643"/>
    <mergeCell ref="E646:F646"/>
    <mergeCell ref="A647:B647"/>
    <mergeCell ref="E652:F652"/>
    <mergeCell ref="E653:F653"/>
    <mergeCell ref="E710:F710"/>
    <mergeCell ref="A711:B711"/>
    <mergeCell ref="E714:F714"/>
    <mergeCell ref="E715:F715"/>
    <mergeCell ref="E716:G716"/>
    <mergeCell ref="E701:F701"/>
    <mergeCell ref="E702:F702"/>
    <mergeCell ref="E703:G703"/>
    <mergeCell ref="A704:G704"/>
    <mergeCell ref="A705:B705"/>
    <mergeCell ref="A692:B692"/>
    <mergeCell ref="E694:F694"/>
    <mergeCell ref="A695:B695"/>
    <mergeCell ref="E698:F698"/>
    <mergeCell ref="A699:B699"/>
    <mergeCell ref="A685:B685"/>
    <mergeCell ref="E688:F688"/>
    <mergeCell ref="E689:F689"/>
    <mergeCell ref="E690:G690"/>
    <mergeCell ref="A691:G691"/>
    <mergeCell ref="A739:B739"/>
    <mergeCell ref="E741:F741"/>
    <mergeCell ref="A742:B742"/>
    <mergeCell ref="E748:F748"/>
    <mergeCell ref="E749:F749"/>
    <mergeCell ref="A731:B731"/>
    <mergeCell ref="E735:F735"/>
    <mergeCell ref="E736:F736"/>
    <mergeCell ref="E737:G737"/>
    <mergeCell ref="A738:G738"/>
    <mergeCell ref="E725:F725"/>
    <mergeCell ref="E726:G726"/>
    <mergeCell ref="A727:G727"/>
    <mergeCell ref="A728:B728"/>
    <mergeCell ref="E730:F730"/>
    <mergeCell ref="A717:G717"/>
    <mergeCell ref="A718:B718"/>
    <mergeCell ref="E720:F720"/>
    <mergeCell ref="A721:B721"/>
    <mergeCell ref="E724:F724"/>
    <mergeCell ref="E771:G771"/>
    <mergeCell ref="A772:G772"/>
    <mergeCell ref="A773:B773"/>
    <mergeCell ref="E776:F776"/>
    <mergeCell ref="E777:F777"/>
    <mergeCell ref="E764:G764"/>
    <mergeCell ref="A765:G765"/>
    <mergeCell ref="A766:B766"/>
    <mergeCell ref="E769:F769"/>
    <mergeCell ref="E770:F770"/>
    <mergeCell ref="E757:G757"/>
    <mergeCell ref="A758:G758"/>
    <mergeCell ref="A759:B759"/>
    <mergeCell ref="E762:F762"/>
    <mergeCell ref="E763:F763"/>
    <mergeCell ref="E750:G750"/>
    <mergeCell ref="A751:G751"/>
    <mergeCell ref="A752:B752"/>
    <mergeCell ref="E755:F755"/>
    <mergeCell ref="E756:F756"/>
    <mergeCell ref="E799:F799"/>
    <mergeCell ref="A800:B800"/>
    <mergeCell ref="E806:F806"/>
    <mergeCell ref="E807:F807"/>
    <mergeCell ref="E808:G808"/>
    <mergeCell ref="E793:F793"/>
    <mergeCell ref="E794:F794"/>
    <mergeCell ref="E795:G795"/>
    <mergeCell ref="A796:G796"/>
    <mergeCell ref="A797:B797"/>
    <mergeCell ref="E784:G784"/>
    <mergeCell ref="A785:G785"/>
    <mergeCell ref="A786:B786"/>
    <mergeCell ref="E788:F788"/>
    <mergeCell ref="A789:B789"/>
    <mergeCell ref="E778:G778"/>
    <mergeCell ref="A779:G779"/>
    <mergeCell ref="A780:B780"/>
    <mergeCell ref="E782:F782"/>
    <mergeCell ref="E783:F783"/>
    <mergeCell ref="A830:G830"/>
    <mergeCell ref="A831:B831"/>
    <mergeCell ref="E834:F834"/>
    <mergeCell ref="E835:F835"/>
    <mergeCell ref="E836:G836"/>
    <mergeCell ref="A823:G823"/>
    <mergeCell ref="A824:B824"/>
    <mergeCell ref="E827:F827"/>
    <mergeCell ref="E828:F828"/>
    <mergeCell ref="E829:G829"/>
    <mergeCell ref="A816:G816"/>
    <mergeCell ref="A817:B817"/>
    <mergeCell ref="E820:F820"/>
    <mergeCell ref="E821:F821"/>
    <mergeCell ref="E822:G822"/>
    <mergeCell ref="A809:G809"/>
    <mergeCell ref="A810:B810"/>
    <mergeCell ref="E813:F813"/>
    <mergeCell ref="E814:F814"/>
    <mergeCell ref="E815:G815"/>
    <mergeCell ref="A858:B858"/>
    <mergeCell ref="E864:F864"/>
    <mergeCell ref="E865:F865"/>
    <mergeCell ref="E866:G866"/>
    <mergeCell ref="A867:G867"/>
    <mergeCell ref="E852:F852"/>
    <mergeCell ref="E853:G853"/>
    <mergeCell ref="A854:G854"/>
    <mergeCell ref="A855:B855"/>
    <mergeCell ref="E857:F857"/>
    <mergeCell ref="A843:G843"/>
    <mergeCell ref="A844:B844"/>
    <mergeCell ref="E846:F846"/>
    <mergeCell ref="A847:B847"/>
    <mergeCell ref="E851:F851"/>
    <mergeCell ref="A837:G837"/>
    <mergeCell ref="A838:B838"/>
    <mergeCell ref="E840:F840"/>
    <mergeCell ref="E841:F841"/>
    <mergeCell ref="E842:G842"/>
    <mergeCell ref="A889:B889"/>
    <mergeCell ref="E892:F892"/>
    <mergeCell ref="E893:F893"/>
    <mergeCell ref="E894:G894"/>
    <mergeCell ref="A895:G895"/>
    <mergeCell ref="A882:B882"/>
    <mergeCell ref="E885:F885"/>
    <mergeCell ref="E886:F886"/>
    <mergeCell ref="E887:G887"/>
    <mergeCell ref="A888:G888"/>
    <mergeCell ref="A875:B875"/>
    <mergeCell ref="E878:F878"/>
    <mergeCell ref="E879:F879"/>
    <mergeCell ref="E880:G880"/>
    <mergeCell ref="A881:G881"/>
    <mergeCell ref="A868:B868"/>
    <mergeCell ref="E871:F871"/>
    <mergeCell ref="E872:F872"/>
    <mergeCell ref="E873:G873"/>
    <mergeCell ref="A874:G874"/>
    <mergeCell ref="E926:F926"/>
    <mergeCell ref="A927:B927"/>
    <mergeCell ref="E929:F929"/>
    <mergeCell ref="A930:B930"/>
    <mergeCell ref="E932:F932"/>
    <mergeCell ref="E915:F915"/>
    <mergeCell ref="E916:F916"/>
    <mergeCell ref="E917:G917"/>
    <mergeCell ref="A918:G918"/>
    <mergeCell ref="A919:B919"/>
    <mergeCell ref="A902:B902"/>
    <mergeCell ref="E909:F909"/>
    <mergeCell ref="A910:B910"/>
    <mergeCell ref="E912:F912"/>
    <mergeCell ref="A913:B913"/>
    <mergeCell ref="A896:B896"/>
    <mergeCell ref="E898:F898"/>
    <mergeCell ref="E899:F899"/>
    <mergeCell ref="E900:G900"/>
    <mergeCell ref="A901:G901"/>
    <mergeCell ref="E954:G954"/>
    <mergeCell ref="A955:G955"/>
    <mergeCell ref="A956:B956"/>
    <mergeCell ref="E959:F959"/>
    <mergeCell ref="A960:B960"/>
    <mergeCell ref="A946:B946"/>
    <mergeCell ref="E949:F949"/>
    <mergeCell ref="A950:B950"/>
    <mergeCell ref="E952:F952"/>
    <mergeCell ref="E953:F953"/>
    <mergeCell ref="A940:B940"/>
    <mergeCell ref="E942:F942"/>
    <mergeCell ref="E943:F943"/>
    <mergeCell ref="E944:G944"/>
    <mergeCell ref="A945:G945"/>
    <mergeCell ref="E933:F933"/>
    <mergeCell ref="E934:G934"/>
    <mergeCell ref="A935:G935"/>
    <mergeCell ref="A936:B936"/>
    <mergeCell ref="E939:F939"/>
    <mergeCell ref="E984:F984"/>
    <mergeCell ref="E985:G985"/>
    <mergeCell ref="A986:G986"/>
    <mergeCell ref="A987:B987"/>
    <mergeCell ref="E989:F989"/>
    <mergeCell ref="A976:G976"/>
    <mergeCell ref="A977:B977"/>
    <mergeCell ref="E979:F979"/>
    <mergeCell ref="A980:B980"/>
    <mergeCell ref="E983:F983"/>
    <mergeCell ref="E969:F969"/>
    <mergeCell ref="A970:B970"/>
    <mergeCell ref="E973:F973"/>
    <mergeCell ref="E974:F974"/>
    <mergeCell ref="E975:G975"/>
    <mergeCell ref="E962:F962"/>
    <mergeCell ref="E963:F963"/>
    <mergeCell ref="E964:G964"/>
    <mergeCell ref="A965:G965"/>
    <mergeCell ref="A966:B966"/>
    <mergeCell ref="A1011:B1011"/>
    <mergeCell ref="E1013:F1013"/>
    <mergeCell ref="E1014:F1014"/>
    <mergeCell ref="E1015:G1015"/>
    <mergeCell ref="A1016:G1016"/>
    <mergeCell ref="A1005:B1005"/>
    <mergeCell ref="E1007:F1007"/>
    <mergeCell ref="E1008:F1008"/>
    <mergeCell ref="E1009:G1009"/>
    <mergeCell ref="A1010:G1010"/>
    <mergeCell ref="A999:B999"/>
    <mergeCell ref="E1001:F1001"/>
    <mergeCell ref="E1002:F1002"/>
    <mergeCell ref="E1003:G1003"/>
    <mergeCell ref="A1004:G1004"/>
    <mergeCell ref="A990:B990"/>
    <mergeCell ref="E995:F995"/>
    <mergeCell ref="E996:F996"/>
    <mergeCell ref="E997:G997"/>
    <mergeCell ref="A998:G998"/>
    <mergeCell ref="A1039:B1039"/>
    <mergeCell ref="E1041:F1041"/>
    <mergeCell ref="E1042:F1042"/>
    <mergeCell ref="E1043:G1043"/>
    <mergeCell ref="A1044:G1044"/>
    <mergeCell ref="A1030:B1030"/>
    <mergeCell ref="E1035:F1035"/>
    <mergeCell ref="E1036:F1036"/>
    <mergeCell ref="E1037:G1037"/>
    <mergeCell ref="A1038:G1038"/>
    <mergeCell ref="A1023:B1023"/>
    <mergeCell ref="E1026:F1026"/>
    <mergeCell ref="E1027:F1027"/>
    <mergeCell ref="E1028:G1028"/>
    <mergeCell ref="A1029:G1029"/>
    <mergeCell ref="A1017:B1017"/>
    <mergeCell ref="E1019:F1019"/>
    <mergeCell ref="E1020:F1020"/>
    <mergeCell ref="E1021:G1021"/>
    <mergeCell ref="A1022:G1022"/>
    <mergeCell ref="A1063:B1063"/>
    <mergeCell ref="E1066:F1066"/>
    <mergeCell ref="A1067:B1067"/>
    <mergeCell ref="E1070:F1070"/>
    <mergeCell ref="E1071:F1071"/>
    <mergeCell ref="A1057:B1057"/>
    <mergeCell ref="E1059:F1059"/>
    <mergeCell ref="E1060:F1060"/>
    <mergeCell ref="E1061:G1061"/>
    <mergeCell ref="A1062:G1062"/>
    <mergeCell ref="A1051:B1051"/>
    <mergeCell ref="E1053:F1053"/>
    <mergeCell ref="E1054:F1054"/>
    <mergeCell ref="E1055:G1055"/>
    <mergeCell ref="A1056:G1056"/>
    <mergeCell ref="A1045:B1045"/>
    <mergeCell ref="E1047:F1047"/>
    <mergeCell ref="E1048:F1048"/>
    <mergeCell ref="E1049:G1049"/>
    <mergeCell ref="A1050:G1050"/>
    <mergeCell ref="A1097:B1097"/>
    <mergeCell ref="E1100:F1100"/>
    <mergeCell ref="E1101:F1101"/>
    <mergeCell ref="E1102:G1102"/>
    <mergeCell ref="A1103:G1103"/>
    <mergeCell ref="A1087:G1087"/>
    <mergeCell ref="A1088:B1088"/>
    <mergeCell ref="E1091:F1091"/>
    <mergeCell ref="A1092:B1092"/>
    <mergeCell ref="E1096:F1096"/>
    <mergeCell ref="E1080:F1080"/>
    <mergeCell ref="A1081:B1081"/>
    <mergeCell ref="E1084:F1084"/>
    <mergeCell ref="E1085:F1085"/>
    <mergeCell ref="E1086:G1086"/>
    <mergeCell ref="E1072:G1072"/>
    <mergeCell ref="A1073:G1073"/>
    <mergeCell ref="A1074:B1074"/>
    <mergeCell ref="E1077:F1077"/>
    <mergeCell ref="A1078:B1078"/>
    <mergeCell ref="E1133:F1133"/>
    <mergeCell ref="E1134:G1134"/>
    <mergeCell ref="A1135:G1135"/>
    <mergeCell ref="A1136:B1136"/>
    <mergeCell ref="E1139:F1139"/>
    <mergeCell ref="E1123:F1123"/>
    <mergeCell ref="A1124:B1124"/>
    <mergeCell ref="E1128:F1128"/>
    <mergeCell ref="A1129:B1129"/>
    <mergeCell ref="E1132:F1132"/>
    <mergeCell ref="E1116:F1116"/>
    <mergeCell ref="E1117:F1117"/>
    <mergeCell ref="E1118:G1118"/>
    <mergeCell ref="A1119:G1119"/>
    <mergeCell ref="A1120:B1120"/>
    <mergeCell ref="A1104:B1104"/>
    <mergeCell ref="E1107:F1107"/>
    <mergeCell ref="A1108:B1108"/>
    <mergeCell ref="E1112:F1112"/>
    <mergeCell ref="A1113:B1113"/>
    <mergeCell ref="E1166:F1166"/>
    <mergeCell ref="A1167:B1167"/>
    <mergeCell ref="E1171:F1171"/>
    <mergeCell ref="A1172:B1172"/>
    <mergeCell ref="E1175:F1175"/>
    <mergeCell ref="E1159:F1159"/>
    <mergeCell ref="E1160:F1160"/>
    <mergeCell ref="E1161:G1161"/>
    <mergeCell ref="A1162:G1162"/>
    <mergeCell ref="A1163:B1163"/>
    <mergeCell ref="E1150:G1150"/>
    <mergeCell ref="A1151:G1151"/>
    <mergeCell ref="A1152:B1152"/>
    <mergeCell ref="E1156:F1156"/>
    <mergeCell ref="A1157:B1157"/>
    <mergeCell ref="A1140:B1140"/>
    <mergeCell ref="E1144:F1144"/>
    <mergeCell ref="A1145:B1145"/>
    <mergeCell ref="E1148:F1148"/>
    <mergeCell ref="E1149:F1149"/>
    <mergeCell ref="E1199:G1199"/>
    <mergeCell ref="A1200:G1200"/>
    <mergeCell ref="A1201:B1201"/>
    <mergeCell ref="E1203:F1203"/>
    <mergeCell ref="A1204:B1204"/>
    <mergeCell ref="A1190:B1190"/>
    <mergeCell ref="E1193:F1193"/>
    <mergeCell ref="A1194:B1194"/>
    <mergeCell ref="E1197:F1197"/>
    <mergeCell ref="E1198:F1198"/>
    <mergeCell ref="A1183:B1183"/>
    <mergeCell ref="E1186:F1186"/>
    <mergeCell ref="E1187:F1187"/>
    <mergeCell ref="E1188:G1188"/>
    <mergeCell ref="A1189:G1189"/>
    <mergeCell ref="E1176:F1176"/>
    <mergeCell ref="E1177:G1177"/>
    <mergeCell ref="A1178:G1178"/>
    <mergeCell ref="A1179:B1179"/>
    <mergeCell ref="E1182:F1182"/>
    <mergeCell ref="E1228:F1228"/>
    <mergeCell ref="E1229:G1229"/>
    <mergeCell ref="A1230:G1230"/>
    <mergeCell ref="A1231:B1231"/>
    <mergeCell ref="E1233:F1233"/>
    <mergeCell ref="A1220:G1220"/>
    <mergeCell ref="A1221:B1221"/>
    <mergeCell ref="E1223:F1223"/>
    <mergeCell ref="A1224:B1224"/>
    <mergeCell ref="E1227:F1227"/>
    <mergeCell ref="E1213:F1213"/>
    <mergeCell ref="A1214:B1214"/>
    <mergeCell ref="E1217:F1217"/>
    <mergeCell ref="E1218:F1218"/>
    <mergeCell ref="E1219:G1219"/>
    <mergeCell ref="E1207:F1207"/>
    <mergeCell ref="E1208:F1208"/>
    <mergeCell ref="E1209:G1209"/>
    <mergeCell ref="A1210:G1210"/>
    <mergeCell ref="A1211:B1211"/>
    <mergeCell ref="E1256:F1256"/>
    <mergeCell ref="E1257:F1257"/>
    <mergeCell ref="E1258:G1258"/>
    <mergeCell ref="A1259:G1259"/>
    <mergeCell ref="A1260:B1260"/>
    <mergeCell ref="E1248:G1248"/>
    <mergeCell ref="A1249:G1249"/>
    <mergeCell ref="A1250:B1250"/>
    <mergeCell ref="E1252:F1252"/>
    <mergeCell ref="A1253:B1253"/>
    <mergeCell ref="A1241:B1241"/>
    <mergeCell ref="E1243:F1243"/>
    <mergeCell ref="A1244:B1244"/>
    <mergeCell ref="E1246:F1246"/>
    <mergeCell ref="E1247:F1247"/>
    <mergeCell ref="A1234:B1234"/>
    <mergeCell ref="E1237:F1237"/>
    <mergeCell ref="E1238:F1238"/>
    <mergeCell ref="E1239:G1239"/>
    <mergeCell ref="A1240:G1240"/>
    <mergeCell ref="A1283:B1283"/>
    <mergeCell ref="E1286:F1286"/>
    <mergeCell ref="E1287:F1287"/>
    <mergeCell ref="E1288:G1288"/>
    <mergeCell ref="A1289:G1289"/>
    <mergeCell ref="E1277:F1277"/>
    <mergeCell ref="E1278:G1278"/>
    <mergeCell ref="A1279:G1279"/>
    <mergeCell ref="A1280:B1280"/>
    <mergeCell ref="E1282:F1282"/>
    <mergeCell ref="A1269:G1269"/>
    <mergeCell ref="A1270:B1270"/>
    <mergeCell ref="E1272:F1272"/>
    <mergeCell ref="A1273:B1273"/>
    <mergeCell ref="E1276:F1276"/>
    <mergeCell ref="E1262:F1262"/>
    <mergeCell ref="A1263:B1263"/>
    <mergeCell ref="E1266:F1266"/>
    <mergeCell ref="E1267:F1267"/>
    <mergeCell ref="E1268:G1268"/>
    <mergeCell ref="A1308:B1308"/>
    <mergeCell ref="E1310:F1310"/>
    <mergeCell ref="E1311:F1311"/>
    <mergeCell ref="E1312:G1312"/>
    <mergeCell ref="A1313:G1313"/>
    <mergeCell ref="A1302:B1302"/>
    <mergeCell ref="E1304:F1304"/>
    <mergeCell ref="E1305:F1305"/>
    <mergeCell ref="E1306:G1306"/>
    <mergeCell ref="A1307:G1307"/>
    <mergeCell ref="A1296:B1296"/>
    <mergeCell ref="E1298:F1298"/>
    <mergeCell ref="E1299:F1299"/>
    <mergeCell ref="E1300:G1300"/>
    <mergeCell ref="A1301:G1301"/>
    <mergeCell ref="A1290:B1290"/>
    <mergeCell ref="E1292:F1292"/>
    <mergeCell ref="E1293:F1293"/>
    <mergeCell ref="E1294:G1294"/>
    <mergeCell ref="A1295:G1295"/>
    <mergeCell ref="A1332:B1332"/>
    <mergeCell ref="E1334:F1334"/>
    <mergeCell ref="E1335:F1335"/>
    <mergeCell ref="E1336:G1336"/>
    <mergeCell ref="A1337:G1337"/>
    <mergeCell ref="A1326:B1326"/>
    <mergeCell ref="E1328:F1328"/>
    <mergeCell ref="E1329:F1329"/>
    <mergeCell ref="E1330:G1330"/>
    <mergeCell ref="A1331:G1331"/>
    <mergeCell ref="A1320:B1320"/>
    <mergeCell ref="E1322:F1322"/>
    <mergeCell ref="E1323:F1323"/>
    <mergeCell ref="E1324:G1324"/>
    <mergeCell ref="A1325:G1325"/>
    <mergeCell ref="A1314:B1314"/>
    <mergeCell ref="E1316:F1316"/>
    <mergeCell ref="E1317:F1317"/>
    <mergeCell ref="E1318:G1318"/>
    <mergeCell ref="A1319:G1319"/>
    <mergeCell ref="A1356:B1356"/>
    <mergeCell ref="E1358:F1358"/>
    <mergeCell ref="E1359:F1359"/>
    <mergeCell ref="E1360:G1360"/>
    <mergeCell ref="A1361:G1361"/>
    <mergeCell ref="A1350:B1350"/>
    <mergeCell ref="E1352:F1352"/>
    <mergeCell ref="E1353:F1353"/>
    <mergeCell ref="E1354:G1354"/>
    <mergeCell ref="A1355:G1355"/>
    <mergeCell ref="A1344:B1344"/>
    <mergeCell ref="E1346:F1346"/>
    <mergeCell ref="E1347:F1347"/>
    <mergeCell ref="E1348:G1348"/>
    <mergeCell ref="A1349:G1349"/>
    <mergeCell ref="A1338:B1338"/>
    <mergeCell ref="E1340:F1340"/>
    <mergeCell ref="E1341:F1341"/>
    <mergeCell ref="E1342:G1342"/>
    <mergeCell ref="A1343:G1343"/>
    <mergeCell ref="A1380:B1380"/>
    <mergeCell ref="E1382:F1382"/>
    <mergeCell ref="E1383:F1383"/>
    <mergeCell ref="E1384:G1384"/>
    <mergeCell ref="A1385:G1385"/>
    <mergeCell ref="A1374:B1374"/>
    <mergeCell ref="E1376:F1376"/>
    <mergeCell ref="E1377:F1377"/>
    <mergeCell ref="E1378:G1378"/>
    <mergeCell ref="A1379:G1379"/>
    <mergeCell ref="A1368:B1368"/>
    <mergeCell ref="E1370:F1370"/>
    <mergeCell ref="E1371:F1371"/>
    <mergeCell ref="E1372:G1372"/>
    <mergeCell ref="A1373:G1373"/>
    <mergeCell ref="A1362:B1362"/>
    <mergeCell ref="E1364:F1364"/>
    <mergeCell ref="E1365:F1365"/>
    <mergeCell ref="E1366:G1366"/>
    <mergeCell ref="A1367:G1367"/>
    <mergeCell ref="A1404:B1404"/>
    <mergeCell ref="E1406:F1406"/>
    <mergeCell ref="E1407:F1407"/>
    <mergeCell ref="E1408:G1408"/>
    <mergeCell ref="A1409:G1409"/>
    <mergeCell ref="A1398:B1398"/>
    <mergeCell ref="E1400:F1400"/>
    <mergeCell ref="E1401:F1401"/>
    <mergeCell ref="E1402:G1402"/>
    <mergeCell ref="A1403:G1403"/>
    <mergeCell ref="A1392:B1392"/>
    <mergeCell ref="E1394:F1394"/>
    <mergeCell ref="E1395:F1395"/>
    <mergeCell ref="E1396:G1396"/>
    <mergeCell ref="A1397:G1397"/>
    <mergeCell ref="A1386:B1386"/>
    <mergeCell ref="E1388:F1388"/>
    <mergeCell ref="E1389:F1389"/>
    <mergeCell ref="E1390:G1390"/>
    <mergeCell ref="A1391:G1391"/>
    <mergeCell ref="A1428:B1428"/>
    <mergeCell ref="E1430:F1430"/>
    <mergeCell ref="E1431:F1431"/>
    <mergeCell ref="E1432:G1432"/>
    <mergeCell ref="A1433:G1433"/>
    <mergeCell ref="A1422:B1422"/>
    <mergeCell ref="E1424:F1424"/>
    <mergeCell ref="E1425:F1425"/>
    <mergeCell ref="E1426:G1426"/>
    <mergeCell ref="A1427:G1427"/>
    <mergeCell ref="A1416:B1416"/>
    <mergeCell ref="E1418:F1418"/>
    <mergeCell ref="E1419:F1419"/>
    <mergeCell ref="E1420:G1420"/>
    <mergeCell ref="A1421:G1421"/>
    <mergeCell ref="A1410:B1410"/>
    <mergeCell ref="E1412:F1412"/>
    <mergeCell ref="E1413:F1413"/>
    <mergeCell ref="E1414:G1414"/>
    <mergeCell ref="A1415:G1415"/>
    <mergeCell ref="A1452:B1452"/>
    <mergeCell ref="E1454:F1454"/>
    <mergeCell ref="E1455:F1455"/>
    <mergeCell ref="E1456:G1456"/>
    <mergeCell ref="A1457:G1457"/>
    <mergeCell ref="A1446:B1446"/>
    <mergeCell ref="E1448:F1448"/>
    <mergeCell ref="E1449:F1449"/>
    <mergeCell ref="E1450:G1450"/>
    <mergeCell ref="A1451:G1451"/>
    <mergeCell ref="A1440:B1440"/>
    <mergeCell ref="E1442:F1442"/>
    <mergeCell ref="E1443:F1443"/>
    <mergeCell ref="E1444:G1444"/>
    <mergeCell ref="A1445:G1445"/>
    <mergeCell ref="A1434:B1434"/>
    <mergeCell ref="E1436:F1436"/>
    <mergeCell ref="E1437:F1437"/>
    <mergeCell ref="E1438:G1438"/>
    <mergeCell ref="A1439:G1439"/>
    <mergeCell ref="A1476:B1476"/>
    <mergeCell ref="E1478:F1478"/>
    <mergeCell ref="E1479:F1479"/>
    <mergeCell ref="E1480:G1480"/>
    <mergeCell ref="A1481:G1481"/>
    <mergeCell ref="A1470:B1470"/>
    <mergeCell ref="E1472:F1472"/>
    <mergeCell ref="E1473:F1473"/>
    <mergeCell ref="E1474:G1474"/>
    <mergeCell ref="A1475:G1475"/>
    <mergeCell ref="A1464:B1464"/>
    <mergeCell ref="E1466:F1466"/>
    <mergeCell ref="E1467:F1467"/>
    <mergeCell ref="E1468:G1468"/>
    <mergeCell ref="A1469:G1469"/>
    <mergeCell ref="A1458:B1458"/>
    <mergeCell ref="E1460:F1460"/>
    <mergeCell ref="E1461:F1461"/>
    <mergeCell ref="E1462:G1462"/>
    <mergeCell ref="A1463:G1463"/>
    <mergeCell ref="A1500:B1500"/>
    <mergeCell ref="E1502:F1502"/>
    <mergeCell ref="E1503:F1503"/>
    <mergeCell ref="E1504:G1504"/>
    <mergeCell ref="A1505:G1505"/>
    <mergeCell ref="A1494:B1494"/>
    <mergeCell ref="E1496:F1496"/>
    <mergeCell ref="E1497:F1497"/>
    <mergeCell ref="E1498:G1498"/>
    <mergeCell ref="A1499:G1499"/>
    <mergeCell ref="A1488:B1488"/>
    <mergeCell ref="E1490:F1490"/>
    <mergeCell ref="E1491:F1491"/>
    <mergeCell ref="E1492:G1492"/>
    <mergeCell ref="A1493:G1493"/>
    <mergeCell ref="A1482:B1482"/>
    <mergeCell ref="E1484:F1484"/>
    <mergeCell ref="E1485:F1485"/>
    <mergeCell ref="E1486:G1486"/>
    <mergeCell ref="A1487:G1487"/>
    <mergeCell ref="E1526:G1526"/>
    <mergeCell ref="A1527:G1527"/>
    <mergeCell ref="A1528:B1528"/>
    <mergeCell ref="E1530:F1530"/>
    <mergeCell ref="A1531:B1531"/>
    <mergeCell ref="A1518:B1518"/>
    <mergeCell ref="E1520:F1520"/>
    <mergeCell ref="A1521:B1521"/>
    <mergeCell ref="E1524:F1524"/>
    <mergeCell ref="E1525:F1525"/>
    <mergeCell ref="A1512:B1512"/>
    <mergeCell ref="E1514:F1514"/>
    <mergeCell ref="E1515:F1515"/>
    <mergeCell ref="E1516:G1516"/>
    <mergeCell ref="A1517:G1517"/>
    <mergeCell ref="A1506:B1506"/>
    <mergeCell ref="E1508:F1508"/>
    <mergeCell ref="E1509:F1509"/>
    <mergeCell ref="E1510:G1510"/>
    <mergeCell ref="A1511:G1511"/>
    <mergeCell ref="E1558:F1558"/>
    <mergeCell ref="E1559:G1559"/>
    <mergeCell ref="A1560:G1560"/>
    <mergeCell ref="A1561:B1561"/>
    <mergeCell ref="E1568:F1568"/>
    <mergeCell ref="A1549:G1549"/>
    <mergeCell ref="A1550:B1550"/>
    <mergeCell ref="E1553:F1553"/>
    <mergeCell ref="A1554:B1554"/>
    <mergeCell ref="E1557:F1557"/>
    <mergeCell ref="E1542:F1542"/>
    <mergeCell ref="A1543:B1543"/>
    <mergeCell ref="E1546:F1546"/>
    <mergeCell ref="E1547:F1547"/>
    <mergeCell ref="E1548:G1548"/>
    <mergeCell ref="E1534:F1534"/>
    <mergeCell ref="E1535:F1535"/>
    <mergeCell ref="E1536:G1536"/>
    <mergeCell ref="A1537:G1537"/>
    <mergeCell ref="A1538:B1538"/>
    <mergeCell ref="E1590:F1590"/>
    <mergeCell ref="A1591:B1591"/>
    <mergeCell ref="E1594:F1594"/>
    <mergeCell ref="E1595:F1595"/>
    <mergeCell ref="E1596:G1596"/>
    <mergeCell ref="E1584:F1584"/>
    <mergeCell ref="E1585:F1585"/>
    <mergeCell ref="E1586:G1586"/>
    <mergeCell ref="A1587:G1587"/>
    <mergeCell ref="A1588:B1588"/>
    <mergeCell ref="E1576:G1576"/>
    <mergeCell ref="A1577:G1577"/>
    <mergeCell ref="A1578:B1578"/>
    <mergeCell ref="E1580:F1580"/>
    <mergeCell ref="A1581:B1581"/>
    <mergeCell ref="A1569:B1569"/>
    <mergeCell ref="E1571:F1571"/>
    <mergeCell ref="A1572:B1572"/>
    <mergeCell ref="E1574:F1574"/>
    <mergeCell ref="E1575:F1575"/>
    <mergeCell ref="A1618:B1618"/>
    <mergeCell ref="E1620:F1620"/>
    <mergeCell ref="A1621:B1621"/>
    <mergeCell ref="E1624:F1624"/>
    <mergeCell ref="A1625:B1625"/>
    <mergeCell ref="A1611:B1611"/>
    <mergeCell ref="E1614:F1614"/>
    <mergeCell ref="E1615:F1615"/>
    <mergeCell ref="E1616:G1616"/>
    <mergeCell ref="A1617:G1617"/>
    <mergeCell ref="E1605:F1605"/>
    <mergeCell ref="E1606:G1606"/>
    <mergeCell ref="A1607:G1607"/>
    <mergeCell ref="A1608:B1608"/>
    <mergeCell ref="E1610:F1610"/>
    <mergeCell ref="A1597:G1597"/>
    <mergeCell ref="A1598:B1598"/>
    <mergeCell ref="E1600:F1600"/>
    <mergeCell ref="A1601:B1601"/>
    <mergeCell ref="E1604:F1604"/>
    <mergeCell ref="A1652:B1652"/>
    <mergeCell ref="E1654:F1654"/>
    <mergeCell ref="E1655:F1655"/>
    <mergeCell ref="E1656:G1656"/>
    <mergeCell ref="A1657:G1657"/>
    <mergeCell ref="A1640:G1640"/>
    <mergeCell ref="A1641:B1641"/>
    <mergeCell ref="E1648:F1648"/>
    <mergeCell ref="A1649:B1649"/>
    <mergeCell ref="E1651:F1651"/>
    <mergeCell ref="E1634:F1634"/>
    <mergeCell ref="A1635:B1635"/>
    <mergeCell ref="E1637:F1637"/>
    <mergeCell ref="E1638:F1638"/>
    <mergeCell ref="E1639:G1639"/>
    <mergeCell ref="E1627:F1627"/>
    <mergeCell ref="E1628:F1628"/>
    <mergeCell ref="E1629:G1629"/>
    <mergeCell ref="A1630:G1630"/>
    <mergeCell ref="A1631:B1631"/>
    <mergeCell ref="E1682:F1682"/>
    <mergeCell ref="A1683:B1683"/>
    <mergeCell ref="E1686:F1686"/>
    <mergeCell ref="E1687:F1687"/>
    <mergeCell ref="E1688:G1688"/>
    <mergeCell ref="E1676:F1676"/>
    <mergeCell ref="E1677:F1677"/>
    <mergeCell ref="E1678:G1678"/>
    <mergeCell ref="A1679:G1679"/>
    <mergeCell ref="A1680:B1680"/>
    <mergeCell ref="E1667:G1667"/>
    <mergeCell ref="A1668:G1668"/>
    <mergeCell ref="A1669:B1669"/>
    <mergeCell ref="E1672:F1672"/>
    <mergeCell ref="A1673:B1673"/>
    <mergeCell ref="A1658:B1658"/>
    <mergeCell ref="E1661:F1661"/>
    <mergeCell ref="A1662:B1662"/>
    <mergeCell ref="E1665:F1665"/>
    <mergeCell ref="E1666:F1666"/>
    <mergeCell ref="E1711:F1711"/>
    <mergeCell ref="E1712:G1712"/>
    <mergeCell ref="A1713:G1713"/>
    <mergeCell ref="A1714:B1714"/>
    <mergeCell ref="E1716:F1716"/>
    <mergeCell ref="E1705:F1705"/>
    <mergeCell ref="E1706:G1706"/>
    <mergeCell ref="A1707:G1707"/>
    <mergeCell ref="A1708:B1708"/>
    <mergeCell ref="E1710:F1710"/>
    <mergeCell ref="E1699:F1699"/>
    <mergeCell ref="E1700:G1700"/>
    <mergeCell ref="A1701:G1701"/>
    <mergeCell ref="A1702:B1702"/>
    <mergeCell ref="E1704:F1704"/>
    <mergeCell ref="A1689:G1689"/>
    <mergeCell ref="A1690:B1690"/>
    <mergeCell ref="E1692:F1692"/>
    <mergeCell ref="A1693:B1693"/>
    <mergeCell ref="E1698:F1698"/>
    <mergeCell ref="E1735:F1735"/>
    <mergeCell ref="E1736:G1736"/>
    <mergeCell ref="A1737:G1737"/>
    <mergeCell ref="A1738:B1738"/>
    <mergeCell ref="E1746:F1746"/>
    <mergeCell ref="E1729:F1729"/>
    <mergeCell ref="E1730:G1730"/>
    <mergeCell ref="A1731:G1731"/>
    <mergeCell ref="A1732:B1732"/>
    <mergeCell ref="E1734:F1734"/>
    <mergeCell ref="E1723:F1723"/>
    <mergeCell ref="E1724:G1724"/>
    <mergeCell ref="A1725:G1725"/>
    <mergeCell ref="A1726:B1726"/>
    <mergeCell ref="E1728:F1728"/>
    <mergeCell ref="E1717:F1717"/>
    <mergeCell ref="E1718:G1718"/>
    <mergeCell ref="A1719:G1719"/>
    <mergeCell ref="A1720:B1720"/>
    <mergeCell ref="E1722:F1722"/>
    <mergeCell ref="A1800:B1800"/>
    <mergeCell ref="E1803:F1803"/>
    <mergeCell ref="A1804:B1804"/>
    <mergeCell ref="E1807:F1807"/>
    <mergeCell ref="E1808:F1808"/>
    <mergeCell ref="E1793:F1793"/>
    <mergeCell ref="E1794:G1794"/>
    <mergeCell ref="A1795:G1795"/>
    <mergeCell ref="A1796:B1796"/>
    <mergeCell ref="E1799:F1799"/>
    <mergeCell ref="E1770:F1770"/>
    <mergeCell ref="E1771:G1771"/>
    <mergeCell ref="A1772:G1772"/>
    <mergeCell ref="A1773:B1773"/>
    <mergeCell ref="E1792:F1792"/>
    <mergeCell ref="E1747:F1747"/>
    <mergeCell ref="E1748:G1748"/>
    <mergeCell ref="A1749:G1749"/>
    <mergeCell ref="A1750:B1750"/>
    <mergeCell ref="E1769:F1769"/>
    <mergeCell ref="A1835:B1835"/>
    <mergeCell ref="E1838:F1838"/>
    <mergeCell ref="E1839:F1839"/>
    <mergeCell ref="E1840:G1840"/>
    <mergeCell ref="A1841:G1841"/>
    <mergeCell ref="A1824:G1824"/>
    <mergeCell ref="A1825:B1825"/>
    <mergeCell ref="E1828:F1828"/>
    <mergeCell ref="A1829:B1829"/>
    <mergeCell ref="E1834:F1834"/>
    <mergeCell ref="E1817:F1817"/>
    <mergeCell ref="A1818:B1818"/>
    <mergeCell ref="E1821:F1821"/>
    <mergeCell ref="E1822:F1822"/>
    <mergeCell ref="E1823:G1823"/>
    <mergeCell ref="E1809:G1809"/>
    <mergeCell ref="A1810:G1810"/>
    <mergeCell ref="A1811:B1811"/>
    <mergeCell ref="E1814:F1814"/>
    <mergeCell ref="A1815:B1815"/>
    <mergeCell ref="E1871:F1871"/>
    <mergeCell ref="E1872:G1872"/>
    <mergeCell ref="A1873:G1873"/>
    <mergeCell ref="A1874:B1874"/>
    <mergeCell ref="E1877:F1877"/>
    <mergeCell ref="E1861:F1861"/>
    <mergeCell ref="A1862:B1862"/>
    <mergeCell ref="E1866:F1866"/>
    <mergeCell ref="A1867:B1867"/>
    <mergeCell ref="E1870:F1870"/>
    <mergeCell ref="E1854:F1854"/>
    <mergeCell ref="E1855:F1855"/>
    <mergeCell ref="E1856:G1856"/>
    <mergeCell ref="A1857:G1857"/>
    <mergeCell ref="A1858:B1858"/>
    <mergeCell ref="A1842:B1842"/>
    <mergeCell ref="E1845:F1845"/>
    <mergeCell ref="A1846:B1846"/>
    <mergeCell ref="E1850:F1850"/>
    <mergeCell ref="A1851:B1851"/>
    <mergeCell ref="E1907:F1907"/>
    <mergeCell ref="A1908:B1908"/>
    <mergeCell ref="E1911:F1911"/>
    <mergeCell ref="E1912:F1912"/>
    <mergeCell ref="E1913:G1913"/>
    <mergeCell ref="E1901:F1901"/>
    <mergeCell ref="E1902:F1902"/>
    <mergeCell ref="E1903:G1903"/>
    <mergeCell ref="A1904:G1904"/>
    <mergeCell ref="A1905:B1905"/>
    <mergeCell ref="E1889:G1889"/>
    <mergeCell ref="A1890:G1890"/>
    <mergeCell ref="A1891:B1891"/>
    <mergeCell ref="E1897:F1897"/>
    <mergeCell ref="A1898:B1898"/>
    <mergeCell ref="A1878:B1878"/>
    <mergeCell ref="E1883:F1883"/>
    <mergeCell ref="A1884:B1884"/>
    <mergeCell ref="E1887:F1887"/>
    <mergeCell ref="E1888:F1888"/>
    <mergeCell ref="A1935:B1935"/>
    <mergeCell ref="E1938:F1938"/>
    <mergeCell ref="A1939:B1939"/>
    <mergeCell ref="E1942:F1942"/>
    <mergeCell ref="E1943:F1943"/>
    <mergeCell ref="A1928:B1928"/>
    <mergeCell ref="E1931:F1931"/>
    <mergeCell ref="E1932:F1932"/>
    <mergeCell ref="E1933:G1933"/>
    <mergeCell ref="A1934:G1934"/>
    <mergeCell ref="E1922:F1922"/>
    <mergeCell ref="E1923:G1923"/>
    <mergeCell ref="A1924:G1924"/>
    <mergeCell ref="A1925:B1925"/>
    <mergeCell ref="E1927:F1927"/>
    <mergeCell ref="A1914:G1914"/>
    <mergeCell ref="A1915:B1915"/>
    <mergeCell ref="E1917:F1917"/>
    <mergeCell ref="A1918:B1918"/>
    <mergeCell ref="E1921:F1921"/>
    <mergeCell ref="E1970:F1970"/>
    <mergeCell ref="E1971:G1971"/>
    <mergeCell ref="A1972:G1972"/>
    <mergeCell ref="A1973:B1973"/>
    <mergeCell ref="E1975:F1975"/>
    <mergeCell ref="A1962:G1962"/>
    <mergeCell ref="A1963:B1963"/>
    <mergeCell ref="E1966:F1966"/>
    <mergeCell ref="A1967:B1967"/>
    <mergeCell ref="E1969:F1969"/>
    <mergeCell ref="E1955:F1955"/>
    <mergeCell ref="A1956:B1956"/>
    <mergeCell ref="E1959:F1959"/>
    <mergeCell ref="E1960:F1960"/>
    <mergeCell ref="E1961:G1961"/>
    <mergeCell ref="E1944:G1944"/>
    <mergeCell ref="A1945:G1945"/>
    <mergeCell ref="A1946:B1946"/>
    <mergeCell ref="E1949:F1949"/>
    <mergeCell ref="A1950:B1950"/>
    <mergeCell ref="E1999:G1999"/>
    <mergeCell ref="A2000:G2000"/>
    <mergeCell ref="A2001:B2001"/>
    <mergeCell ref="E2003:F2003"/>
    <mergeCell ref="E2004:F2004"/>
    <mergeCell ref="E1993:G1993"/>
    <mergeCell ref="A1994:G1994"/>
    <mergeCell ref="A1995:B1995"/>
    <mergeCell ref="E1997:F1997"/>
    <mergeCell ref="E1998:F1998"/>
    <mergeCell ref="A1983:B1983"/>
    <mergeCell ref="E1985:F1985"/>
    <mergeCell ref="A1986:B1986"/>
    <mergeCell ref="E1991:F1991"/>
    <mergeCell ref="E1992:F1992"/>
    <mergeCell ref="A1976:B1976"/>
    <mergeCell ref="E1979:F1979"/>
    <mergeCell ref="E1980:F1980"/>
    <mergeCell ref="E1981:G1981"/>
    <mergeCell ref="A1982:G1982"/>
    <mergeCell ref="E2026:F2026"/>
    <mergeCell ref="E2027:F2027"/>
    <mergeCell ref="E2028:G2028"/>
    <mergeCell ref="A2029:G2029"/>
    <mergeCell ref="A2030:B2030"/>
    <mergeCell ref="E2017:G2017"/>
    <mergeCell ref="A2018:G2018"/>
    <mergeCell ref="A2019:B2019"/>
    <mergeCell ref="E2021:F2021"/>
    <mergeCell ref="A2022:B2022"/>
    <mergeCell ref="E2011:G2011"/>
    <mergeCell ref="A2012:G2012"/>
    <mergeCell ref="A2013:B2013"/>
    <mergeCell ref="E2015:F2015"/>
    <mergeCell ref="E2016:F2016"/>
    <mergeCell ref="E2005:G2005"/>
    <mergeCell ref="A2006:G2006"/>
    <mergeCell ref="A2007:B2007"/>
    <mergeCell ref="E2009:F2009"/>
    <mergeCell ref="E2010:F2010"/>
    <mergeCell ref="A2054:G2054"/>
    <mergeCell ref="A2055:B2055"/>
    <mergeCell ref="E2057:F2057"/>
    <mergeCell ref="E2058:F2058"/>
    <mergeCell ref="E2059:G2059"/>
    <mergeCell ref="A2048:G2048"/>
    <mergeCell ref="A2049:B2049"/>
    <mergeCell ref="E2051:F2051"/>
    <mergeCell ref="E2052:F2052"/>
    <mergeCell ref="E2053:G2053"/>
    <mergeCell ref="A2042:G2042"/>
    <mergeCell ref="A2043:B2043"/>
    <mergeCell ref="E2045:F2045"/>
    <mergeCell ref="E2046:F2046"/>
    <mergeCell ref="E2047:G2047"/>
    <mergeCell ref="E2032:F2032"/>
    <mergeCell ref="A2033:B2033"/>
    <mergeCell ref="E2039:F2039"/>
    <mergeCell ref="E2040:F2040"/>
    <mergeCell ref="E2041:G2041"/>
    <mergeCell ref="E2080:F2080"/>
    <mergeCell ref="E2081:G2081"/>
    <mergeCell ref="A2082:G2082"/>
    <mergeCell ref="A2083:B2083"/>
    <mergeCell ref="E2090:F2090"/>
    <mergeCell ref="A2072:G2072"/>
    <mergeCell ref="A2073:B2073"/>
    <mergeCell ref="E2075:F2075"/>
    <mergeCell ref="A2076:B2076"/>
    <mergeCell ref="E2079:F2079"/>
    <mergeCell ref="A2066:G2066"/>
    <mergeCell ref="A2067:B2067"/>
    <mergeCell ref="E2069:F2069"/>
    <mergeCell ref="E2070:F2070"/>
    <mergeCell ref="E2071:G2071"/>
    <mergeCell ref="A2060:G2060"/>
    <mergeCell ref="A2061:B2061"/>
    <mergeCell ref="E2063:F2063"/>
    <mergeCell ref="E2064:F2064"/>
    <mergeCell ref="E2065:G2065"/>
    <mergeCell ref="E2116:F2116"/>
    <mergeCell ref="A2117:B2117"/>
    <mergeCell ref="E2120:F2120"/>
    <mergeCell ref="E2121:F2121"/>
    <mergeCell ref="E2122:G2122"/>
    <mergeCell ref="E2110:F2110"/>
    <mergeCell ref="E2111:F2111"/>
    <mergeCell ref="E2112:G2112"/>
    <mergeCell ref="A2113:G2113"/>
    <mergeCell ref="A2114:B2114"/>
    <mergeCell ref="E2098:G2098"/>
    <mergeCell ref="A2099:G2099"/>
    <mergeCell ref="A2100:B2100"/>
    <mergeCell ref="E2106:F2106"/>
    <mergeCell ref="A2107:B2107"/>
    <mergeCell ref="A2091:B2091"/>
    <mergeCell ref="E2093:F2093"/>
    <mergeCell ref="A2094:B2094"/>
    <mergeCell ref="E2096:F2096"/>
    <mergeCell ref="E2097:F2097"/>
    <mergeCell ref="E2146:F2146"/>
    <mergeCell ref="E2147:G2147"/>
    <mergeCell ref="A2148:G2148"/>
    <mergeCell ref="A2149:B2149"/>
    <mergeCell ref="E2152:F2152"/>
    <mergeCell ref="E2139:F2139"/>
    <mergeCell ref="E2140:G2140"/>
    <mergeCell ref="A2141:G2141"/>
    <mergeCell ref="A2142:B2142"/>
    <mergeCell ref="E2145:F2145"/>
    <mergeCell ref="A2130:G2130"/>
    <mergeCell ref="A2131:B2131"/>
    <mergeCell ref="E2134:F2134"/>
    <mergeCell ref="A2135:B2135"/>
    <mergeCell ref="E2138:F2138"/>
    <mergeCell ref="A2123:G2123"/>
    <mergeCell ref="A2124:B2124"/>
    <mergeCell ref="E2127:F2127"/>
    <mergeCell ref="E2128:F2128"/>
    <mergeCell ref="E2129:G2129"/>
    <mergeCell ref="E2175:G2175"/>
    <mergeCell ref="A2176:G2176"/>
    <mergeCell ref="A2177:B2177"/>
    <mergeCell ref="E2179:F2179"/>
    <mergeCell ref="A2180:B2180"/>
    <mergeCell ref="E2168:G2168"/>
    <mergeCell ref="A2169:G2169"/>
    <mergeCell ref="A2170:B2170"/>
    <mergeCell ref="E2173:F2173"/>
    <mergeCell ref="E2174:F2174"/>
    <mergeCell ref="A2160:B2160"/>
    <mergeCell ref="E2162:F2162"/>
    <mergeCell ref="A2163:B2163"/>
    <mergeCell ref="E2166:F2166"/>
    <mergeCell ref="E2167:F2167"/>
    <mergeCell ref="A2153:B2153"/>
    <mergeCell ref="E2156:F2156"/>
    <mergeCell ref="E2157:F2157"/>
    <mergeCell ref="E2158:G2158"/>
    <mergeCell ref="A2159:G2159"/>
    <mergeCell ref="A2203:G2203"/>
    <mergeCell ref="A2204:B2204"/>
    <mergeCell ref="E2206:F2206"/>
    <mergeCell ref="A2207:B2207"/>
    <mergeCell ref="E2210:F2210"/>
    <mergeCell ref="E2196:F2196"/>
    <mergeCell ref="A2197:B2197"/>
    <mergeCell ref="E2200:F2200"/>
    <mergeCell ref="E2201:F2201"/>
    <mergeCell ref="E2202:G2202"/>
    <mergeCell ref="E2190:F2190"/>
    <mergeCell ref="E2191:F2191"/>
    <mergeCell ref="E2192:G2192"/>
    <mergeCell ref="A2193:G2193"/>
    <mergeCell ref="A2194:B2194"/>
    <mergeCell ref="E2183:F2183"/>
    <mergeCell ref="E2184:F2184"/>
    <mergeCell ref="E2185:G2185"/>
    <mergeCell ref="A2186:G2186"/>
    <mergeCell ref="A2187:B2187"/>
    <mergeCell ref="E2240:F2240"/>
    <mergeCell ref="A2241:B2241"/>
    <mergeCell ref="E2243:F2243"/>
    <mergeCell ref="E2244:F2244"/>
    <mergeCell ref="E2245:G2245"/>
    <mergeCell ref="E2228:G2228"/>
    <mergeCell ref="A2229:G2229"/>
    <mergeCell ref="A2230:B2230"/>
    <mergeCell ref="E2237:F2237"/>
    <mergeCell ref="A2238:B2238"/>
    <mergeCell ref="A2217:B2217"/>
    <mergeCell ref="E2222:F2222"/>
    <mergeCell ref="A2223:B2223"/>
    <mergeCell ref="E2226:F2226"/>
    <mergeCell ref="E2227:F2227"/>
    <mergeCell ref="A2211:B2211"/>
    <mergeCell ref="E2213:F2213"/>
    <mergeCell ref="E2214:F2214"/>
    <mergeCell ref="E2215:G2215"/>
    <mergeCell ref="A2216:G2216"/>
    <mergeCell ref="E2272:G2272"/>
    <mergeCell ref="A2273:G2273"/>
    <mergeCell ref="A2274:B2274"/>
    <mergeCell ref="E2279:F2279"/>
    <mergeCell ref="A2280:B2280"/>
    <mergeCell ref="A2261:B2261"/>
    <mergeCell ref="E2266:F2266"/>
    <mergeCell ref="A2267:B2267"/>
    <mergeCell ref="E2270:F2270"/>
    <mergeCell ref="E2271:F2271"/>
    <mergeCell ref="A2254:B2254"/>
    <mergeCell ref="E2257:F2257"/>
    <mergeCell ref="E2258:F2258"/>
    <mergeCell ref="E2259:G2259"/>
    <mergeCell ref="A2260:G2260"/>
    <mergeCell ref="A2246:G2246"/>
    <mergeCell ref="A2247:B2247"/>
    <mergeCell ref="E2250:F2250"/>
    <mergeCell ref="A2251:B2251"/>
    <mergeCell ref="E2253:F2253"/>
    <mergeCell ref="A2306:B2306"/>
    <mergeCell ref="E2309:F2309"/>
    <mergeCell ref="E2310:F2310"/>
    <mergeCell ref="E2311:G2311"/>
    <mergeCell ref="A2312:G2312"/>
    <mergeCell ref="A2298:G2298"/>
    <mergeCell ref="A2299:B2299"/>
    <mergeCell ref="E2302:F2302"/>
    <mergeCell ref="A2303:B2303"/>
    <mergeCell ref="E2305:F2305"/>
    <mergeCell ref="E2291:F2291"/>
    <mergeCell ref="A2292:B2292"/>
    <mergeCell ref="E2295:F2295"/>
    <mergeCell ref="E2296:F2296"/>
    <mergeCell ref="E2297:G2297"/>
    <mergeCell ref="E2283:F2283"/>
    <mergeCell ref="E2284:F2284"/>
    <mergeCell ref="E2285:G2285"/>
    <mergeCell ref="A2286:G2286"/>
    <mergeCell ref="A2287:B2287"/>
    <mergeCell ref="E2337:F2337"/>
    <mergeCell ref="A2338:B2338"/>
    <mergeCell ref="E2341:F2341"/>
    <mergeCell ref="E2342:F2342"/>
    <mergeCell ref="E2343:G2343"/>
    <mergeCell ref="E2329:F2329"/>
    <mergeCell ref="E2330:F2330"/>
    <mergeCell ref="E2331:G2331"/>
    <mergeCell ref="A2332:G2332"/>
    <mergeCell ref="A2333:B2333"/>
    <mergeCell ref="E2321:G2321"/>
    <mergeCell ref="A2322:G2322"/>
    <mergeCell ref="A2323:B2323"/>
    <mergeCell ref="E2326:F2326"/>
    <mergeCell ref="A2327:B2327"/>
    <mergeCell ref="A2313:B2313"/>
    <mergeCell ref="E2316:F2316"/>
    <mergeCell ref="A2317:B2317"/>
    <mergeCell ref="E2319:F2319"/>
    <mergeCell ref="E2320:F2320"/>
    <mergeCell ref="A2368:B2368"/>
    <mergeCell ref="E2371:F2371"/>
    <mergeCell ref="E2372:F2372"/>
    <mergeCell ref="E2373:G2373"/>
    <mergeCell ref="A2374:G2374"/>
    <mergeCell ref="E2362:F2362"/>
    <mergeCell ref="E2363:G2363"/>
    <mergeCell ref="A2364:G2364"/>
    <mergeCell ref="A2365:B2365"/>
    <mergeCell ref="E2367:F2367"/>
    <mergeCell ref="A2354:G2354"/>
    <mergeCell ref="A2355:B2355"/>
    <mergeCell ref="E2357:F2357"/>
    <mergeCell ref="A2358:B2358"/>
    <mergeCell ref="E2361:F2361"/>
    <mergeCell ref="A2344:G2344"/>
    <mergeCell ref="A2345:B2345"/>
    <mergeCell ref="E2351:F2351"/>
    <mergeCell ref="E2352:F2352"/>
    <mergeCell ref="E2353:G2353"/>
    <mergeCell ref="A2402:G2402"/>
    <mergeCell ref="A2403:B2403"/>
    <mergeCell ref="E2406:F2406"/>
    <mergeCell ref="A2407:B2407"/>
    <mergeCell ref="E2409:F2409"/>
    <mergeCell ref="E2396:F2396"/>
    <mergeCell ref="A2397:B2397"/>
    <mergeCell ref="E2399:F2399"/>
    <mergeCell ref="E2400:F2400"/>
    <mergeCell ref="E2401:G2401"/>
    <mergeCell ref="E2384:G2384"/>
    <mergeCell ref="A2385:G2385"/>
    <mergeCell ref="A2386:B2386"/>
    <mergeCell ref="E2393:F2393"/>
    <mergeCell ref="A2394:B2394"/>
    <mergeCell ref="A2375:B2375"/>
    <mergeCell ref="E2378:F2378"/>
    <mergeCell ref="A2379:B2379"/>
    <mergeCell ref="E2382:F2382"/>
    <mergeCell ref="E2383:F2383"/>
    <mergeCell ref="E2435:G2435"/>
    <mergeCell ref="A2436:G2436"/>
    <mergeCell ref="A2437:B2437"/>
    <mergeCell ref="E2442:F2442"/>
    <mergeCell ref="E2443:F2443"/>
    <mergeCell ref="E2428:G2428"/>
    <mergeCell ref="A2429:G2429"/>
    <mergeCell ref="A2430:B2430"/>
    <mergeCell ref="E2433:F2433"/>
    <mergeCell ref="E2434:F2434"/>
    <mergeCell ref="A2421:B2421"/>
    <mergeCell ref="E2423:F2423"/>
    <mergeCell ref="A2424:B2424"/>
    <mergeCell ref="E2426:F2426"/>
    <mergeCell ref="E2427:F2427"/>
    <mergeCell ref="E2410:F2410"/>
    <mergeCell ref="E2411:G2411"/>
    <mergeCell ref="A2412:G2412"/>
    <mergeCell ref="A2413:B2413"/>
    <mergeCell ref="E2420:F2420"/>
    <mergeCell ref="E2462:G2462"/>
    <mergeCell ref="A2463:G2463"/>
    <mergeCell ref="A2464:B2464"/>
    <mergeCell ref="E2466:F2466"/>
    <mergeCell ref="E2467:F2467"/>
    <mergeCell ref="E2456:G2456"/>
    <mergeCell ref="A2457:G2457"/>
    <mergeCell ref="A2458:B2458"/>
    <mergeCell ref="E2460:F2460"/>
    <mergeCell ref="E2461:F2461"/>
    <mergeCell ref="E2450:G2450"/>
    <mergeCell ref="A2451:G2451"/>
    <mergeCell ref="A2452:B2452"/>
    <mergeCell ref="E2454:F2454"/>
    <mergeCell ref="E2455:F2455"/>
    <mergeCell ref="E2444:G2444"/>
    <mergeCell ref="A2445:G2445"/>
    <mergeCell ref="A2446:B2446"/>
    <mergeCell ref="E2448:F2448"/>
    <mergeCell ref="E2449:F2449"/>
    <mergeCell ref="E2490:G2490"/>
    <mergeCell ref="A2491:G2491"/>
    <mergeCell ref="A2492:B2492"/>
    <mergeCell ref="E2494:F2494"/>
    <mergeCell ref="E2495:F2495"/>
    <mergeCell ref="E2484:G2484"/>
    <mergeCell ref="A2485:G2485"/>
    <mergeCell ref="A2486:B2486"/>
    <mergeCell ref="E2488:F2488"/>
    <mergeCell ref="E2489:F2489"/>
    <mergeCell ref="E2475:G2475"/>
    <mergeCell ref="A2476:G2476"/>
    <mergeCell ref="A2477:B2477"/>
    <mergeCell ref="E2482:F2482"/>
    <mergeCell ref="E2483:F2483"/>
    <mergeCell ref="E2468:G2468"/>
    <mergeCell ref="A2469:G2469"/>
    <mergeCell ref="A2470:B2470"/>
    <mergeCell ref="E2473:F2473"/>
    <mergeCell ref="E2474:F2474"/>
    <mergeCell ref="E2520:F2520"/>
    <mergeCell ref="A2521:B2521"/>
    <mergeCell ref="E2523:F2523"/>
    <mergeCell ref="E2524:F2524"/>
    <mergeCell ref="E2525:G2525"/>
    <mergeCell ref="E2508:G2508"/>
    <mergeCell ref="A2509:G2509"/>
    <mergeCell ref="A2510:B2510"/>
    <mergeCell ref="E2517:F2517"/>
    <mergeCell ref="A2518:B2518"/>
    <mergeCell ref="E2502:G2502"/>
    <mergeCell ref="A2503:G2503"/>
    <mergeCell ref="A2504:B2504"/>
    <mergeCell ref="E2506:F2506"/>
    <mergeCell ref="E2507:F2507"/>
    <mergeCell ref="E2496:G2496"/>
    <mergeCell ref="A2497:G2497"/>
    <mergeCell ref="A2498:B2498"/>
    <mergeCell ref="E2500:F2500"/>
    <mergeCell ref="E2501:F2501"/>
    <mergeCell ref="E2557:F2557"/>
    <mergeCell ref="E2558:F2558"/>
    <mergeCell ref="E2559:G2559"/>
    <mergeCell ref="A2560:G2560"/>
    <mergeCell ref="A2561:B2561"/>
    <mergeCell ref="A2544:B2544"/>
    <mergeCell ref="E2551:F2551"/>
    <mergeCell ref="A2552:B2552"/>
    <mergeCell ref="E2554:F2554"/>
    <mergeCell ref="A2555:B2555"/>
    <mergeCell ref="A2538:B2538"/>
    <mergeCell ref="E2540:F2540"/>
    <mergeCell ref="E2541:F2541"/>
    <mergeCell ref="E2542:G2542"/>
    <mergeCell ref="A2543:G2543"/>
    <mergeCell ref="A2526:G2526"/>
    <mergeCell ref="A2527:B2527"/>
    <mergeCell ref="E2534:F2534"/>
    <mergeCell ref="A2535:B2535"/>
    <mergeCell ref="E2537:F2537"/>
    <mergeCell ref="E2587:F2587"/>
    <mergeCell ref="E2588:G2588"/>
    <mergeCell ref="A2589:G2589"/>
    <mergeCell ref="A2590:B2590"/>
    <mergeCell ref="E2593:F2593"/>
    <mergeCell ref="E2580:F2580"/>
    <mergeCell ref="E2581:G2581"/>
    <mergeCell ref="A2582:G2582"/>
    <mergeCell ref="A2583:B2583"/>
    <mergeCell ref="E2586:F2586"/>
    <mergeCell ref="A2570:G2570"/>
    <mergeCell ref="A2571:B2571"/>
    <mergeCell ref="E2573:F2573"/>
    <mergeCell ref="A2574:B2574"/>
    <mergeCell ref="E2579:F2579"/>
    <mergeCell ref="E2563:F2563"/>
    <mergeCell ref="A2564:B2564"/>
    <mergeCell ref="E2567:F2567"/>
    <mergeCell ref="E2568:F2568"/>
    <mergeCell ref="E2569:G2569"/>
    <mergeCell ref="A2618:B2618"/>
    <mergeCell ref="E2620:F2620"/>
    <mergeCell ref="A2621:B2621"/>
    <mergeCell ref="E2623:F2623"/>
    <mergeCell ref="E2624:F2624"/>
    <mergeCell ref="E2607:F2607"/>
    <mergeCell ref="E2608:G2608"/>
    <mergeCell ref="A2609:G2609"/>
    <mergeCell ref="A2610:B2610"/>
    <mergeCell ref="E2617:F2617"/>
    <mergeCell ref="E2601:F2601"/>
    <mergeCell ref="E2602:G2602"/>
    <mergeCell ref="A2603:G2603"/>
    <mergeCell ref="A2604:B2604"/>
    <mergeCell ref="E2606:F2606"/>
    <mergeCell ref="E2594:F2594"/>
    <mergeCell ref="E2595:G2595"/>
    <mergeCell ref="A2596:G2596"/>
    <mergeCell ref="A2597:B2597"/>
    <mergeCell ref="E2600:F2600"/>
    <mergeCell ref="A2655:B2655"/>
    <mergeCell ref="E2657:F2657"/>
    <mergeCell ref="E2658:F2658"/>
    <mergeCell ref="E2659:G2659"/>
    <mergeCell ref="A2660:G2660"/>
    <mergeCell ref="A2643:G2643"/>
    <mergeCell ref="A2644:B2644"/>
    <mergeCell ref="E2651:F2651"/>
    <mergeCell ref="A2652:B2652"/>
    <mergeCell ref="E2654:F2654"/>
    <mergeCell ref="E2637:F2637"/>
    <mergeCell ref="A2638:B2638"/>
    <mergeCell ref="E2640:F2640"/>
    <mergeCell ref="E2641:F2641"/>
    <mergeCell ref="E2642:G2642"/>
    <mergeCell ref="E2625:G2625"/>
    <mergeCell ref="A2626:G2626"/>
    <mergeCell ref="A2627:B2627"/>
    <mergeCell ref="E2634:F2634"/>
    <mergeCell ref="A2635:B2635"/>
    <mergeCell ref="E2692:F2692"/>
    <mergeCell ref="E2693:G2693"/>
    <mergeCell ref="A2694:G2694"/>
    <mergeCell ref="A2695:B2695"/>
    <mergeCell ref="E2702:F2702"/>
    <mergeCell ref="E2685:F2685"/>
    <mergeCell ref="A2686:B2686"/>
    <mergeCell ref="E2688:F2688"/>
    <mergeCell ref="A2689:B2689"/>
    <mergeCell ref="E2691:F2691"/>
    <mergeCell ref="E2674:F2674"/>
    <mergeCell ref="E2675:F2675"/>
    <mergeCell ref="E2676:G2676"/>
    <mergeCell ref="A2677:G2677"/>
    <mergeCell ref="A2678:B2678"/>
    <mergeCell ref="A2661:B2661"/>
    <mergeCell ref="E2668:F2668"/>
    <mergeCell ref="A2669:B2669"/>
    <mergeCell ref="E2671:F2671"/>
    <mergeCell ref="A2672:B2672"/>
    <mergeCell ref="E2729:F2729"/>
    <mergeCell ref="E2730:G2730"/>
    <mergeCell ref="A2731:G2731"/>
    <mergeCell ref="A2732:B2732"/>
    <mergeCell ref="E2735:F2735"/>
    <mergeCell ref="E2721:F2721"/>
    <mergeCell ref="A2722:B2722"/>
    <mergeCell ref="E2725:F2725"/>
    <mergeCell ref="A2726:B2726"/>
    <mergeCell ref="E2728:F2728"/>
    <mergeCell ref="E2710:G2710"/>
    <mergeCell ref="A2711:G2711"/>
    <mergeCell ref="A2712:B2712"/>
    <mergeCell ref="E2715:F2715"/>
    <mergeCell ref="A2716:B2716"/>
    <mergeCell ref="A2703:B2703"/>
    <mergeCell ref="E2705:F2705"/>
    <mergeCell ref="A2706:B2706"/>
    <mergeCell ref="E2708:F2708"/>
    <mergeCell ref="E2709:F2709"/>
    <mergeCell ref="A2766:B2766"/>
    <mergeCell ref="E2768:F2768"/>
    <mergeCell ref="E2769:F2769"/>
    <mergeCell ref="E2770:G2770"/>
    <mergeCell ref="A2771:G2771"/>
    <mergeCell ref="E2755:F2755"/>
    <mergeCell ref="A2756:B2756"/>
    <mergeCell ref="E2761:F2761"/>
    <mergeCell ref="A2762:B2762"/>
    <mergeCell ref="E2765:F2765"/>
    <mergeCell ref="E2748:F2748"/>
    <mergeCell ref="E2749:F2749"/>
    <mergeCell ref="E2750:G2750"/>
    <mergeCell ref="A2751:G2751"/>
    <mergeCell ref="A2752:B2752"/>
    <mergeCell ref="A2736:B2736"/>
    <mergeCell ref="E2741:F2741"/>
    <mergeCell ref="A2742:B2742"/>
    <mergeCell ref="E2745:F2745"/>
    <mergeCell ref="A2746:B2746"/>
    <mergeCell ref="A2802:B2802"/>
    <mergeCell ref="E2805:F2805"/>
    <mergeCell ref="E2806:F2806"/>
    <mergeCell ref="E2807:G2807"/>
    <mergeCell ref="A2808:G2808"/>
    <mergeCell ref="A2791:G2791"/>
    <mergeCell ref="A2792:B2792"/>
    <mergeCell ref="E2795:F2795"/>
    <mergeCell ref="A2796:B2796"/>
    <mergeCell ref="E2801:F2801"/>
    <mergeCell ref="E2785:F2785"/>
    <mergeCell ref="A2786:B2786"/>
    <mergeCell ref="E2788:F2788"/>
    <mergeCell ref="E2789:F2789"/>
    <mergeCell ref="E2790:G2790"/>
    <mergeCell ref="A2772:B2772"/>
    <mergeCell ref="E2775:F2775"/>
    <mergeCell ref="A2776:B2776"/>
    <mergeCell ref="E2781:F2781"/>
    <mergeCell ref="A2782:B2782"/>
    <mergeCell ref="E2840:F2840"/>
    <mergeCell ref="E2841:G2841"/>
    <mergeCell ref="A2842:G2842"/>
    <mergeCell ref="A2843:B2843"/>
    <mergeCell ref="E2850:F2850"/>
    <mergeCell ref="E2829:F2829"/>
    <mergeCell ref="A2830:B2830"/>
    <mergeCell ref="E2835:F2835"/>
    <mergeCell ref="A2836:B2836"/>
    <mergeCell ref="E2839:F2839"/>
    <mergeCell ref="E2822:F2822"/>
    <mergeCell ref="E2823:F2823"/>
    <mergeCell ref="E2824:G2824"/>
    <mergeCell ref="A2825:G2825"/>
    <mergeCell ref="A2826:B2826"/>
    <mergeCell ref="A2809:B2809"/>
    <mergeCell ref="E2812:F2812"/>
    <mergeCell ref="A2813:B2813"/>
    <mergeCell ref="E2818:F2818"/>
    <mergeCell ref="A2819:B2819"/>
    <mergeCell ref="E2874:G2874"/>
    <mergeCell ref="A2875:G2875"/>
    <mergeCell ref="A2876:B2876"/>
    <mergeCell ref="E2878:F2878"/>
    <mergeCell ref="E2879:F2879"/>
    <mergeCell ref="E2865:G2865"/>
    <mergeCell ref="A2866:G2866"/>
    <mergeCell ref="A2867:B2867"/>
    <mergeCell ref="E2872:F2872"/>
    <mergeCell ref="E2873:F2873"/>
    <mergeCell ref="E2858:G2858"/>
    <mergeCell ref="A2859:G2859"/>
    <mergeCell ref="A2860:B2860"/>
    <mergeCell ref="E2863:F2863"/>
    <mergeCell ref="E2864:F2864"/>
    <mergeCell ref="A2851:B2851"/>
    <mergeCell ref="E2853:F2853"/>
    <mergeCell ref="A2854:B2854"/>
    <mergeCell ref="E2856:F2856"/>
    <mergeCell ref="E2857:F2857"/>
    <mergeCell ref="E2898:G2898"/>
    <mergeCell ref="A2899:G2899"/>
    <mergeCell ref="A2900:B2900"/>
    <mergeCell ref="E2905:F2905"/>
    <mergeCell ref="A2906:B2906"/>
    <mergeCell ref="E2892:G2892"/>
    <mergeCell ref="A2893:G2893"/>
    <mergeCell ref="A2894:B2894"/>
    <mergeCell ref="E2896:F2896"/>
    <mergeCell ref="E2897:F2897"/>
    <mergeCell ref="E2886:G2886"/>
    <mergeCell ref="A2887:G2887"/>
    <mergeCell ref="A2888:B2888"/>
    <mergeCell ref="E2890:F2890"/>
    <mergeCell ref="E2891:F2891"/>
    <mergeCell ref="E2880:G2880"/>
    <mergeCell ref="A2881:G2881"/>
    <mergeCell ref="A2882:B2882"/>
    <mergeCell ref="E2884:F2884"/>
    <mergeCell ref="E2885:F2885"/>
    <mergeCell ref="E2946:F2946"/>
    <mergeCell ref="E2947:F2947"/>
    <mergeCell ref="E2948:G2948"/>
    <mergeCell ref="A2949:G2949"/>
    <mergeCell ref="A2950:B2950"/>
    <mergeCell ref="A2931:B2931"/>
    <mergeCell ref="E2936:F2936"/>
    <mergeCell ref="A2937:B2937"/>
    <mergeCell ref="E2942:F2942"/>
    <mergeCell ref="A2943:B2943"/>
    <mergeCell ref="E2922:F2922"/>
    <mergeCell ref="E2923:G2923"/>
    <mergeCell ref="A2924:G2924"/>
    <mergeCell ref="A2925:B2925"/>
    <mergeCell ref="E2930:F2930"/>
    <mergeCell ref="E2911:F2911"/>
    <mergeCell ref="A2912:B2912"/>
    <mergeCell ref="E2917:F2917"/>
    <mergeCell ref="A2918:B2918"/>
    <mergeCell ref="E2921:F2921"/>
    <mergeCell ref="E2987:F2987"/>
    <mergeCell ref="E2988:F2988"/>
    <mergeCell ref="E2989:G2989"/>
    <mergeCell ref="A2990:G2990"/>
    <mergeCell ref="A2991:B2991"/>
    <mergeCell ref="A2974:B2974"/>
    <mergeCell ref="E2981:F2981"/>
    <mergeCell ref="A2982:B2982"/>
    <mergeCell ref="E2984:F2984"/>
    <mergeCell ref="A2985:B2985"/>
    <mergeCell ref="A2967:B2967"/>
    <mergeCell ref="E2970:F2970"/>
    <mergeCell ref="E2971:F2971"/>
    <mergeCell ref="E2972:G2972"/>
    <mergeCell ref="A2973:G2973"/>
    <mergeCell ref="E2955:F2955"/>
    <mergeCell ref="A2956:B2956"/>
    <mergeCell ref="E2960:F2960"/>
    <mergeCell ref="A2961:B2961"/>
    <mergeCell ref="E2966:F2966"/>
    <mergeCell ref="A3014:B3014"/>
    <mergeCell ref="E3016:F3016"/>
    <mergeCell ref="E3017:F3017"/>
    <mergeCell ref="E3018:G3018"/>
    <mergeCell ref="A3019:G3019"/>
    <mergeCell ref="E3007:F3007"/>
    <mergeCell ref="E3008:G3008"/>
    <mergeCell ref="A3009:G3009"/>
    <mergeCell ref="A3010:B3010"/>
    <mergeCell ref="E3013:F3013"/>
    <mergeCell ref="A2999:G2999"/>
    <mergeCell ref="A3000:B3000"/>
    <mergeCell ref="E3003:F3003"/>
    <mergeCell ref="A3004:B3004"/>
    <mergeCell ref="E3006:F3006"/>
    <mergeCell ref="E2993:F2993"/>
    <mergeCell ref="A2994:B2994"/>
    <mergeCell ref="E2996:F2996"/>
    <mergeCell ref="E2997:F2997"/>
    <mergeCell ref="E2998:G2998"/>
    <mergeCell ref="E3043:F3043"/>
    <mergeCell ref="A3044:B3044"/>
    <mergeCell ref="E3046:F3046"/>
    <mergeCell ref="E3047:F3047"/>
    <mergeCell ref="E3048:G3048"/>
    <mergeCell ref="E3036:F3036"/>
    <mergeCell ref="E3037:F3037"/>
    <mergeCell ref="E3038:G3038"/>
    <mergeCell ref="A3039:G3039"/>
    <mergeCell ref="A3040:B3040"/>
    <mergeCell ref="E3028:G3028"/>
    <mergeCell ref="A3029:G3029"/>
    <mergeCell ref="A3030:B3030"/>
    <mergeCell ref="E3033:F3033"/>
    <mergeCell ref="A3034:B3034"/>
    <mergeCell ref="A3020:B3020"/>
    <mergeCell ref="E3023:F3023"/>
    <mergeCell ref="A3024:B3024"/>
    <mergeCell ref="E3026:F3026"/>
    <mergeCell ref="E3027:F3027"/>
    <mergeCell ref="A3069:B3069"/>
    <mergeCell ref="E3072:F3072"/>
    <mergeCell ref="A3073:B3073"/>
    <mergeCell ref="E3075:F3075"/>
    <mergeCell ref="E3076:F3076"/>
    <mergeCell ref="A3062:B3062"/>
    <mergeCell ref="E3065:F3065"/>
    <mergeCell ref="E3066:F3066"/>
    <mergeCell ref="E3067:G3067"/>
    <mergeCell ref="A3068:G3068"/>
    <mergeCell ref="E3056:F3056"/>
    <mergeCell ref="E3057:G3057"/>
    <mergeCell ref="A3058:G3058"/>
    <mergeCell ref="A3059:B3059"/>
    <mergeCell ref="E3061:F3061"/>
    <mergeCell ref="A3049:G3049"/>
    <mergeCell ref="A3050:B3050"/>
    <mergeCell ref="E3052:F3052"/>
    <mergeCell ref="A3053:B3053"/>
    <mergeCell ref="E3055:F3055"/>
    <mergeCell ref="E3100:F3100"/>
    <mergeCell ref="E3101:G3101"/>
    <mergeCell ref="A3102:G3102"/>
    <mergeCell ref="A3103:B3103"/>
    <mergeCell ref="E3106:F3106"/>
    <mergeCell ref="E3092:F3092"/>
    <mergeCell ref="A3093:B3093"/>
    <mergeCell ref="E3096:F3096"/>
    <mergeCell ref="A3097:B3097"/>
    <mergeCell ref="E3099:F3099"/>
    <mergeCell ref="E3085:F3085"/>
    <mergeCell ref="E3086:F3086"/>
    <mergeCell ref="E3087:G3087"/>
    <mergeCell ref="A3088:G3088"/>
    <mergeCell ref="A3089:B3089"/>
    <mergeCell ref="E3077:G3077"/>
    <mergeCell ref="A3078:G3078"/>
    <mergeCell ref="A3079:B3079"/>
    <mergeCell ref="E3082:F3082"/>
    <mergeCell ref="A3083:B3083"/>
    <mergeCell ref="E3128:F3128"/>
    <mergeCell ref="E3129:G3129"/>
    <mergeCell ref="A3130:G3130"/>
    <mergeCell ref="A3131:B3131"/>
    <mergeCell ref="E3133:F3133"/>
    <mergeCell ref="E3122:F3122"/>
    <mergeCell ref="E3123:G3123"/>
    <mergeCell ref="A3124:G3124"/>
    <mergeCell ref="A3125:B3125"/>
    <mergeCell ref="E3127:F3127"/>
    <mergeCell ref="E3116:F3116"/>
    <mergeCell ref="E3117:G3117"/>
    <mergeCell ref="A3118:G3118"/>
    <mergeCell ref="A3119:B3119"/>
    <mergeCell ref="E3121:F3121"/>
    <mergeCell ref="E3107:F3107"/>
    <mergeCell ref="E3108:G3108"/>
    <mergeCell ref="A3109:G3109"/>
    <mergeCell ref="A3110:B3110"/>
    <mergeCell ref="E3115:F3115"/>
    <mergeCell ref="E3156:F3156"/>
    <mergeCell ref="E3157:G3157"/>
    <mergeCell ref="A3158:G3158"/>
    <mergeCell ref="A3159:B3159"/>
    <mergeCell ref="E3161:F3161"/>
    <mergeCell ref="E3147:F3147"/>
    <mergeCell ref="E3148:G3148"/>
    <mergeCell ref="A3149:G3149"/>
    <mergeCell ref="A3150:B3150"/>
    <mergeCell ref="E3155:F3155"/>
    <mergeCell ref="E3140:F3140"/>
    <mergeCell ref="E3141:G3141"/>
    <mergeCell ref="A3142:G3142"/>
    <mergeCell ref="A3143:B3143"/>
    <mergeCell ref="E3146:F3146"/>
    <mergeCell ref="E3134:F3134"/>
    <mergeCell ref="E3135:G3135"/>
    <mergeCell ref="A3136:G3136"/>
    <mergeCell ref="A3137:B3137"/>
    <mergeCell ref="E3139:F3139"/>
    <mergeCell ref="E3180:F3180"/>
    <mergeCell ref="E3181:G3181"/>
    <mergeCell ref="A3182:G3182"/>
    <mergeCell ref="A3183:B3183"/>
    <mergeCell ref="E3187:F3187"/>
    <mergeCell ref="E3174:F3174"/>
    <mergeCell ref="E3175:G3175"/>
    <mergeCell ref="A3176:G3176"/>
    <mergeCell ref="A3177:B3177"/>
    <mergeCell ref="E3179:F3179"/>
    <mergeCell ref="E3168:F3168"/>
    <mergeCell ref="E3169:G3169"/>
    <mergeCell ref="A3170:G3170"/>
    <mergeCell ref="A3171:B3171"/>
    <mergeCell ref="E3173:F3173"/>
    <mergeCell ref="E3162:F3162"/>
    <mergeCell ref="E3163:G3163"/>
    <mergeCell ref="A3164:G3164"/>
    <mergeCell ref="A3165:B3165"/>
    <mergeCell ref="E3167:F3167"/>
    <mergeCell ref="E3216:F3216"/>
    <mergeCell ref="E3217:F3217"/>
    <mergeCell ref="E3218:G3218"/>
    <mergeCell ref="A3219:G3219"/>
    <mergeCell ref="A3220:B3220"/>
    <mergeCell ref="E3205:G3205"/>
    <mergeCell ref="A3206:G3206"/>
    <mergeCell ref="A3207:B3207"/>
    <mergeCell ref="E3212:F3212"/>
    <mergeCell ref="A3213:B3213"/>
    <mergeCell ref="A3195:B3195"/>
    <mergeCell ref="E3199:F3199"/>
    <mergeCell ref="A3200:B3200"/>
    <mergeCell ref="E3203:F3203"/>
    <mergeCell ref="E3204:F3204"/>
    <mergeCell ref="A3188:B3188"/>
    <mergeCell ref="E3191:F3191"/>
    <mergeCell ref="E3192:F3192"/>
    <mergeCell ref="E3193:G3193"/>
    <mergeCell ref="A3194:G3194"/>
    <mergeCell ref="A3245:B3245"/>
    <mergeCell ref="E3248:F3248"/>
    <mergeCell ref="A3249:B3249"/>
    <mergeCell ref="E3251:F3251"/>
    <mergeCell ref="A3252:B3252"/>
    <mergeCell ref="A3238:B3238"/>
    <mergeCell ref="E3241:F3241"/>
    <mergeCell ref="E3242:F3242"/>
    <mergeCell ref="E3243:G3243"/>
    <mergeCell ref="A3244:G3244"/>
    <mergeCell ref="A3230:G3230"/>
    <mergeCell ref="A3231:B3231"/>
    <mergeCell ref="E3234:F3234"/>
    <mergeCell ref="A3235:B3235"/>
    <mergeCell ref="E3237:F3237"/>
    <mergeCell ref="E3223:F3223"/>
    <mergeCell ref="A3224:B3224"/>
    <mergeCell ref="E3227:F3227"/>
    <mergeCell ref="E3228:F3228"/>
    <mergeCell ref="E3229:G3229"/>
    <mergeCell ref="A3275:B3275"/>
    <mergeCell ref="E3278:F3278"/>
    <mergeCell ref="A3279:B3279"/>
    <mergeCell ref="E3281:F3281"/>
    <mergeCell ref="E3282:F3282"/>
    <mergeCell ref="E3269:F3269"/>
    <mergeCell ref="E3270:G3270"/>
    <mergeCell ref="A3271:G3271"/>
    <mergeCell ref="A3272:B3272"/>
    <mergeCell ref="E3274:F3274"/>
    <mergeCell ref="E3261:F3261"/>
    <mergeCell ref="A3262:B3262"/>
    <mergeCell ref="E3265:F3265"/>
    <mergeCell ref="A3266:B3266"/>
    <mergeCell ref="E3268:F3268"/>
    <mergeCell ref="E3255:F3255"/>
    <mergeCell ref="E3256:F3256"/>
    <mergeCell ref="E3257:G3257"/>
    <mergeCell ref="A3258:G3258"/>
    <mergeCell ref="A3259:B3259"/>
    <mergeCell ref="E3309:F3309"/>
    <mergeCell ref="A3310:B3310"/>
    <mergeCell ref="E3312:F3312"/>
    <mergeCell ref="E3313:F3313"/>
    <mergeCell ref="E3314:G3314"/>
    <mergeCell ref="E3301:F3301"/>
    <mergeCell ref="E3302:F3302"/>
    <mergeCell ref="E3303:G3303"/>
    <mergeCell ref="A3304:G3304"/>
    <mergeCell ref="A3305:B3305"/>
    <mergeCell ref="E3294:F3294"/>
    <mergeCell ref="E3295:F3295"/>
    <mergeCell ref="E3296:G3296"/>
    <mergeCell ref="A3297:G3297"/>
    <mergeCell ref="A3298:B3298"/>
    <mergeCell ref="E3283:G3283"/>
    <mergeCell ref="A3284:G3284"/>
    <mergeCell ref="A3285:B3285"/>
    <mergeCell ref="E3290:F3290"/>
    <mergeCell ref="A3291:B3291"/>
    <mergeCell ref="A3337:B3337"/>
    <mergeCell ref="E3339:F3339"/>
    <mergeCell ref="A3340:B3340"/>
    <mergeCell ref="E3345:F3345"/>
    <mergeCell ref="E3346:F3346"/>
    <mergeCell ref="A3330:B3330"/>
    <mergeCell ref="E3333:F3333"/>
    <mergeCell ref="E3334:F3334"/>
    <mergeCell ref="E3335:G3335"/>
    <mergeCell ref="A3336:G3336"/>
    <mergeCell ref="E3324:F3324"/>
    <mergeCell ref="E3325:G3325"/>
    <mergeCell ref="A3326:G3326"/>
    <mergeCell ref="A3327:B3327"/>
    <mergeCell ref="E3329:F3329"/>
    <mergeCell ref="A3315:G3315"/>
    <mergeCell ref="A3316:B3316"/>
    <mergeCell ref="E3319:F3319"/>
    <mergeCell ref="A3320:B3320"/>
    <mergeCell ref="E3323:F3323"/>
    <mergeCell ref="E3365:G3365"/>
    <mergeCell ref="A3366:G3366"/>
    <mergeCell ref="A3367:B3367"/>
    <mergeCell ref="E3369:F3369"/>
    <mergeCell ref="E3370:F3370"/>
    <mergeCell ref="E3359:G3359"/>
    <mergeCell ref="A3360:G3360"/>
    <mergeCell ref="A3361:B3361"/>
    <mergeCell ref="E3363:F3363"/>
    <mergeCell ref="E3364:F3364"/>
    <mergeCell ref="E3353:G3353"/>
    <mergeCell ref="A3354:G3354"/>
    <mergeCell ref="A3355:B3355"/>
    <mergeCell ref="E3357:F3357"/>
    <mergeCell ref="E3358:F3358"/>
    <mergeCell ref="E3347:G3347"/>
    <mergeCell ref="A3348:G3348"/>
    <mergeCell ref="A3349:B3349"/>
    <mergeCell ref="E3351:F3351"/>
    <mergeCell ref="E3352:F3352"/>
    <mergeCell ref="A3394:G3394"/>
    <mergeCell ref="A3395:B3395"/>
    <mergeCell ref="E3397:F3397"/>
    <mergeCell ref="A3398:B3398"/>
    <mergeCell ref="E3403:F3403"/>
    <mergeCell ref="E3387:F3387"/>
    <mergeCell ref="A3388:B3388"/>
    <mergeCell ref="E3391:F3391"/>
    <mergeCell ref="E3392:F3392"/>
    <mergeCell ref="E3393:G3393"/>
    <mergeCell ref="E3381:F3381"/>
    <mergeCell ref="E3382:F3382"/>
    <mergeCell ref="E3383:G3383"/>
    <mergeCell ref="A3384:G3384"/>
    <mergeCell ref="A3385:B3385"/>
    <mergeCell ref="E3371:G3371"/>
    <mergeCell ref="A3372:G3372"/>
    <mergeCell ref="A3373:B3373"/>
    <mergeCell ref="E3377:F3377"/>
    <mergeCell ref="A3378:B3378"/>
    <mergeCell ref="E3422:F3422"/>
    <mergeCell ref="E3423:G3423"/>
    <mergeCell ref="A3424:G3424"/>
    <mergeCell ref="A3425:B3425"/>
    <mergeCell ref="E3427:F3427"/>
    <mergeCell ref="E3416:F3416"/>
    <mergeCell ref="E3417:G3417"/>
    <mergeCell ref="A3418:G3418"/>
    <mergeCell ref="A3419:B3419"/>
    <mergeCell ref="E3421:F3421"/>
    <mergeCell ref="E3410:F3410"/>
    <mergeCell ref="E3411:G3411"/>
    <mergeCell ref="A3412:G3412"/>
    <mergeCell ref="A3413:B3413"/>
    <mergeCell ref="E3415:F3415"/>
    <mergeCell ref="E3404:F3404"/>
    <mergeCell ref="E3405:G3405"/>
    <mergeCell ref="A3406:G3406"/>
    <mergeCell ref="A3407:B3407"/>
    <mergeCell ref="E3409:F3409"/>
    <mergeCell ref="E3455:F3455"/>
    <mergeCell ref="E3456:F3456"/>
    <mergeCell ref="E3457:G3457"/>
    <mergeCell ref="A3458:G3458"/>
    <mergeCell ref="A3459:B3459"/>
    <mergeCell ref="E3446:G3446"/>
    <mergeCell ref="A3447:G3447"/>
    <mergeCell ref="A3448:B3448"/>
    <mergeCell ref="E3451:F3451"/>
    <mergeCell ref="A3452:B3452"/>
    <mergeCell ref="A3439:B3439"/>
    <mergeCell ref="E3441:F3441"/>
    <mergeCell ref="A3442:B3442"/>
    <mergeCell ref="E3444:F3444"/>
    <mergeCell ref="E3445:F3445"/>
    <mergeCell ref="E3428:F3428"/>
    <mergeCell ref="E3429:G3429"/>
    <mergeCell ref="A3430:G3430"/>
    <mergeCell ref="A3431:B3431"/>
    <mergeCell ref="E3438:F3438"/>
    <mergeCell ref="A3485:B3485"/>
    <mergeCell ref="E3491:F3491"/>
    <mergeCell ref="A3492:B3492"/>
    <mergeCell ref="E3495:F3495"/>
    <mergeCell ref="E3496:F3496"/>
    <mergeCell ref="A3479:B3479"/>
    <mergeCell ref="E3481:F3481"/>
    <mergeCell ref="E3482:F3482"/>
    <mergeCell ref="E3483:G3483"/>
    <mergeCell ref="A3484:G3484"/>
    <mergeCell ref="A3467:G3467"/>
    <mergeCell ref="A3468:B3468"/>
    <mergeCell ref="E3475:F3475"/>
    <mergeCell ref="A3476:B3476"/>
    <mergeCell ref="E3478:F3478"/>
    <mergeCell ref="E3461:F3461"/>
    <mergeCell ref="A3462:B3462"/>
    <mergeCell ref="E3464:F3464"/>
    <mergeCell ref="E3465:F3465"/>
    <mergeCell ref="E3466:G3466"/>
    <mergeCell ref="A3520:G3520"/>
    <mergeCell ref="A3521:B3521"/>
    <mergeCell ref="E3525:F3525"/>
    <mergeCell ref="A3526:B3526"/>
    <mergeCell ref="E3529:F3529"/>
    <mergeCell ref="E3513:F3513"/>
    <mergeCell ref="A3514:B3514"/>
    <mergeCell ref="E3517:F3517"/>
    <mergeCell ref="E3518:F3518"/>
    <mergeCell ref="E3519:G3519"/>
    <mergeCell ref="E3506:F3506"/>
    <mergeCell ref="E3507:F3507"/>
    <mergeCell ref="E3508:G3508"/>
    <mergeCell ref="A3509:G3509"/>
    <mergeCell ref="A3510:B3510"/>
    <mergeCell ref="E3497:G3497"/>
    <mergeCell ref="A3498:G3498"/>
    <mergeCell ref="A3499:B3499"/>
    <mergeCell ref="E3502:F3502"/>
    <mergeCell ref="A3503:B3503"/>
    <mergeCell ref="E3558:F3558"/>
    <mergeCell ref="E3559:F3559"/>
    <mergeCell ref="E3560:G3560"/>
    <mergeCell ref="A3561:G3561"/>
    <mergeCell ref="A3562:B3562"/>
    <mergeCell ref="A3545:B3545"/>
    <mergeCell ref="E3552:F3552"/>
    <mergeCell ref="A3553:B3553"/>
    <mergeCell ref="E3555:F3555"/>
    <mergeCell ref="A3556:B3556"/>
    <mergeCell ref="A3538:B3538"/>
    <mergeCell ref="E3541:F3541"/>
    <mergeCell ref="E3542:F3542"/>
    <mergeCell ref="E3543:G3543"/>
    <mergeCell ref="A3544:G3544"/>
    <mergeCell ref="E3530:F3530"/>
    <mergeCell ref="E3531:G3531"/>
    <mergeCell ref="A3532:G3532"/>
    <mergeCell ref="A3533:B3533"/>
    <mergeCell ref="E3537:F3537"/>
    <mergeCell ref="A3588:B3588"/>
    <mergeCell ref="E3591:F3591"/>
    <mergeCell ref="E3592:F3592"/>
    <mergeCell ref="E3593:G3593"/>
    <mergeCell ref="A3594:G3594"/>
    <mergeCell ref="A3581:B3581"/>
    <mergeCell ref="E3584:F3584"/>
    <mergeCell ref="E3585:F3585"/>
    <mergeCell ref="E3586:G3586"/>
    <mergeCell ref="A3587:G3587"/>
    <mergeCell ref="E3575:F3575"/>
    <mergeCell ref="E3576:G3576"/>
    <mergeCell ref="A3577:G3577"/>
    <mergeCell ref="A3578:B3578"/>
    <mergeCell ref="E3580:F3580"/>
    <mergeCell ref="E3565:F3565"/>
    <mergeCell ref="A3566:B3566"/>
    <mergeCell ref="E3570:F3570"/>
    <mergeCell ref="A3571:B3571"/>
    <mergeCell ref="E3574:F3574"/>
    <mergeCell ref="E3618:F3618"/>
    <mergeCell ref="E3619:F3619"/>
    <mergeCell ref="E3620:G3620"/>
    <mergeCell ref="A3621:G3621"/>
    <mergeCell ref="A3622:B3622"/>
    <mergeCell ref="E3610:G3610"/>
    <mergeCell ref="A3611:G3611"/>
    <mergeCell ref="A3612:B3612"/>
    <mergeCell ref="E3614:F3614"/>
    <mergeCell ref="A3615:B3615"/>
    <mergeCell ref="E3603:G3603"/>
    <mergeCell ref="A3604:G3604"/>
    <mergeCell ref="A3605:B3605"/>
    <mergeCell ref="E3608:F3608"/>
    <mergeCell ref="E3609:F3609"/>
    <mergeCell ref="A3595:B3595"/>
    <mergeCell ref="E3597:F3597"/>
    <mergeCell ref="A3598:B3598"/>
    <mergeCell ref="E3601:F3601"/>
    <mergeCell ref="E3602:F3602"/>
    <mergeCell ref="E3646:F3646"/>
    <mergeCell ref="E3647:G3647"/>
    <mergeCell ref="A3648:G3648"/>
    <mergeCell ref="A3649:B3649"/>
    <mergeCell ref="E3651:F3651"/>
    <mergeCell ref="A3638:G3638"/>
    <mergeCell ref="A3639:B3639"/>
    <mergeCell ref="E3641:F3641"/>
    <mergeCell ref="A3642:B3642"/>
    <mergeCell ref="E3645:F3645"/>
    <mergeCell ref="E3631:F3631"/>
    <mergeCell ref="A3632:B3632"/>
    <mergeCell ref="E3635:F3635"/>
    <mergeCell ref="E3636:F3636"/>
    <mergeCell ref="E3637:G3637"/>
    <mergeCell ref="E3625:F3625"/>
    <mergeCell ref="E3626:F3626"/>
    <mergeCell ref="E3627:G3627"/>
    <mergeCell ref="A3628:G3628"/>
    <mergeCell ref="A3629:B3629"/>
    <mergeCell ref="E3677:F3677"/>
    <mergeCell ref="E3678:F3678"/>
    <mergeCell ref="E3679:G3679"/>
    <mergeCell ref="A3680:G3680"/>
    <mergeCell ref="A3681:B3681"/>
    <mergeCell ref="E3668:G3668"/>
    <mergeCell ref="A3669:G3669"/>
    <mergeCell ref="A3670:B3670"/>
    <mergeCell ref="E3673:F3673"/>
    <mergeCell ref="A3674:B3674"/>
    <mergeCell ref="A3659:B3659"/>
    <mergeCell ref="E3662:F3662"/>
    <mergeCell ref="A3663:B3663"/>
    <mergeCell ref="E3666:F3666"/>
    <mergeCell ref="E3667:F3667"/>
    <mergeCell ref="A3652:B3652"/>
    <mergeCell ref="E3655:F3655"/>
    <mergeCell ref="E3656:F3656"/>
    <mergeCell ref="E3657:G3657"/>
    <mergeCell ref="A3658:G3658"/>
    <mergeCell ref="E3707:F3707"/>
    <mergeCell ref="E3708:G3708"/>
    <mergeCell ref="A3709:G3709"/>
    <mergeCell ref="A3710:B3710"/>
    <mergeCell ref="E3712:F3712"/>
    <mergeCell ref="E3700:F3700"/>
    <mergeCell ref="E3701:G3701"/>
    <mergeCell ref="A3702:G3702"/>
    <mergeCell ref="A3703:B3703"/>
    <mergeCell ref="E3706:F3706"/>
    <mergeCell ref="E3693:F3693"/>
    <mergeCell ref="E3694:G3694"/>
    <mergeCell ref="A3695:G3695"/>
    <mergeCell ref="A3696:B3696"/>
    <mergeCell ref="E3699:F3699"/>
    <mergeCell ref="E3684:F3684"/>
    <mergeCell ref="A3685:B3685"/>
    <mergeCell ref="E3688:F3688"/>
    <mergeCell ref="A3689:B3689"/>
    <mergeCell ref="E3692:F3692"/>
    <mergeCell ref="E3736:G3736"/>
    <mergeCell ref="A3737:G3737"/>
    <mergeCell ref="A3738:B3738"/>
    <mergeCell ref="E3740:F3740"/>
    <mergeCell ref="E3741:F3741"/>
    <mergeCell ref="E3730:G3730"/>
    <mergeCell ref="A3731:G3731"/>
    <mergeCell ref="A3732:B3732"/>
    <mergeCell ref="E3734:F3734"/>
    <mergeCell ref="E3735:F3735"/>
    <mergeCell ref="A3720:B3720"/>
    <mergeCell ref="E3722:F3722"/>
    <mergeCell ref="A3723:B3723"/>
    <mergeCell ref="E3728:F3728"/>
    <mergeCell ref="E3729:F3729"/>
    <mergeCell ref="A3713:B3713"/>
    <mergeCell ref="E3716:F3716"/>
    <mergeCell ref="E3717:F3717"/>
    <mergeCell ref="E3718:G3718"/>
    <mergeCell ref="A3719:G3719"/>
    <mergeCell ref="E3766:F3766"/>
    <mergeCell ref="A3767:B3767"/>
    <mergeCell ref="E3769:F3769"/>
    <mergeCell ref="E3770:F3770"/>
    <mergeCell ref="E3771:G3771"/>
    <mergeCell ref="E3754:G3754"/>
    <mergeCell ref="A3755:G3755"/>
    <mergeCell ref="A3756:B3756"/>
    <mergeCell ref="E3763:F3763"/>
    <mergeCell ref="A3764:B3764"/>
    <mergeCell ref="E3748:G3748"/>
    <mergeCell ref="A3749:G3749"/>
    <mergeCell ref="A3750:B3750"/>
    <mergeCell ref="E3752:F3752"/>
    <mergeCell ref="E3753:F3753"/>
    <mergeCell ref="E3742:G3742"/>
    <mergeCell ref="A3743:G3743"/>
    <mergeCell ref="A3744:B3744"/>
    <mergeCell ref="E3746:F3746"/>
    <mergeCell ref="E3747:F3747"/>
    <mergeCell ref="A3795:B3795"/>
    <mergeCell ref="E3798:F3798"/>
    <mergeCell ref="A3799:B3799"/>
    <mergeCell ref="E3802:F3802"/>
    <mergeCell ref="E3803:F3803"/>
    <mergeCell ref="A3788:B3788"/>
    <mergeCell ref="E3791:F3791"/>
    <mergeCell ref="E3792:F3792"/>
    <mergeCell ref="E3793:G3793"/>
    <mergeCell ref="A3794:G3794"/>
    <mergeCell ref="E3781:F3781"/>
    <mergeCell ref="E3782:G3782"/>
    <mergeCell ref="A3783:G3783"/>
    <mergeCell ref="A3784:B3784"/>
    <mergeCell ref="E3787:F3787"/>
    <mergeCell ref="A3772:G3772"/>
    <mergeCell ref="A3773:B3773"/>
    <mergeCell ref="E3776:F3776"/>
    <mergeCell ref="A3777:B3777"/>
    <mergeCell ref="E3780:F3780"/>
    <mergeCell ref="A3828:G3828"/>
    <mergeCell ref="A3829:B3829"/>
    <mergeCell ref="E3834:F3834"/>
    <mergeCell ref="A3835:B3835"/>
    <mergeCell ref="E3838:F3838"/>
    <mergeCell ref="E3821:F3821"/>
    <mergeCell ref="A3822:B3822"/>
    <mergeCell ref="E3825:F3825"/>
    <mergeCell ref="E3826:F3826"/>
    <mergeCell ref="E3827:G3827"/>
    <mergeCell ref="E3813:F3813"/>
    <mergeCell ref="E3814:F3814"/>
    <mergeCell ref="E3815:G3815"/>
    <mergeCell ref="A3816:G3816"/>
    <mergeCell ref="A3817:B3817"/>
    <mergeCell ref="E3804:G3804"/>
    <mergeCell ref="A3805:G3805"/>
    <mergeCell ref="A3806:B3806"/>
    <mergeCell ref="E3809:F3809"/>
    <mergeCell ref="A3810:B3810"/>
    <mergeCell ref="A3862:B3862"/>
    <mergeCell ref="E3867:F3867"/>
    <mergeCell ref="E3868:F3868"/>
    <mergeCell ref="E3869:G3869"/>
    <mergeCell ref="A3870:G3870"/>
    <mergeCell ref="A3855:B3855"/>
    <mergeCell ref="E3858:F3858"/>
    <mergeCell ref="E3859:F3859"/>
    <mergeCell ref="E3860:G3860"/>
    <mergeCell ref="A3861:G3861"/>
    <mergeCell ref="A3848:B3848"/>
    <mergeCell ref="E3851:F3851"/>
    <mergeCell ref="E3852:F3852"/>
    <mergeCell ref="E3853:G3853"/>
    <mergeCell ref="A3854:G3854"/>
    <mergeCell ref="E3839:F3839"/>
    <mergeCell ref="E3840:G3840"/>
    <mergeCell ref="A3841:G3841"/>
    <mergeCell ref="A3842:B3842"/>
    <mergeCell ref="E3847:F3847"/>
    <mergeCell ref="A3889:B3889"/>
    <mergeCell ref="E3891:F3891"/>
    <mergeCell ref="E3892:F3892"/>
    <mergeCell ref="E3893:G3893"/>
    <mergeCell ref="A3894:G3894"/>
    <mergeCell ref="A3883:B3883"/>
    <mergeCell ref="E3885:F3885"/>
    <mergeCell ref="E3886:F3886"/>
    <mergeCell ref="E3887:G3887"/>
    <mergeCell ref="A3888:G3888"/>
    <mergeCell ref="A3877:B3877"/>
    <mergeCell ref="E3879:F3879"/>
    <mergeCell ref="E3880:F3880"/>
    <mergeCell ref="E3881:G3881"/>
    <mergeCell ref="A3882:G3882"/>
    <mergeCell ref="A3871:B3871"/>
    <mergeCell ref="E3873:F3873"/>
    <mergeCell ref="E3874:F3874"/>
    <mergeCell ref="E3875:G3875"/>
    <mergeCell ref="A3876:G3876"/>
    <mergeCell ref="E3931:F3931"/>
    <mergeCell ref="A3922:G3922"/>
    <mergeCell ref="A3923:B3923"/>
    <mergeCell ref="E3926:F3926"/>
    <mergeCell ref="A3927:B3927"/>
    <mergeCell ref="E3930:F3930"/>
    <mergeCell ref="E3915:F3915"/>
    <mergeCell ref="A3916:B3916"/>
    <mergeCell ref="E3919:F3919"/>
    <mergeCell ref="E3920:F3920"/>
    <mergeCell ref="E3921:G3921"/>
    <mergeCell ref="E3908:F3908"/>
    <mergeCell ref="E3909:F3909"/>
    <mergeCell ref="E3910:G3910"/>
    <mergeCell ref="A3911:G3911"/>
    <mergeCell ref="A3912:B3912"/>
    <mergeCell ref="A3895:B3895"/>
    <mergeCell ref="E3902:F3902"/>
    <mergeCell ref="A3903:B3903"/>
    <mergeCell ref="E3905:F3905"/>
    <mergeCell ref="A3906:B3906"/>
  </mergeCells>
  <pageMargins left="0.51181102362204722" right="0.51181102362204722" top="0.51181102362204722" bottom="0.51181102362204722" header="0" footer="0"/>
  <pageSetup paperSize="9" scale="80" orientation="portrait" r:id="rId1"/>
  <headerFooter>
    <oddFooter>&amp;L&amp;9&amp;A&amp;R&amp;9Página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407"/>
  <sheetViews>
    <sheetView view="pageBreakPreview" topLeftCell="A394" zoomScale="115" zoomScaleNormal="100" zoomScaleSheetLayoutView="115" workbookViewId="0">
      <selection activeCell="B415" sqref="B415"/>
    </sheetView>
  </sheetViews>
  <sheetFormatPr defaultRowHeight="14.25"/>
  <cols>
    <col min="1" max="1" width="9.25" customWidth="1"/>
    <col min="2" max="2" width="68.75" customWidth="1"/>
    <col min="3" max="3" width="9.25" customWidth="1"/>
    <col min="4" max="4" width="10.25" customWidth="1"/>
    <col min="5" max="5" width="9.25" customWidth="1"/>
    <col min="6" max="8" width="12.375" customWidth="1"/>
    <col min="9" max="10" width="8.75" customWidth="1"/>
    <col min="11" max="11" width="4.75" customWidth="1"/>
  </cols>
  <sheetData>
    <row r="1" spans="1:11" ht="135" customHeight="1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1" ht="9.9499999999999993" customHeight="1">
      <c r="A2" s="2"/>
      <c r="B2" s="77" t="s">
        <v>0</v>
      </c>
      <c r="C2" s="77"/>
      <c r="D2" s="2"/>
      <c r="E2" s="2"/>
      <c r="F2" s="2"/>
      <c r="G2" s="2"/>
      <c r="H2" s="2"/>
      <c r="I2" s="2"/>
      <c r="J2" s="2"/>
      <c r="K2" s="2"/>
    </row>
    <row r="3" spans="1:11" ht="21.95" customHeight="1">
      <c r="A3" s="27" t="s">
        <v>2</v>
      </c>
      <c r="B3" s="28" t="s">
        <v>3</v>
      </c>
      <c r="C3" s="27" t="s">
        <v>4</v>
      </c>
      <c r="D3" s="27" t="s">
        <v>4246</v>
      </c>
      <c r="E3" s="27" t="s">
        <v>1456</v>
      </c>
      <c r="F3" s="27" t="s">
        <v>6</v>
      </c>
      <c r="G3" s="27" t="s">
        <v>1472</v>
      </c>
      <c r="H3" s="27" t="s">
        <v>4247</v>
      </c>
      <c r="I3" s="27" t="s">
        <v>1463</v>
      </c>
      <c r="J3" s="27" t="s">
        <v>4248</v>
      </c>
      <c r="K3" s="27" t="s">
        <v>4249</v>
      </c>
    </row>
    <row r="4" spans="1:11" ht="36" customHeight="1">
      <c r="A4" s="29" t="s">
        <v>12</v>
      </c>
      <c r="B4" s="30" t="s">
        <v>13</v>
      </c>
      <c r="C4" s="29" t="s">
        <v>14</v>
      </c>
      <c r="D4" s="29" t="s">
        <v>1560</v>
      </c>
      <c r="E4" s="29" t="s">
        <v>15</v>
      </c>
      <c r="F4" s="31">
        <v>6</v>
      </c>
      <c r="G4" s="31">
        <v>21998.41</v>
      </c>
      <c r="H4" s="31">
        <f t="shared" ref="H4:H67" si="0">ROUND(F4*G4,2)</f>
        <v>131990.46</v>
      </c>
      <c r="I4" s="32">
        <f t="shared" ref="I4:I67" si="1">H4/VALOR_TOTAL*100</f>
        <v>7.4076533908705651</v>
      </c>
      <c r="J4" s="32">
        <f>I4</f>
        <v>7.4076533908705651</v>
      </c>
      <c r="K4" s="29" t="str">
        <f t="shared" ref="K4:K67" si="2">IF(J4&lt;=50,"A",IF(J4&lt;=80,"B","C"))</f>
        <v>A</v>
      </c>
    </row>
    <row r="5" spans="1:11" ht="20.100000000000001" customHeight="1">
      <c r="A5" s="29" t="s">
        <v>369</v>
      </c>
      <c r="B5" s="30" t="s">
        <v>370</v>
      </c>
      <c r="C5" s="29" t="s">
        <v>14</v>
      </c>
      <c r="D5" s="29" t="s">
        <v>1487</v>
      </c>
      <c r="E5" s="29" t="s">
        <v>39</v>
      </c>
      <c r="F5" s="31">
        <v>430.6</v>
      </c>
      <c r="G5" s="31">
        <v>201.68</v>
      </c>
      <c r="H5" s="31">
        <f t="shared" si="0"/>
        <v>86843.41</v>
      </c>
      <c r="I5" s="32">
        <f t="shared" si="1"/>
        <v>4.8738816469104114</v>
      </c>
      <c r="J5" s="32">
        <f t="shared" ref="J5:J68" si="3">I5+J4</f>
        <v>12.281535037780976</v>
      </c>
      <c r="K5" s="29" t="str">
        <f t="shared" si="2"/>
        <v>A</v>
      </c>
    </row>
    <row r="6" spans="1:11" ht="20.100000000000001" customHeight="1">
      <c r="A6" s="29" t="s">
        <v>60</v>
      </c>
      <c r="B6" s="30" t="s">
        <v>61</v>
      </c>
      <c r="C6" s="29" t="s">
        <v>4250</v>
      </c>
      <c r="D6" s="29" t="s">
        <v>1487</v>
      </c>
      <c r="E6" s="29" t="s">
        <v>39</v>
      </c>
      <c r="F6" s="31">
        <v>83.48</v>
      </c>
      <c r="G6" s="31">
        <v>879.57</v>
      </c>
      <c r="H6" s="31">
        <f t="shared" si="0"/>
        <v>73426.5</v>
      </c>
      <c r="I6" s="32">
        <f t="shared" si="1"/>
        <v>4.1208892044527889</v>
      </c>
      <c r="J6" s="32">
        <f t="shared" si="3"/>
        <v>16.402424242233764</v>
      </c>
      <c r="K6" s="29" t="str">
        <f t="shared" si="2"/>
        <v>A</v>
      </c>
    </row>
    <row r="7" spans="1:11" ht="20.100000000000001" customHeight="1">
      <c r="A7" s="29" t="s">
        <v>205</v>
      </c>
      <c r="B7" s="30" t="s">
        <v>206</v>
      </c>
      <c r="C7" s="29" t="s">
        <v>4250</v>
      </c>
      <c r="D7" s="29" t="s">
        <v>1487</v>
      </c>
      <c r="E7" s="29" t="s">
        <v>118</v>
      </c>
      <c r="F7" s="31">
        <v>2806.18</v>
      </c>
      <c r="G7" s="31">
        <v>19.89</v>
      </c>
      <c r="H7" s="31">
        <f t="shared" si="0"/>
        <v>55814.92</v>
      </c>
      <c r="I7" s="32">
        <f t="shared" si="1"/>
        <v>3.1324807974695243</v>
      </c>
      <c r="J7" s="32">
        <f t="shared" si="3"/>
        <v>19.53490503970329</v>
      </c>
      <c r="K7" s="29" t="str">
        <f t="shared" si="2"/>
        <v>A</v>
      </c>
    </row>
    <row r="8" spans="1:11" ht="20.100000000000001" customHeight="1">
      <c r="A8" s="29" t="s">
        <v>1431</v>
      </c>
      <c r="B8" s="30" t="s">
        <v>4251</v>
      </c>
      <c r="C8" s="29" t="s">
        <v>4250</v>
      </c>
      <c r="D8" s="29" t="s">
        <v>1487</v>
      </c>
      <c r="E8" s="29" t="s">
        <v>33</v>
      </c>
      <c r="F8" s="31">
        <v>4</v>
      </c>
      <c r="G8" s="31">
        <v>13617.1</v>
      </c>
      <c r="H8" s="31">
        <f t="shared" si="0"/>
        <v>54468.4</v>
      </c>
      <c r="I8" s="32">
        <f t="shared" si="1"/>
        <v>3.0569105369834633</v>
      </c>
      <c r="J8" s="32">
        <f t="shared" si="3"/>
        <v>22.591815576686752</v>
      </c>
      <c r="K8" s="29" t="str">
        <f t="shared" si="2"/>
        <v>A</v>
      </c>
    </row>
    <row r="9" spans="1:11" ht="20.100000000000001" customHeight="1">
      <c r="A9" s="29" t="s">
        <v>51</v>
      </c>
      <c r="B9" s="30" t="s">
        <v>52</v>
      </c>
      <c r="C9" s="29" t="s">
        <v>4250</v>
      </c>
      <c r="D9" s="29" t="s">
        <v>1487</v>
      </c>
      <c r="E9" s="29" t="s">
        <v>39</v>
      </c>
      <c r="F9" s="31">
        <v>54.09</v>
      </c>
      <c r="G9" s="31">
        <v>886.92</v>
      </c>
      <c r="H9" s="31">
        <f t="shared" si="0"/>
        <v>47973.5</v>
      </c>
      <c r="I9" s="32">
        <f t="shared" si="1"/>
        <v>2.6923995866589836</v>
      </c>
      <c r="J9" s="32">
        <f t="shared" si="3"/>
        <v>25.284215163345735</v>
      </c>
      <c r="K9" s="29" t="str">
        <f t="shared" si="2"/>
        <v>A</v>
      </c>
    </row>
    <row r="10" spans="1:11" ht="15" customHeight="1">
      <c r="A10" s="29" t="s">
        <v>78</v>
      </c>
      <c r="B10" s="30" t="s">
        <v>79</v>
      </c>
      <c r="C10" s="29" t="s">
        <v>14</v>
      </c>
      <c r="D10" s="29" t="s">
        <v>1487</v>
      </c>
      <c r="E10" s="29" t="s">
        <v>39</v>
      </c>
      <c r="F10" s="31">
        <v>500</v>
      </c>
      <c r="G10" s="31">
        <v>94.78</v>
      </c>
      <c r="H10" s="31">
        <f t="shared" si="0"/>
        <v>47390</v>
      </c>
      <c r="I10" s="32">
        <f t="shared" si="1"/>
        <v>2.6596520248005509</v>
      </c>
      <c r="J10" s="32">
        <f t="shared" si="3"/>
        <v>27.943867188146285</v>
      </c>
      <c r="K10" s="29" t="str">
        <f t="shared" si="2"/>
        <v>A</v>
      </c>
    </row>
    <row r="11" spans="1:11" ht="36" customHeight="1">
      <c r="A11" s="29" t="s">
        <v>17</v>
      </c>
      <c r="B11" s="30" t="s">
        <v>18</v>
      </c>
      <c r="C11" s="29" t="s">
        <v>14</v>
      </c>
      <c r="D11" s="29" t="s">
        <v>1560</v>
      </c>
      <c r="E11" s="29" t="s">
        <v>15</v>
      </c>
      <c r="F11" s="31">
        <v>6</v>
      </c>
      <c r="G11" s="31">
        <v>6775.08</v>
      </c>
      <c r="H11" s="31">
        <f t="shared" si="0"/>
        <v>40650.480000000003</v>
      </c>
      <c r="I11" s="32">
        <f t="shared" si="1"/>
        <v>2.2814123536846234</v>
      </c>
      <c r="J11" s="32">
        <f t="shared" si="3"/>
        <v>30.225279541830908</v>
      </c>
      <c r="K11" s="29" t="str">
        <f t="shared" si="2"/>
        <v>A</v>
      </c>
    </row>
    <row r="12" spans="1:11" ht="20.100000000000001" customHeight="1">
      <c r="A12" s="29" t="s">
        <v>120</v>
      </c>
      <c r="B12" s="30" t="s">
        <v>121</v>
      </c>
      <c r="C12" s="29" t="s">
        <v>14</v>
      </c>
      <c r="D12" s="29" t="s">
        <v>1487</v>
      </c>
      <c r="E12" s="29" t="s">
        <v>118</v>
      </c>
      <c r="F12" s="31">
        <v>2518.1799999999998</v>
      </c>
      <c r="G12" s="31">
        <v>13.74</v>
      </c>
      <c r="H12" s="31">
        <f t="shared" si="0"/>
        <v>34599.79</v>
      </c>
      <c r="I12" s="32">
        <f t="shared" si="1"/>
        <v>1.9418316423543753</v>
      </c>
      <c r="J12" s="32">
        <f t="shared" si="3"/>
        <v>32.167111184185281</v>
      </c>
      <c r="K12" s="29" t="str">
        <f t="shared" si="2"/>
        <v>A</v>
      </c>
    </row>
    <row r="13" spans="1:11" ht="20.100000000000001" customHeight="1">
      <c r="A13" s="29" t="s">
        <v>544</v>
      </c>
      <c r="B13" s="30" t="s">
        <v>545</v>
      </c>
      <c r="C13" s="29" t="s">
        <v>14</v>
      </c>
      <c r="D13" s="29" t="s">
        <v>1487</v>
      </c>
      <c r="E13" s="29" t="s">
        <v>88</v>
      </c>
      <c r="F13" s="31">
        <v>1360</v>
      </c>
      <c r="G13" s="31">
        <v>24.97</v>
      </c>
      <c r="H13" s="31">
        <f t="shared" si="0"/>
        <v>33959.199999999997</v>
      </c>
      <c r="I13" s="32">
        <f t="shared" si="1"/>
        <v>1.9058800388395623</v>
      </c>
      <c r="J13" s="32">
        <f t="shared" si="3"/>
        <v>34.072991223024843</v>
      </c>
      <c r="K13" s="29" t="str">
        <f t="shared" si="2"/>
        <v>A</v>
      </c>
    </row>
    <row r="14" spans="1:11" ht="20.100000000000001" customHeight="1">
      <c r="A14" s="29" t="s">
        <v>1092</v>
      </c>
      <c r="B14" s="30" t="s">
        <v>1093</v>
      </c>
      <c r="C14" s="29" t="s">
        <v>14</v>
      </c>
      <c r="D14" s="29" t="s">
        <v>1487</v>
      </c>
      <c r="E14" s="29" t="s">
        <v>39</v>
      </c>
      <c r="F14" s="31">
        <v>398.32</v>
      </c>
      <c r="G14" s="31">
        <v>80.739999999999995</v>
      </c>
      <c r="H14" s="31">
        <f t="shared" si="0"/>
        <v>32160.36</v>
      </c>
      <c r="I14" s="32">
        <f t="shared" si="1"/>
        <v>1.8049243847291545</v>
      </c>
      <c r="J14" s="32">
        <f t="shared" si="3"/>
        <v>35.877915607753998</v>
      </c>
      <c r="K14" s="29" t="str">
        <f t="shared" si="2"/>
        <v>A</v>
      </c>
    </row>
    <row r="15" spans="1:11" ht="27.95" customHeight="1">
      <c r="A15" s="29" t="s">
        <v>1277</v>
      </c>
      <c r="B15" s="30" t="s">
        <v>1278</v>
      </c>
      <c r="C15" s="29" t="s">
        <v>14</v>
      </c>
      <c r="D15" s="29" t="s">
        <v>1487</v>
      </c>
      <c r="E15" s="29" t="s">
        <v>39</v>
      </c>
      <c r="F15" s="31">
        <v>304.58</v>
      </c>
      <c r="G15" s="31">
        <v>102.36</v>
      </c>
      <c r="H15" s="31">
        <f t="shared" si="0"/>
        <v>31176.81</v>
      </c>
      <c r="I15" s="32">
        <f t="shared" si="1"/>
        <v>1.7497249597662388</v>
      </c>
      <c r="J15" s="32">
        <f t="shared" si="3"/>
        <v>37.627640567520238</v>
      </c>
      <c r="K15" s="29" t="str">
        <f t="shared" si="2"/>
        <v>A</v>
      </c>
    </row>
    <row r="16" spans="1:11" ht="36" customHeight="1">
      <c r="A16" s="29" t="s">
        <v>23</v>
      </c>
      <c r="B16" s="30" t="s">
        <v>24</v>
      </c>
      <c r="C16" s="29" t="s">
        <v>4250</v>
      </c>
      <c r="D16" s="29" t="s">
        <v>1560</v>
      </c>
      <c r="E16" s="29" t="s">
        <v>15</v>
      </c>
      <c r="F16" s="31">
        <v>6</v>
      </c>
      <c r="G16" s="31">
        <v>5195.33</v>
      </c>
      <c r="H16" s="31">
        <f t="shared" si="0"/>
        <v>31171.98</v>
      </c>
      <c r="I16" s="32">
        <f t="shared" si="1"/>
        <v>1.7494538874032974</v>
      </c>
      <c r="J16" s="32">
        <f t="shared" si="3"/>
        <v>39.377094454923537</v>
      </c>
      <c r="K16" s="29" t="str">
        <f t="shared" si="2"/>
        <v>A</v>
      </c>
    </row>
    <row r="17" spans="1:11" ht="20.100000000000001" customHeight="1">
      <c r="A17" s="29" t="s">
        <v>54</v>
      </c>
      <c r="B17" s="30" t="s">
        <v>55</v>
      </c>
      <c r="C17" s="29" t="s">
        <v>4250</v>
      </c>
      <c r="D17" s="29" t="s">
        <v>1487</v>
      </c>
      <c r="E17" s="29" t="s">
        <v>39</v>
      </c>
      <c r="F17" s="31">
        <v>41.74</v>
      </c>
      <c r="G17" s="31">
        <v>736.59</v>
      </c>
      <c r="H17" s="31">
        <f t="shared" si="0"/>
        <v>30745.27</v>
      </c>
      <c r="I17" s="32">
        <f t="shared" si="1"/>
        <v>1.7255057946516064</v>
      </c>
      <c r="J17" s="32">
        <f t="shared" si="3"/>
        <v>41.10260024957514</v>
      </c>
      <c r="K17" s="29" t="str">
        <f t="shared" si="2"/>
        <v>A</v>
      </c>
    </row>
    <row r="18" spans="1:11" ht="20.100000000000001" customHeight="1">
      <c r="A18" s="29" t="s">
        <v>266</v>
      </c>
      <c r="B18" s="30" t="s">
        <v>267</v>
      </c>
      <c r="C18" s="29" t="s">
        <v>14</v>
      </c>
      <c r="D18" s="29" t="s">
        <v>1487</v>
      </c>
      <c r="E18" s="29" t="s">
        <v>43</v>
      </c>
      <c r="F18" s="31">
        <v>49.52</v>
      </c>
      <c r="G18" s="31">
        <v>619.21</v>
      </c>
      <c r="H18" s="31">
        <f t="shared" si="0"/>
        <v>30663.279999999999</v>
      </c>
      <c r="I18" s="32">
        <f t="shared" si="1"/>
        <v>1.7209042991986965</v>
      </c>
      <c r="J18" s="32">
        <f t="shared" si="3"/>
        <v>42.823504548773833</v>
      </c>
      <c r="K18" s="29" t="str">
        <f t="shared" si="2"/>
        <v>A</v>
      </c>
    </row>
    <row r="19" spans="1:11" ht="20.100000000000001" customHeight="1">
      <c r="A19" s="29" t="s">
        <v>280</v>
      </c>
      <c r="B19" s="30" t="s">
        <v>281</v>
      </c>
      <c r="C19" s="29" t="s">
        <v>14</v>
      </c>
      <c r="D19" s="29" t="s">
        <v>1487</v>
      </c>
      <c r="E19" s="29" t="s">
        <v>39</v>
      </c>
      <c r="F19" s="31">
        <v>195.59</v>
      </c>
      <c r="G19" s="31">
        <v>152.80000000000001</v>
      </c>
      <c r="H19" s="31">
        <f t="shared" si="0"/>
        <v>29886.15</v>
      </c>
      <c r="I19" s="32">
        <f t="shared" si="1"/>
        <v>1.677289710086368</v>
      </c>
      <c r="J19" s="32">
        <f t="shared" si="3"/>
        <v>44.500794258860203</v>
      </c>
      <c r="K19" s="29" t="str">
        <f t="shared" si="2"/>
        <v>A</v>
      </c>
    </row>
    <row r="20" spans="1:11" ht="36" customHeight="1">
      <c r="A20" s="29" t="s">
        <v>20</v>
      </c>
      <c r="B20" s="30" t="s">
        <v>21</v>
      </c>
      <c r="C20" s="29" t="s">
        <v>14</v>
      </c>
      <c r="D20" s="29" t="s">
        <v>1560</v>
      </c>
      <c r="E20" s="29" t="s">
        <v>15</v>
      </c>
      <c r="F20" s="31">
        <v>6</v>
      </c>
      <c r="G20" s="31">
        <v>4966.46</v>
      </c>
      <c r="H20" s="31">
        <f t="shared" si="0"/>
        <v>29798.76</v>
      </c>
      <c r="I20" s="32">
        <f t="shared" si="1"/>
        <v>1.6723851523643312</v>
      </c>
      <c r="J20" s="32">
        <f t="shared" si="3"/>
        <v>46.173179411224538</v>
      </c>
      <c r="K20" s="29" t="str">
        <f t="shared" si="2"/>
        <v>A</v>
      </c>
    </row>
    <row r="21" spans="1:11" ht="27.95" customHeight="1">
      <c r="A21" s="29" t="s">
        <v>277</v>
      </c>
      <c r="B21" s="30" t="s">
        <v>278</v>
      </c>
      <c r="C21" s="29" t="s">
        <v>14</v>
      </c>
      <c r="D21" s="29" t="s">
        <v>1487</v>
      </c>
      <c r="E21" s="29" t="s">
        <v>39</v>
      </c>
      <c r="F21" s="31">
        <v>443.42</v>
      </c>
      <c r="G21" s="31">
        <v>60.38</v>
      </c>
      <c r="H21" s="31">
        <f t="shared" si="0"/>
        <v>26773.7</v>
      </c>
      <c r="I21" s="32">
        <f t="shared" si="1"/>
        <v>1.5026107916523002</v>
      </c>
      <c r="J21" s="32">
        <f t="shared" si="3"/>
        <v>47.67579020287684</v>
      </c>
      <c r="K21" s="29" t="str">
        <f t="shared" si="2"/>
        <v>A</v>
      </c>
    </row>
    <row r="22" spans="1:11" ht="20.100000000000001" customHeight="1">
      <c r="A22" s="29" t="s">
        <v>169</v>
      </c>
      <c r="B22" s="30" t="s">
        <v>170</v>
      </c>
      <c r="C22" s="29" t="s">
        <v>14</v>
      </c>
      <c r="D22" s="29" t="s">
        <v>1487</v>
      </c>
      <c r="E22" s="29" t="s">
        <v>39</v>
      </c>
      <c r="F22" s="31">
        <v>152.01</v>
      </c>
      <c r="G22" s="31">
        <v>150</v>
      </c>
      <c r="H22" s="31">
        <f t="shared" si="0"/>
        <v>22801.5</v>
      </c>
      <c r="I22" s="32">
        <f t="shared" si="1"/>
        <v>1.2796804313882626</v>
      </c>
      <c r="J22" s="32">
        <f t="shared" si="3"/>
        <v>48.955470634265104</v>
      </c>
      <c r="K22" s="29" t="str">
        <f t="shared" si="2"/>
        <v>A</v>
      </c>
    </row>
    <row r="23" spans="1:11" ht="20.100000000000001" customHeight="1">
      <c r="A23" s="29" t="s">
        <v>57</v>
      </c>
      <c r="B23" s="30" t="s">
        <v>58</v>
      </c>
      <c r="C23" s="29" t="s">
        <v>4250</v>
      </c>
      <c r="D23" s="29" t="s">
        <v>1487</v>
      </c>
      <c r="E23" s="29" t="s">
        <v>39</v>
      </c>
      <c r="F23" s="31">
        <v>39.200000000000003</v>
      </c>
      <c r="G23" s="31">
        <v>532.80999999999995</v>
      </c>
      <c r="H23" s="31">
        <f t="shared" si="0"/>
        <v>20886.150000000001</v>
      </c>
      <c r="I23" s="32">
        <f t="shared" si="1"/>
        <v>1.1721859282082301</v>
      </c>
      <c r="J23" s="32">
        <f t="shared" si="3"/>
        <v>50.127656562473334</v>
      </c>
      <c r="K23" s="29" t="str">
        <f t="shared" si="2"/>
        <v>B</v>
      </c>
    </row>
    <row r="24" spans="1:11" ht="20.100000000000001" customHeight="1">
      <c r="A24" s="29" t="s">
        <v>172</v>
      </c>
      <c r="B24" s="30" t="s">
        <v>173</v>
      </c>
      <c r="C24" s="29" t="s">
        <v>14</v>
      </c>
      <c r="D24" s="29" t="s">
        <v>1487</v>
      </c>
      <c r="E24" s="29" t="s">
        <v>43</v>
      </c>
      <c r="F24" s="31">
        <v>31.44</v>
      </c>
      <c r="G24" s="31">
        <v>649.66</v>
      </c>
      <c r="H24" s="31">
        <f t="shared" si="0"/>
        <v>20425.310000000001</v>
      </c>
      <c r="I24" s="32">
        <f t="shared" si="1"/>
        <v>1.1463223696703722</v>
      </c>
      <c r="J24" s="32">
        <f t="shared" si="3"/>
        <v>51.273978932143706</v>
      </c>
      <c r="K24" s="29" t="str">
        <f t="shared" si="2"/>
        <v>B</v>
      </c>
    </row>
    <row r="25" spans="1:11" ht="20.100000000000001" customHeight="1">
      <c r="A25" s="29" t="s">
        <v>220</v>
      </c>
      <c r="B25" s="30" t="s">
        <v>221</v>
      </c>
      <c r="C25" s="29" t="s">
        <v>4250</v>
      </c>
      <c r="D25" s="29" t="s">
        <v>1487</v>
      </c>
      <c r="E25" s="29" t="s">
        <v>118</v>
      </c>
      <c r="F25" s="31">
        <v>1315.33</v>
      </c>
      <c r="G25" s="31">
        <v>13.57</v>
      </c>
      <c r="H25" s="31">
        <f t="shared" si="0"/>
        <v>17849.03</v>
      </c>
      <c r="I25" s="32">
        <f t="shared" si="1"/>
        <v>1.0017347284284823</v>
      </c>
      <c r="J25" s="32">
        <f t="shared" si="3"/>
        <v>52.275713660572187</v>
      </c>
      <c r="K25" s="29" t="str">
        <f t="shared" si="2"/>
        <v>B</v>
      </c>
    </row>
    <row r="26" spans="1:11" ht="20.100000000000001" customHeight="1">
      <c r="A26" s="29" t="s">
        <v>272</v>
      </c>
      <c r="B26" s="30" t="s">
        <v>273</v>
      </c>
      <c r="C26" s="29" t="s">
        <v>14</v>
      </c>
      <c r="D26" s="29" t="s">
        <v>1487</v>
      </c>
      <c r="E26" s="29" t="s">
        <v>118</v>
      </c>
      <c r="F26" s="31">
        <v>1283.3699999999999</v>
      </c>
      <c r="G26" s="31">
        <v>13.7</v>
      </c>
      <c r="H26" s="31">
        <f t="shared" si="0"/>
        <v>17582.169999999998</v>
      </c>
      <c r="I26" s="32">
        <f t="shared" si="1"/>
        <v>0.98675784006937106</v>
      </c>
      <c r="J26" s="32">
        <f t="shared" si="3"/>
        <v>53.26247150064156</v>
      </c>
      <c r="K26" s="29" t="str">
        <f t="shared" si="2"/>
        <v>B</v>
      </c>
    </row>
    <row r="27" spans="1:11" ht="20.100000000000001" customHeight="1">
      <c r="A27" s="29" t="s">
        <v>146</v>
      </c>
      <c r="B27" s="30" t="s">
        <v>147</v>
      </c>
      <c r="C27" s="29" t="s">
        <v>14</v>
      </c>
      <c r="D27" s="29" t="s">
        <v>1487</v>
      </c>
      <c r="E27" s="29" t="s">
        <v>39</v>
      </c>
      <c r="F27" s="31">
        <v>109.74</v>
      </c>
      <c r="G27" s="31">
        <v>153.21</v>
      </c>
      <c r="H27" s="31">
        <f t="shared" si="0"/>
        <v>16813.27</v>
      </c>
      <c r="I27" s="32">
        <f t="shared" si="1"/>
        <v>0.94360514030424891</v>
      </c>
      <c r="J27" s="32">
        <f t="shared" si="3"/>
        <v>54.20607664094581</v>
      </c>
      <c r="K27" s="29" t="str">
        <f t="shared" si="2"/>
        <v>B</v>
      </c>
    </row>
    <row r="28" spans="1:11" ht="27.95" customHeight="1">
      <c r="A28" s="29" t="s">
        <v>187</v>
      </c>
      <c r="B28" s="30" t="s">
        <v>188</v>
      </c>
      <c r="C28" s="29" t="s">
        <v>14</v>
      </c>
      <c r="D28" s="29" t="s">
        <v>1487</v>
      </c>
      <c r="E28" s="29" t="s">
        <v>39</v>
      </c>
      <c r="F28" s="31">
        <v>199.4</v>
      </c>
      <c r="G28" s="31">
        <v>81.47</v>
      </c>
      <c r="H28" s="31">
        <f t="shared" si="0"/>
        <v>16245.12</v>
      </c>
      <c r="I28" s="32">
        <f t="shared" si="1"/>
        <v>0.91171906100713063</v>
      </c>
      <c r="J28" s="32">
        <f t="shared" si="3"/>
        <v>55.117795701952943</v>
      </c>
      <c r="K28" s="29" t="str">
        <f t="shared" si="2"/>
        <v>B</v>
      </c>
    </row>
    <row r="29" spans="1:11" ht="20.100000000000001" customHeight="1">
      <c r="A29" s="29" t="s">
        <v>532</v>
      </c>
      <c r="B29" s="30" t="s">
        <v>533</v>
      </c>
      <c r="C29" s="29" t="s">
        <v>14</v>
      </c>
      <c r="D29" s="29" t="s">
        <v>1487</v>
      </c>
      <c r="E29" s="29" t="s">
        <v>88</v>
      </c>
      <c r="F29" s="31">
        <v>3512.79</v>
      </c>
      <c r="G29" s="31">
        <v>4.4400000000000004</v>
      </c>
      <c r="H29" s="31">
        <f t="shared" si="0"/>
        <v>15596.79</v>
      </c>
      <c r="I29" s="32">
        <f t="shared" si="1"/>
        <v>0.87533306823990265</v>
      </c>
      <c r="J29" s="32">
        <f t="shared" si="3"/>
        <v>55.993128770192847</v>
      </c>
      <c r="K29" s="29" t="str">
        <f t="shared" si="2"/>
        <v>B</v>
      </c>
    </row>
    <row r="30" spans="1:11" ht="20.100000000000001" customHeight="1">
      <c r="A30" s="29" t="s">
        <v>63</v>
      </c>
      <c r="B30" s="30" t="s">
        <v>64</v>
      </c>
      <c r="C30" s="29" t="s">
        <v>4250</v>
      </c>
      <c r="D30" s="29" t="s">
        <v>1487</v>
      </c>
      <c r="E30" s="29" t="s">
        <v>39</v>
      </c>
      <c r="F30" s="31">
        <v>60.4</v>
      </c>
      <c r="G30" s="31">
        <v>239.09</v>
      </c>
      <c r="H30" s="31">
        <f t="shared" si="0"/>
        <v>14441.04</v>
      </c>
      <c r="I30" s="32">
        <f t="shared" si="1"/>
        <v>0.81046932425038498</v>
      </c>
      <c r="J30" s="32">
        <f t="shared" si="3"/>
        <v>56.803598094443231</v>
      </c>
      <c r="K30" s="29" t="str">
        <f t="shared" si="2"/>
        <v>B</v>
      </c>
    </row>
    <row r="31" spans="1:11" ht="20.100000000000001" customHeight="1">
      <c r="A31" s="29" t="s">
        <v>1286</v>
      </c>
      <c r="B31" s="30" t="s">
        <v>1287</v>
      </c>
      <c r="C31" s="29" t="s">
        <v>14</v>
      </c>
      <c r="D31" s="29" t="s">
        <v>1487</v>
      </c>
      <c r="E31" s="29" t="s">
        <v>39</v>
      </c>
      <c r="F31" s="31">
        <v>96.6</v>
      </c>
      <c r="G31" s="31">
        <v>145.6</v>
      </c>
      <c r="H31" s="31">
        <f t="shared" si="0"/>
        <v>14064.96</v>
      </c>
      <c r="I31" s="32">
        <f t="shared" si="1"/>
        <v>0.7893627208849705</v>
      </c>
      <c r="J31" s="32">
        <f t="shared" si="3"/>
        <v>57.592960815328205</v>
      </c>
      <c r="K31" s="29" t="str">
        <f t="shared" si="2"/>
        <v>B</v>
      </c>
    </row>
    <row r="32" spans="1:11" ht="20.100000000000001" customHeight="1">
      <c r="A32" s="29" t="s">
        <v>870</v>
      </c>
      <c r="B32" s="30" t="s">
        <v>871</v>
      </c>
      <c r="C32" s="29" t="s">
        <v>14</v>
      </c>
      <c r="D32" s="29" t="s">
        <v>1487</v>
      </c>
      <c r="E32" s="29" t="s">
        <v>33</v>
      </c>
      <c r="F32" s="31">
        <v>4</v>
      </c>
      <c r="G32" s="31">
        <v>3153.62</v>
      </c>
      <c r="H32" s="31">
        <f t="shared" si="0"/>
        <v>12614.48</v>
      </c>
      <c r="I32" s="32">
        <f t="shared" si="1"/>
        <v>0.70795795049179255</v>
      </c>
      <c r="J32" s="32">
        <f t="shared" si="3"/>
        <v>58.300918765820001</v>
      </c>
      <c r="K32" s="29" t="str">
        <f t="shared" si="2"/>
        <v>B</v>
      </c>
    </row>
    <row r="33" spans="1:11" ht="27.95" customHeight="1">
      <c r="A33" s="29" t="s">
        <v>31</v>
      </c>
      <c r="B33" s="30" t="s">
        <v>32</v>
      </c>
      <c r="C33" s="29" t="s">
        <v>4250</v>
      </c>
      <c r="D33" s="29" t="s">
        <v>1487</v>
      </c>
      <c r="E33" s="29" t="s">
        <v>33</v>
      </c>
      <c r="F33" s="31">
        <v>1</v>
      </c>
      <c r="G33" s="31">
        <v>12315.09</v>
      </c>
      <c r="H33" s="31">
        <f t="shared" si="0"/>
        <v>12315.09</v>
      </c>
      <c r="I33" s="32">
        <f t="shared" si="1"/>
        <v>0.69115539257440417</v>
      </c>
      <c r="J33" s="32">
        <f t="shared" si="3"/>
        <v>58.992074158394402</v>
      </c>
      <c r="K33" s="29" t="str">
        <f t="shared" si="2"/>
        <v>B</v>
      </c>
    </row>
    <row r="34" spans="1:11" ht="20.100000000000001" customHeight="1">
      <c r="A34" s="29" t="s">
        <v>1241</v>
      </c>
      <c r="B34" s="30" t="s">
        <v>1242</v>
      </c>
      <c r="C34" s="29" t="s">
        <v>14</v>
      </c>
      <c r="D34" s="29" t="s">
        <v>1487</v>
      </c>
      <c r="E34" s="29" t="s">
        <v>33</v>
      </c>
      <c r="F34" s="31">
        <v>4</v>
      </c>
      <c r="G34" s="31">
        <v>2992.56</v>
      </c>
      <c r="H34" s="31">
        <f t="shared" si="0"/>
        <v>11970.24</v>
      </c>
      <c r="I34" s="32">
        <f t="shared" si="1"/>
        <v>0.67180149933210687</v>
      </c>
      <c r="J34" s="32">
        <f t="shared" si="3"/>
        <v>59.663875657726507</v>
      </c>
      <c r="K34" s="29" t="str">
        <f t="shared" si="2"/>
        <v>B</v>
      </c>
    </row>
    <row r="35" spans="1:11" ht="15" customHeight="1">
      <c r="A35" s="29" t="s">
        <v>1368</v>
      </c>
      <c r="B35" s="30" t="s">
        <v>1369</v>
      </c>
      <c r="C35" s="29" t="s">
        <v>14</v>
      </c>
      <c r="D35" s="29" t="s">
        <v>1487</v>
      </c>
      <c r="E35" s="29" t="s">
        <v>88</v>
      </c>
      <c r="F35" s="31">
        <v>153.91</v>
      </c>
      <c r="G35" s="31">
        <v>75.19</v>
      </c>
      <c r="H35" s="31">
        <f t="shared" si="0"/>
        <v>11572.49</v>
      </c>
      <c r="I35" s="32">
        <f t="shared" si="1"/>
        <v>0.64947871830521475</v>
      </c>
      <c r="J35" s="32">
        <f t="shared" si="3"/>
        <v>60.313354376031725</v>
      </c>
      <c r="K35" s="29" t="str">
        <f t="shared" si="2"/>
        <v>B</v>
      </c>
    </row>
    <row r="36" spans="1:11" ht="20.100000000000001" customHeight="1">
      <c r="A36" s="29" t="s">
        <v>164</v>
      </c>
      <c r="B36" s="30" t="s">
        <v>165</v>
      </c>
      <c r="C36" s="29" t="s">
        <v>14</v>
      </c>
      <c r="D36" s="29" t="s">
        <v>1487</v>
      </c>
      <c r="E36" s="29" t="s">
        <v>118</v>
      </c>
      <c r="F36" s="31">
        <v>1186.27</v>
      </c>
      <c r="G36" s="31">
        <v>9.57</v>
      </c>
      <c r="H36" s="31">
        <f t="shared" si="0"/>
        <v>11352.6</v>
      </c>
      <c r="I36" s="32">
        <f t="shared" si="1"/>
        <v>0.63713791046108326</v>
      </c>
      <c r="J36" s="32">
        <f t="shared" si="3"/>
        <v>60.95049228649281</v>
      </c>
      <c r="K36" s="29" t="str">
        <f t="shared" si="2"/>
        <v>B</v>
      </c>
    </row>
    <row r="37" spans="1:11" ht="20.100000000000001" customHeight="1">
      <c r="A37" s="29" t="s">
        <v>1032</v>
      </c>
      <c r="B37" s="30" t="s">
        <v>1033</v>
      </c>
      <c r="C37" s="29" t="s">
        <v>14</v>
      </c>
      <c r="D37" s="29" t="s">
        <v>1487</v>
      </c>
      <c r="E37" s="29" t="s">
        <v>39</v>
      </c>
      <c r="F37" s="31">
        <v>234.71</v>
      </c>
      <c r="G37" s="31">
        <v>48.08</v>
      </c>
      <c r="H37" s="31">
        <f t="shared" si="0"/>
        <v>11284.86</v>
      </c>
      <c r="I37" s="32">
        <f t="shared" si="1"/>
        <v>0.63333616266281378</v>
      </c>
      <c r="J37" s="32">
        <f t="shared" si="3"/>
        <v>61.583828449155625</v>
      </c>
      <c r="K37" s="29" t="str">
        <f t="shared" si="2"/>
        <v>B</v>
      </c>
    </row>
    <row r="38" spans="1:11" ht="15" customHeight="1">
      <c r="A38" s="29" t="s">
        <v>1178</v>
      </c>
      <c r="B38" s="30" t="s">
        <v>1179</v>
      </c>
      <c r="C38" s="29" t="s">
        <v>14</v>
      </c>
      <c r="D38" s="29" t="s">
        <v>1487</v>
      </c>
      <c r="E38" s="29" t="s">
        <v>39</v>
      </c>
      <c r="F38" s="31">
        <v>391.17</v>
      </c>
      <c r="G38" s="31">
        <v>28.65</v>
      </c>
      <c r="H38" s="31">
        <f t="shared" si="0"/>
        <v>11207.02</v>
      </c>
      <c r="I38" s="32">
        <f t="shared" si="1"/>
        <v>0.62896757617599219</v>
      </c>
      <c r="J38" s="32">
        <f t="shared" si="3"/>
        <v>62.21279602533162</v>
      </c>
      <c r="K38" s="29" t="str">
        <f t="shared" si="2"/>
        <v>B</v>
      </c>
    </row>
    <row r="39" spans="1:11" ht="20.100000000000001" customHeight="1">
      <c r="A39" s="29" t="s">
        <v>128</v>
      </c>
      <c r="B39" s="30" t="s">
        <v>129</v>
      </c>
      <c r="C39" s="29" t="s">
        <v>14</v>
      </c>
      <c r="D39" s="29" t="s">
        <v>1487</v>
      </c>
      <c r="E39" s="29" t="s">
        <v>39</v>
      </c>
      <c r="F39" s="31">
        <v>147.75</v>
      </c>
      <c r="G39" s="31">
        <v>75.78</v>
      </c>
      <c r="H39" s="31">
        <f t="shared" si="0"/>
        <v>11196.5</v>
      </c>
      <c r="I39" s="32">
        <f t="shared" si="1"/>
        <v>0.62837716597761906</v>
      </c>
      <c r="J39" s="32">
        <f t="shared" si="3"/>
        <v>62.841173191309238</v>
      </c>
      <c r="K39" s="29" t="str">
        <f t="shared" si="2"/>
        <v>B</v>
      </c>
    </row>
    <row r="40" spans="1:11" ht="20.100000000000001" customHeight="1">
      <c r="A40" s="29" t="s">
        <v>211</v>
      </c>
      <c r="B40" s="30" t="s">
        <v>212</v>
      </c>
      <c r="C40" s="29" t="s">
        <v>4250</v>
      </c>
      <c r="D40" s="29" t="s">
        <v>1487</v>
      </c>
      <c r="E40" s="29" t="s">
        <v>33</v>
      </c>
      <c r="F40" s="31">
        <v>7</v>
      </c>
      <c r="G40" s="31">
        <v>1597.83</v>
      </c>
      <c r="H40" s="31">
        <f t="shared" si="0"/>
        <v>11184.81</v>
      </c>
      <c r="I40" s="32">
        <f t="shared" si="1"/>
        <v>0.62772109228760176</v>
      </c>
      <c r="J40" s="32">
        <f t="shared" si="3"/>
        <v>63.468894283596839</v>
      </c>
      <c r="K40" s="29" t="str">
        <f t="shared" si="2"/>
        <v>B</v>
      </c>
    </row>
    <row r="41" spans="1:11" ht="27.95" customHeight="1">
      <c r="A41" s="29" t="s">
        <v>1078</v>
      </c>
      <c r="B41" s="30" t="s">
        <v>1079</v>
      </c>
      <c r="C41" s="29" t="s">
        <v>14</v>
      </c>
      <c r="D41" s="29" t="s">
        <v>1487</v>
      </c>
      <c r="E41" s="29" t="s">
        <v>39</v>
      </c>
      <c r="F41" s="31">
        <v>401.16</v>
      </c>
      <c r="G41" s="31">
        <v>26.62</v>
      </c>
      <c r="H41" s="31">
        <f t="shared" si="0"/>
        <v>10678.88</v>
      </c>
      <c r="I41" s="32">
        <f t="shared" si="1"/>
        <v>0.59932696380253436</v>
      </c>
      <c r="J41" s="32">
        <f t="shared" si="3"/>
        <v>64.068221247399379</v>
      </c>
      <c r="K41" s="29" t="str">
        <f t="shared" si="2"/>
        <v>B</v>
      </c>
    </row>
    <row r="42" spans="1:11" ht="27.95" customHeight="1">
      <c r="A42" s="29" t="s">
        <v>338</v>
      </c>
      <c r="B42" s="30" t="s">
        <v>341</v>
      </c>
      <c r="C42" s="29" t="s">
        <v>4250</v>
      </c>
      <c r="D42" s="29" t="s">
        <v>1487</v>
      </c>
      <c r="E42" s="29" t="s">
        <v>39</v>
      </c>
      <c r="F42" s="31">
        <v>12</v>
      </c>
      <c r="G42" s="31">
        <v>861.19</v>
      </c>
      <c r="H42" s="31">
        <f t="shared" si="0"/>
        <v>10334.280000000001</v>
      </c>
      <c r="I42" s="32">
        <f t="shared" si="1"/>
        <v>0.57998710122084485</v>
      </c>
      <c r="J42" s="32">
        <f t="shared" si="3"/>
        <v>64.64820834862023</v>
      </c>
      <c r="K42" s="29" t="str">
        <f t="shared" si="2"/>
        <v>B</v>
      </c>
    </row>
    <row r="43" spans="1:11" ht="27.95" customHeight="1">
      <c r="A43" s="29" t="s">
        <v>1193</v>
      </c>
      <c r="B43" s="30" t="s">
        <v>1194</v>
      </c>
      <c r="C43" s="29" t="s">
        <v>4250</v>
      </c>
      <c r="D43" s="29" t="s">
        <v>1487</v>
      </c>
      <c r="E43" s="29" t="s">
        <v>33</v>
      </c>
      <c r="F43" s="31">
        <v>7</v>
      </c>
      <c r="G43" s="31">
        <v>1429.22</v>
      </c>
      <c r="H43" s="31">
        <f t="shared" si="0"/>
        <v>10004.540000000001</v>
      </c>
      <c r="I43" s="32">
        <f t="shared" si="1"/>
        <v>0.56148122110567855</v>
      </c>
      <c r="J43" s="32">
        <f t="shared" si="3"/>
        <v>65.20968956972591</v>
      </c>
      <c r="K43" s="29" t="str">
        <f t="shared" si="2"/>
        <v>B</v>
      </c>
    </row>
    <row r="44" spans="1:11" ht="27.95" customHeight="1">
      <c r="A44" s="29" t="s">
        <v>69</v>
      </c>
      <c r="B44" s="30" t="s">
        <v>70</v>
      </c>
      <c r="C44" s="29" t="s">
        <v>4250</v>
      </c>
      <c r="D44" s="29" t="s">
        <v>1487</v>
      </c>
      <c r="E44" s="29" t="s">
        <v>33</v>
      </c>
      <c r="F44" s="31">
        <v>1</v>
      </c>
      <c r="G44" s="31">
        <v>9906.24</v>
      </c>
      <c r="H44" s="31">
        <f t="shared" si="0"/>
        <v>9906.24</v>
      </c>
      <c r="I44" s="32">
        <f t="shared" si="1"/>
        <v>0.5559643653547206</v>
      </c>
      <c r="J44" s="32">
        <f t="shared" si="3"/>
        <v>65.765653935080636</v>
      </c>
      <c r="K44" s="29" t="str">
        <f t="shared" si="2"/>
        <v>B</v>
      </c>
    </row>
    <row r="45" spans="1:11" ht="20.100000000000001" customHeight="1">
      <c r="A45" s="29" t="s">
        <v>1169</v>
      </c>
      <c r="B45" s="30" t="s">
        <v>1170</v>
      </c>
      <c r="C45" s="29" t="s">
        <v>14</v>
      </c>
      <c r="D45" s="29" t="s">
        <v>1487</v>
      </c>
      <c r="E45" s="29" t="s">
        <v>39</v>
      </c>
      <c r="F45" s="31">
        <v>522.66</v>
      </c>
      <c r="G45" s="31">
        <v>18.7</v>
      </c>
      <c r="H45" s="31">
        <f t="shared" si="0"/>
        <v>9773.74</v>
      </c>
      <c r="I45" s="32">
        <f t="shared" si="1"/>
        <v>0.54852811523262579</v>
      </c>
      <c r="J45" s="32">
        <f t="shared" si="3"/>
        <v>66.314182050313264</v>
      </c>
      <c r="K45" s="29" t="str">
        <f t="shared" si="2"/>
        <v>B</v>
      </c>
    </row>
    <row r="46" spans="1:11" ht="27.95" customHeight="1">
      <c r="A46" s="29" t="s">
        <v>149</v>
      </c>
      <c r="B46" s="30" t="s">
        <v>150</v>
      </c>
      <c r="C46" s="29" t="s">
        <v>14</v>
      </c>
      <c r="D46" s="29" t="s">
        <v>1487</v>
      </c>
      <c r="E46" s="29" t="s">
        <v>39</v>
      </c>
      <c r="F46" s="31">
        <v>85.46</v>
      </c>
      <c r="G46" s="31">
        <v>109.34</v>
      </c>
      <c r="H46" s="31">
        <f t="shared" si="0"/>
        <v>9344.2000000000007</v>
      </c>
      <c r="I46" s="32">
        <f t="shared" si="1"/>
        <v>0.52442119540285514</v>
      </c>
      <c r="J46" s="32">
        <f t="shared" si="3"/>
        <v>66.838603245716115</v>
      </c>
      <c r="K46" s="29" t="str">
        <f t="shared" si="2"/>
        <v>B</v>
      </c>
    </row>
    <row r="47" spans="1:11" ht="20.100000000000001" customHeight="1">
      <c r="A47" s="29" t="s">
        <v>97</v>
      </c>
      <c r="B47" s="30" t="s">
        <v>98</v>
      </c>
      <c r="C47" s="29" t="s">
        <v>14</v>
      </c>
      <c r="D47" s="29" t="s">
        <v>1487</v>
      </c>
      <c r="E47" s="29" t="s">
        <v>43</v>
      </c>
      <c r="F47" s="31">
        <v>81.2</v>
      </c>
      <c r="G47" s="31">
        <v>114.04</v>
      </c>
      <c r="H47" s="31">
        <f t="shared" si="0"/>
        <v>9260.0499999999993</v>
      </c>
      <c r="I47" s="32">
        <f t="shared" si="1"/>
        <v>0.51969847504229449</v>
      </c>
      <c r="J47" s="32">
        <f t="shared" si="3"/>
        <v>67.358301720758405</v>
      </c>
      <c r="K47" s="29" t="str">
        <f t="shared" si="2"/>
        <v>B</v>
      </c>
    </row>
    <row r="48" spans="1:11" ht="20.100000000000001" customHeight="1">
      <c r="A48" s="29" t="s">
        <v>237</v>
      </c>
      <c r="B48" s="30" t="s">
        <v>238</v>
      </c>
      <c r="C48" s="29" t="s">
        <v>14</v>
      </c>
      <c r="D48" s="29" t="s">
        <v>1487</v>
      </c>
      <c r="E48" s="29" t="s">
        <v>39</v>
      </c>
      <c r="F48" s="31">
        <v>78.69</v>
      </c>
      <c r="G48" s="31">
        <v>116.77</v>
      </c>
      <c r="H48" s="31">
        <f t="shared" si="0"/>
        <v>9188.6299999999992</v>
      </c>
      <c r="I48" s="32">
        <f t="shared" si="1"/>
        <v>0.5156901959198793</v>
      </c>
      <c r="J48" s="32">
        <f t="shared" si="3"/>
        <v>67.873991916678278</v>
      </c>
      <c r="K48" s="29" t="str">
        <f t="shared" si="2"/>
        <v>B</v>
      </c>
    </row>
    <row r="49" spans="1:11" ht="20.100000000000001" customHeight="1">
      <c r="A49" s="29" t="s">
        <v>600</v>
      </c>
      <c r="B49" s="30" t="s">
        <v>601</v>
      </c>
      <c r="C49" s="29" t="s">
        <v>4250</v>
      </c>
      <c r="D49" s="29" t="s">
        <v>1487</v>
      </c>
      <c r="E49" s="29" t="s">
        <v>33</v>
      </c>
      <c r="F49" s="31">
        <v>2</v>
      </c>
      <c r="G49" s="31">
        <v>4495.01</v>
      </c>
      <c r="H49" s="31">
        <f t="shared" si="0"/>
        <v>8990.02</v>
      </c>
      <c r="I49" s="32">
        <f t="shared" si="1"/>
        <v>0.50454367790667753</v>
      </c>
      <c r="J49" s="32">
        <f t="shared" si="3"/>
        <v>68.37853559458496</v>
      </c>
      <c r="K49" s="29" t="str">
        <f t="shared" si="2"/>
        <v>B</v>
      </c>
    </row>
    <row r="50" spans="1:11" ht="20.100000000000001" customHeight="1">
      <c r="A50" s="29" t="s">
        <v>113</v>
      </c>
      <c r="B50" s="30" t="s">
        <v>114</v>
      </c>
      <c r="C50" s="29" t="s">
        <v>14</v>
      </c>
      <c r="D50" s="29" t="s">
        <v>1487</v>
      </c>
      <c r="E50" s="29" t="s">
        <v>43</v>
      </c>
      <c r="F50" s="31">
        <v>11.85</v>
      </c>
      <c r="G50" s="31">
        <v>748.52</v>
      </c>
      <c r="H50" s="31">
        <f t="shared" si="0"/>
        <v>8869.9599999999991</v>
      </c>
      <c r="I50" s="32">
        <f t="shared" si="1"/>
        <v>0.49780559345642311</v>
      </c>
      <c r="J50" s="32">
        <f t="shared" si="3"/>
        <v>68.87634118804138</v>
      </c>
      <c r="K50" s="29" t="str">
        <f t="shared" si="2"/>
        <v>B</v>
      </c>
    </row>
    <row r="51" spans="1:11" ht="20.100000000000001" customHeight="1">
      <c r="A51" s="29" t="s">
        <v>217</v>
      </c>
      <c r="B51" s="30" t="s">
        <v>218</v>
      </c>
      <c r="C51" s="29" t="s">
        <v>4250</v>
      </c>
      <c r="D51" s="29" t="s">
        <v>1487</v>
      </c>
      <c r="E51" s="29" t="s">
        <v>33</v>
      </c>
      <c r="F51" s="31">
        <v>5</v>
      </c>
      <c r="G51" s="31">
        <v>1768.73</v>
      </c>
      <c r="H51" s="31">
        <f t="shared" si="0"/>
        <v>8843.65</v>
      </c>
      <c r="I51" s="32">
        <f t="shared" si="1"/>
        <v>0.49632900673406605</v>
      </c>
      <c r="J51" s="32">
        <f t="shared" si="3"/>
        <v>69.372670194775452</v>
      </c>
      <c r="K51" s="29" t="str">
        <f t="shared" si="2"/>
        <v>B</v>
      </c>
    </row>
    <row r="52" spans="1:11" ht="20.100000000000001" customHeight="1">
      <c r="A52" s="29" t="s">
        <v>989</v>
      </c>
      <c r="B52" s="30" t="s">
        <v>990</v>
      </c>
      <c r="C52" s="29" t="s">
        <v>14</v>
      </c>
      <c r="D52" s="29" t="s">
        <v>1487</v>
      </c>
      <c r="E52" s="29" t="s">
        <v>88</v>
      </c>
      <c r="F52" s="31">
        <v>160.19</v>
      </c>
      <c r="G52" s="31">
        <v>54.65</v>
      </c>
      <c r="H52" s="31">
        <f t="shared" si="0"/>
        <v>8754.3799999999992</v>
      </c>
      <c r="I52" s="32">
        <f t="shared" si="1"/>
        <v>0.49131893844425917</v>
      </c>
      <c r="J52" s="32">
        <f t="shared" si="3"/>
        <v>69.863989133219718</v>
      </c>
      <c r="K52" s="29" t="str">
        <f t="shared" si="2"/>
        <v>B</v>
      </c>
    </row>
    <row r="53" spans="1:11" ht="20.100000000000001" customHeight="1">
      <c r="A53" s="29" t="s">
        <v>575</v>
      </c>
      <c r="B53" s="30" t="s">
        <v>576</v>
      </c>
      <c r="C53" s="29" t="s">
        <v>4250</v>
      </c>
      <c r="D53" s="29" t="s">
        <v>1487</v>
      </c>
      <c r="E53" s="29" t="s">
        <v>33</v>
      </c>
      <c r="F53" s="31">
        <v>19</v>
      </c>
      <c r="G53" s="31">
        <v>458.43</v>
      </c>
      <c r="H53" s="31">
        <f t="shared" si="0"/>
        <v>8710.17</v>
      </c>
      <c r="I53" s="32">
        <f t="shared" si="1"/>
        <v>0.48883775642238902</v>
      </c>
      <c r="J53" s="32">
        <f t="shared" si="3"/>
        <v>70.352826889642103</v>
      </c>
      <c r="K53" s="29" t="str">
        <f t="shared" si="2"/>
        <v>B</v>
      </c>
    </row>
    <row r="54" spans="1:11" ht="20.100000000000001" customHeight="1">
      <c r="A54" s="29" t="s">
        <v>973</v>
      </c>
      <c r="B54" s="30" t="s">
        <v>974</v>
      </c>
      <c r="C54" s="29" t="s">
        <v>14</v>
      </c>
      <c r="D54" s="29" t="s">
        <v>1487</v>
      </c>
      <c r="E54" s="29" t="s">
        <v>33</v>
      </c>
      <c r="F54" s="31">
        <v>14</v>
      </c>
      <c r="G54" s="31">
        <v>618.12</v>
      </c>
      <c r="H54" s="31">
        <f t="shared" si="0"/>
        <v>8653.68</v>
      </c>
      <c r="I54" s="32">
        <f t="shared" si="1"/>
        <v>0.48566738835146717</v>
      </c>
      <c r="J54" s="32">
        <f t="shared" si="3"/>
        <v>70.838494277993576</v>
      </c>
      <c r="K54" s="29" t="str">
        <f t="shared" si="2"/>
        <v>B</v>
      </c>
    </row>
    <row r="55" spans="1:11" ht="20.100000000000001" customHeight="1">
      <c r="A55" s="29" t="s">
        <v>94</v>
      </c>
      <c r="B55" s="30" t="s">
        <v>95</v>
      </c>
      <c r="C55" s="29" t="s">
        <v>14</v>
      </c>
      <c r="D55" s="29" t="s">
        <v>1487</v>
      </c>
      <c r="E55" s="29" t="s">
        <v>43</v>
      </c>
      <c r="F55" s="31">
        <v>81.069999999999993</v>
      </c>
      <c r="G55" s="31">
        <v>103.78</v>
      </c>
      <c r="H55" s="31">
        <f t="shared" si="0"/>
        <v>8413.44</v>
      </c>
      <c r="I55" s="32">
        <f t="shared" si="1"/>
        <v>0.47218448473386682</v>
      </c>
      <c r="J55" s="32">
        <f t="shared" si="3"/>
        <v>71.310678762727449</v>
      </c>
      <c r="K55" s="29" t="str">
        <f t="shared" si="2"/>
        <v>B</v>
      </c>
    </row>
    <row r="56" spans="1:11" ht="27.95" customHeight="1">
      <c r="A56" s="29" t="s">
        <v>327</v>
      </c>
      <c r="B56" s="30" t="s">
        <v>328</v>
      </c>
      <c r="C56" s="29" t="s">
        <v>4250</v>
      </c>
      <c r="D56" s="29" t="s">
        <v>1487</v>
      </c>
      <c r="E56" s="29" t="s">
        <v>39</v>
      </c>
      <c r="F56" s="31">
        <v>15.23</v>
      </c>
      <c r="G56" s="31">
        <v>550.64</v>
      </c>
      <c r="H56" s="31">
        <f t="shared" si="0"/>
        <v>8386.25</v>
      </c>
      <c r="I56" s="32">
        <f t="shared" si="1"/>
        <v>0.47065851008617043</v>
      </c>
      <c r="J56" s="32">
        <f t="shared" si="3"/>
        <v>71.781337272813616</v>
      </c>
      <c r="K56" s="29" t="str">
        <f t="shared" si="2"/>
        <v>B</v>
      </c>
    </row>
    <row r="57" spans="1:11" ht="27.95" customHeight="1">
      <c r="A57" s="29" t="s">
        <v>1027</v>
      </c>
      <c r="B57" s="30" t="s">
        <v>1028</v>
      </c>
      <c r="C57" s="29" t="s">
        <v>4250</v>
      </c>
      <c r="D57" s="29" t="s">
        <v>1487</v>
      </c>
      <c r="E57" s="29" t="s">
        <v>33</v>
      </c>
      <c r="F57" s="31">
        <v>1</v>
      </c>
      <c r="G57" s="31">
        <v>8293.67</v>
      </c>
      <c r="H57" s="31">
        <f t="shared" si="0"/>
        <v>8293.67</v>
      </c>
      <c r="I57" s="32">
        <f t="shared" si="1"/>
        <v>0.46546267584991735</v>
      </c>
      <c r="J57" s="32">
        <f t="shared" si="3"/>
        <v>72.246799948663536</v>
      </c>
      <c r="K57" s="29" t="str">
        <f t="shared" si="2"/>
        <v>B</v>
      </c>
    </row>
    <row r="58" spans="1:11" ht="20.100000000000001" customHeight="1">
      <c r="A58" s="29" t="s">
        <v>152</v>
      </c>
      <c r="B58" s="30" t="s">
        <v>153</v>
      </c>
      <c r="C58" s="29" t="s">
        <v>14</v>
      </c>
      <c r="D58" s="29" t="s">
        <v>1487</v>
      </c>
      <c r="E58" s="29" t="s">
        <v>43</v>
      </c>
      <c r="F58" s="31">
        <v>12.73</v>
      </c>
      <c r="G58" s="31">
        <v>647.77</v>
      </c>
      <c r="H58" s="31">
        <f t="shared" si="0"/>
        <v>8246.11</v>
      </c>
      <c r="I58" s="32">
        <f t="shared" si="1"/>
        <v>0.46279348297590361</v>
      </c>
      <c r="J58" s="32">
        <f t="shared" si="3"/>
        <v>72.709593431639433</v>
      </c>
      <c r="K58" s="29" t="str">
        <f t="shared" si="2"/>
        <v>B</v>
      </c>
    </row>
    <row r="59" spans="1:11" ht="20.100000000000001" customHeight="1">
      <c r="A59" s="29" t="s">
        <v>86</v>
      </c>
      <c r="B59" s="30" t="s">
        <v>87</v>
      </c>
      <c r="C59" s="29" t="s">
        <v>14</v>
      </c>
      <c r="D59" s="29" t="s">
        <v>1487</v>
      </c>
      <c r="E59" s="29" t="s">
        <v>88</v>
      </c>
      <c r="F59" s="31">
        <v>120</v>
      </c>
      <c r="G59" s="31">
        <v>68.39</v>
      </c>
      <c r="H59" s="31">
        <f t="shared" si="0"/>
        <v>8206.7999999999993</v>
      </c>
      <c r="I59" s="32">
        <f t="shared" si="1"/>
        <v>0.46058730190194463</v>
      </c>
      <c r="J59" s="32">
        <f t="shared" si="3"/>
        <v>73.170180733541372</v>
      </c>
      <c r="K59" s="29" t="str">
        <f t="shared" si="2"/>
        <v>B</v>
      </c>
    </row>
    <row r="60" spans="1:11" ht="20.100000000000001" customHeight="1">
      <c r="A60" s="29" t="s">
        <v>382</v>
      </c>
      <c r="B60" s="30" t="s">
        <v>383</v>
      </c>
      <c r="C60" s="29" t="s">
        <v>4250</v>
      </c>
      <c r="D60" s="29" t="s">
        <v>1487</v>
      </c>
      <c r="E60" s="29" t="s">
        <v>88</v>
      </c>
      <c r="F60" s="31">
        <v>346.45</v>
      </c>
      <c r="G60" s="31">
        <v>23.62</v>
      </c>
      <c r="H60" s="31">
        <f t="shared" si="0"/>
        <v>8183.15</v>
      </c>
      <c r="I60" s="32">
        <f t="shared" si="1"/>
        <v>0.4592600014084538</v>
      </c>
      <c r="J60" s="32">
        <f t="shared" si="3"/>
        <v>73.629440734949824</v>
      </c>
      <c r="K60" s="29" t="str">
        <f t="shared" si="2"/>
        <v>B</v>
      </c>
    </row>
    <row r="61" spans="1:11" ht="27.95" customHeight="1">
      <c r="A61" s="29" t="s">
        <v>72</v>
      </c>
      <c r="B61" s="30" t="s">
        <v>73</v>
      </c>
      <c r="C61" s="29" t="s">
        <v>4250</v>
      </c>
      <c r="D61" s="29" t="s">
        <v>1487</v>
      </c>
      <c r="E61" s="29" t="s">
        <v>33</v>
      </c>
      <c r="F61" s="31">
        <v>1</v>
      </c>
      <c r="G61" s="31">
        <v>8040.2</v>
      </c>
      <c r="H61" s="31">
        <f t="shared" si="0"/>
        <v>8040.2</v>
      </c>
      <c r="I61" s="32">
        <f t="shared" si="1"/>
        <v>0.45123726967295608</v>
      </c>
      <c r="J61" s="32">
        <f t="shared" si="3"/>
        <v>74.080678004622783</v>
      </c>
      <c r="K61" s="29" t="str">
        <f t="shared" si="2"/>
        <v>B</v>
      </c>
    </row>
    <row r="62" spans="1:11" ht="20.100000000000001" customHeight="1">
      <c r="A62" s="29" t="s">
        <v>131</v>
      </c>
      <c r="B62" s="30" t="s">
        <v>132</v>
      </c>
      <c r="C62" s="29" t="s">
        <v>14</v>
      </c>
      <c r="D62" s="29" t="s">
        <v>1487</v>
      </c>
      <c r="E62" s="29" t="s">
        <v>43</v>
      </c>
      <c r="F62" s="31">
        <v>11.08</v>
      </c>
      <c r="G62" s="31">
        <v>714.52</v>
      </c>
      <c r="H62" s="31">
        <f t="shared" si="0"/>
        <v>7916.88</v>
      </c>
      <c r="I62" s="32">
        <f t="shared" si="1"/>
        <v>0.44431622540837695</v>
      </c>
      <c r="J62" s="32">
        <f t="shared" si="3"/>
        <v>74.524994230031155</v>
      </c>
      <c r="K62" s="29" t="str">
        <f t="shared" si="2"/>
        <v>B</v>
      </c>
    </row>
    <row r="63" spans="1:11" ht="20.100000000000001" customHeight="1">
      <c r="A63" s="29" t="s">
        <v>107</v>
      </c>
      <c r="B63" s="30" t="s">
        <v>108</v>
      </c>
      <c r="C63" s="29" t="s">
        <v>14</v>
      </c>
      <c r="D63" s="29" t="s">
        <v>1487</v>
      </c>
      <c r="E63" s="29" t="s">
        <v>39</v>
      </c>
      <c r="F63" s="31">
        <v>38.75</v>
      </c>
      <c r="G63" s="31">
        <v>200.34</v>
      </c>
      <c r="H63" s="31">
        <f t="shared" si="0"/>
        <v>7763.18</v>
      </c>
      <c r="I63" s="32">
        <f t="shared" si="1"/>
        <v>0.43569017526674697</v>
      </c>
      <c r="J63" s="32">
        <f t="shared" si="3"/>
        <v>74.960684405297897</v>
      </c>
      <c r="K63" s="29" t="str">
        <f t="shared" si="2"/>
        <v>B</v>
      </c>
    </row>
    <row r="64" spans="1:11" ht="20.100000000000001" customHeight="1">
      <c r="A64" s="29" t="s">
        <v>1448</v>
      </c>
      <c r="B64" s="30" t="s">
        <v>1449</v>
      </c>
      <c r="C64" s="29" t="s">
        <v>4250</v>
      </c>
      <c r="D64" s="29" t="s">
        <v>1487</v>
      </c>
      <c r="E64" s="29" t="s">
        <v>39</v>
      </c>
      <c r="F64" s="31">
        <v>476</v>
      </c>
      <c r="G64" s="31">
        <v>16.260000000000002</v>
      </c>
      <c r="H64" s="31">
        <f t="shared" si="0"/>
        <v>7739.76</v>
      </c>
      <c r="I64" s="32">
        <f t="shared" si="1"/>
        <v>0.4343757829810152</v>
      </c>
      <c r="J64" s="32">
        <f t="shared" si="3"/>
        <v>75.395060188278919</v>
      </c>
      <c r="K64" s="29" t="str">
        <f t="shared" si="2"/>
        <v>B</v>
      </c>
    </row>
    <row r="65" spans="1:11" ht="27.95" customHeight="1">
      <c r="A65" s="29" t="s">
        <v>1087</v>
      </c>
      <c r="B65" s="30" t="s">
        <v>1088</v>
      </c>
      <c r="C65" s="29" t="s">
        <v>14</v>
      </c>
      <c r="D65" s="29" t="s">
        <v>1487</v>
      </c>
      <c r="E65" s="29" t="s">
        <v>39</v>
      </c>
      <c r="F65" s="31">
        <v>276.74</v>
      </c>
      <c r="G65" s="31">
        <v>27.34</v>
      </c>
      <c r="H65" s="31">
        <f t="shared" si="0"/>
        <v>7566.07</v>
      </c>
      <c r="I65" s="32">
        <f t="shared" si="1"/>
        <v>0.42462784121719149</v>
      </c>
      <c r="J65" s="32">
        <f t="shared" si="3"/>
        <v>75.819688029496106</v>
      </c>
      <c r="K65" s="29" t="str">
        <f t="shared" si="2"/>
        <v>B</v>
      </c>
    </row>
    <row r="66" spans="1:11" ht="20.100000000000001" customHeight="1">
      <c r="A66" s="29" t="s">
        <v>226</v>
      </c>
      <c r="B66" s="30" t="s">
        <v>227</v>
      </c>
      <c r="C66" s="29" t="s">
        <v>4250</v>
      </c>
      <c r="D66" s="29" t="s">
        <v>1487</v>
      </c>
      <c r="E66" s="29" t="s">
        <v>33</v>
      </c>
      <c r="F66" s="31">
        <v>1</v>
      </c>
      <c r="G66" s="31">
        <v>7032.96</v>
      </c>
      <c r="H66" s="31">
        <f t="shared" si="0"/>
        <v>7032.96</v>
      </c>
      <c r="I66" s="32">
        <f t="shared" si="1"/>
        <v>0.39470829931085211</v>
      </c>
      <c r="J66" s="32">
        <f t="shared" si="3"/>
        <v>76.214396328806956</v>
      </c>
      <c r="K66" s="29" t="str">
        <f t="shared" si="2"/>
        <v>B</v>
      </c>
    </row>
    <row r="67" spans="1:11" ht="20.100000000000001" customHeight="1">
      <c r="A67" s="29" t="s">
        <v>1175</v>
      </c>
      <c r="B67" s="30" t="s">
        <v>1176</v>
      </c>
      <c r="C67" s="29" t="s">
        <v>14</v>
      </c>
      <c r="D67" s="29" t="s">
        <v>1487</v>
      </c>
      <c r="E67" s="29" t="s">
        <v>39</v>
      </c>
      <c r="F67" s="31">
        <v>522.66</v>
      </c>
      <c r="G67" s="31">
        <v>13.42</v>
      </c>
      <c r="H67" s="31">
        <f t="shared" si="0"/>
        <v>7014.1</v>
      </c>
      <c r="I67" s="32">
        <f t="shared" si="1"/>
        <v>0.39364982627460526</v>
      </c>
      <c r="J67" s="32">
        <f t="shared" si="3"/>
        <v>76.608046155081567</v>
      </c>
      <c r="K67" s="29" t="str">
        <f t="shared" si="2"/>
        <v>B</v>
      </c>
    </row>
    <row r="68" spans="1:11" ht="20.100000000000001" customHeight="1">
      <c r="A68" s="29" t="s">
        <v>191</v>
      </c>
      <c r="B68" s="30" t="s">
        <v>192</v>
      </c>
      <c r="C68" s="29" t="s">
        <v>14</v>
      </c>
      <c r="D68" s="29" t="s">
        <v>1487</v>
      </c>
      <c r="E68" s="29" t="s">
        <v>118</v>
      </c>
      <c r="F68" s="31">
        <v>468.73</v>
      </c>
      <c r="G68" s="31">
        <v>14.71</v>
      </c>
      <c r="H68" s="31">
        <f t="shared" ref="H68:H131" si="4">ROUND(F68*G68,2)</f>
        <v>6895.02</v>
      </c>
      <c r="I68" s="32">
        <f t="shared" ref="I68:I131" si="5">H68/VALOR_TOTAL*100</f>
        <v>0.38696674201393322</v>
      </c>
      <c r="J68" s="32">
        <f t="shared" si="3"/>
        <v>76.995012897095506</v>
      </c>
      <c r="K68" s="29" t="str">
        <f t="shared" ref="K68:K131" si="6">IF(J68&lt;=50,"A",IF(J68&lt;=80,"B","C"))</f>
        <v>B</v>
      </c>
    </row>
    <row r="69" spans="1:11" ht="27.95" customHeight="1">
      <c r="A69" s="29" t="s">
        <v>1081</v>
      </c>
      <c r="B69" s="30" t="s">
        <v>1082</v>
      </c>
      <c r="C69" s="29" t="s">
        <v>14</v>
      </c>
      <c r="D69" s="29" t="s">
        <v>1487</v>
      </c>
      <c r="E69" s="29" t="s">
        <v>39</v>
      </c>
      <c r="F69" s="31">
        <v>138.9</v>
      </c>
      <c r="G69" s="31">
        <v>49.09</v>
      </c>
      <c r="H69" s="31">
        <f t="shared" si="4"/>
        <v>6818.6</v>
      </c>
      <c r="I69" s="32">
        <f t="shared" si="5"/>
        <v>0.38267784967936352</v>
      </c>
      <c r="J69" s="32">
        <f t="shared" ref="J69:J132" si="7">I69+J68</f>
        <v>77.377690746774874</v>
      </c>
      <c r="K69" s="29" t="str">
        <f t="shared" si="6"/>
        <v>B</v>
      </c>
    </row>
    <row r="70" spans="1:11" ht="20.100000000000001" customHeight="1">
      <c r="A70" s="29" t="s">
        <v>161</v>
      </c>
      <c r="B70" s="30" t="s">
        <v>162</v>
      </c>
      <c r="C70" s="29" t="s">
        <v>14</v>
      </c>
      <c r="D70" s="29" t="s">
        <v>1487</v>
      </c>
      <c r="E70" s="29" t="s">
        <v>118</v>
      </c>
      <c r="F70" s="31">
        <v>682.36</v>
      </c>
      <c r="G70" s="31">
        <v>9.91</v>
      </c>
      <c r="H70" s="31">
        <f t="shared" si="4"/>
        <v>6762.19</v>
      </c>
      <c r="I70" s="32">
        <f t="shared" si="5"/>
        <v>0.37951197141983617</v>
      </c>
      <c r="J70" s="32">
        <f t="shared" si="7"/>
        <v>77.757202718194705</v>
      </c>
      <c r="K70" s="29" t="str">
        <f t="shared" si="6"/>
        <v>B</v>
      </c>
    </row>
    <row r="71" spans="1:11" ht="27.95" customHeight="1">
      <c r="A71" s="29" t="s">
        <v>1084</v>
      </c>
      <c r="B71" s="30" t="s">
        <v>1085</v>
      </c>
      <c r="C71" s="29" t="s">
        <v>14</v>
      </c>
      <c r="D71" s="29" t="s">
        <v>1487</v>
      </c>
      <c r="E71" s="29" t="s">
        <v>39</v>
      </c>
      <c r="F71" s="31">
        <v>96.58</v>
      </c>
      <c r="G71" s="31">
        <v>65.44</v>
      </c>
      <c r="H71" s="31">
        <f t="shared" si="4"/>
        <v>6320.2</v>
      </c>
      <c r="I71" s="32">
        <f t="shared" si="5"/>
        <v>0.3547063246918008</v>
      </c>
      <c r="J71" s="32">
        <f t="shared" si="7"/>
        <v>78.111909042886509</v>
      </c>
      <c r="K71" s="29" t="str">
        <f t="shared" si="6"/>
        <v>B</v>
      </c>
    </row>
    <row r="72" spans="1:11" ht="20.100000000000001" customHeight="1">
      <c r="A72" s="29" t="s">
        <v>283</v>
      </c>
      <c r="B72" s="30" t="s">
        <v>284</v>
      </c>
      <c r="C72" s="29" t="s">
        <v>4250</v>
      </c>
      <c r="D72" s="29" t="s">
        <v>1487</v>
      </c>
      <c r="E72" s="29" t="s">
        <v>39</v>
      </c>
      <c r="F72" s="31">
        <v>8.26</v>
      </c>
      <c r="G72" s="31">
        <v>757.37</v>
      </c>
      <c r="H72" s="31">
        <f t="shared" si="4"/>
        <v>6255.88</v>
      </c>
      <c r="I72" s="32">
        <f t="shared" si="5"/>
        <v>0.35109651633064509</v>
      </c>
      <c r="J72" s="32">
        <f t="shared" si="7"/>
        <v>78.463005559217152</v>
      </c>
      <c r="K72" s="29" t="str">
        <f t="shared" si="6"/>
        <v>B</v>
      </c>
    </row>
    <row r="73" spans="1:11" ht="20.100000000000001" customHeight="1">
      <c r="A73" s="29" t="s">
        <v>572</v>
      </c>
      <c r="B73" s="30" t="s">
        <v>573</v>
      </c>
      <c r="C73" s="29" t="s">
        <v>4250</v>
      </c>
      <c r="D73" s="29" t="s">
        <v>1487</v>
      </c>
      <c r="E73" s="29" t="s">
        <v>33</v>
      </c>
      <c r="F73" s="31">
        <v>43</v>
      </c>
      <c r="G73" s="31">
        <v>139.11000000000001</v>
      </c>
      <c r="H73" s="31">
        <f t="shared" si="4"/>
        <v>5981.73</v>
      </c>
      <c r="I73" s="32">
        <f t="shared" si="5"/>
        <v>0.33571049390821261</v>
      </c>
      <c r="J73" s="32">
        <f t="shared" si="7"/>
        <v>78.798716053125361</v>
      </c>
      <c r="K73" s="29" t="str">
        <f t="shared" si="6"/>
        <v>B</v>
      </c>
    </row>
    <row r="74" spans="1:11" ht="20.100000000000001" customHeight="1">
      <c r="A74" s="29" t="s">
        <v>1185</v>
      </c>
      <c r="B74" s="30" t="s">
        <v>1186</v>
      </c>
      <c r="C74" s="29" t="s">
        <v>399</v>
      </c>
      <c r="D74" s="29" t="s">
        <v>1487</v>
      </c>
      <c r="E74" s="29" t="s">
        <v>496</v>
      </c>
      <c r="F74" s="31">
        <v>7.98</v>
      </c>
      <c r="G74" s="31">
        <v>742.74</v>
      </c>
      <c r="H74" s="31">
        <f t="shared" si="4"/>
        <v>5927.07</v>
      </c>
      <c r="I74" s="32">
        <f t="shared" si="5"/>
        <v>0.33264283027293945</v>
      </c>
      <c r="J74" s="32">
        <f t="shared" si="7"/>
        <v>79.131358883398306</v>
      </c>
      <c r="K74" s="29" t="str">
        <f t="shared" si="6"/>
        <v>B</v>
      </c>
    </row>
    <row r="75" spans="1:11" ht="20.100000000000001" customHeight="1">
      <c r="A75" s="29" t="s">
        <v>155</v>
      </c>
      <c r="B75" s="30" t="s">
        <v>156</v>
      </c>
      <c r="C75" s="29" t="s">
        <v>14</v>
      </c>
      <c r="D75" s="29" t="s">
        <v>1487</v>
      </c>
      <c r="E75" s="29" t="s">
        <v>118</v>
      </c>
      <c r="F75" s="31">
        <v>384.82</v>
      </c>
      <c r="G75" s="31">
        <v>15.35</v>
      </c>
      <c r="H75" s="31">
        <f t="shared" si="4"/>
        <v>5906.99</v>
      </c>
      <c r="I75" s="32">
        <f t="shared" si="5"/>
        <v>0.33151588761292689</v>
      </c>
      <c r="J75" s="32">
        <f t="shared" si="7"/>
        <v>79.462874771011229</v>
      </c>
      <c r="K75" s="29" t="str">
        <f t="shared" si="6"/>
        <v>B</v>
      </c>
    </row>
    <row r="76" spans="1:11" ht="20.100000000000001" customHeight="1">
      <c r="A76" s="29" t="s">
        <v>541</v>
      </c>
      <c r="B76" s="30" t="s">
        <v>542</v>
      </c>
      <c r="C76" s="29" t="s">
        <v>14</v>
      </c>
      <c r="D76" s="29" t="s">
        <v>1487</v>
      </c>
      <c r="E76" s="29" t="s">
        <v>88</v>
      </c>
      <c r="F76" s="31">
        <v>340</v>
      </c>
      <c r="G76" s="31">
        <v>16.61</v>
      </c>
      <c r="H76" s="31">
        <f t="shared" si="4"/>
        <v>5647.4</v>
      </c>
      <c r="I76" s="32">
        <f t="shared" si="5"/>
        <v>0.31694701086428845</v>
      </c>
      <c r="J76" s="32">
        <f t="shared" si="7"/>
        <v>79.779821781875512</v>
      </c>
      <c r="K76" s="29" t="str">
        <f t="shared" si="6"/>
        <v>B</v>
      </c>
    </row>
    <row r="77" spans="1:11" ht="27.95" customHeight="1">
      <c r="A77" s="29" t="s">
        <v>1293</v>
      </c>
      <c r="B77" s="30" t="s">
        <v>1294</v>
      </c>
      <c r="C77" s="29" t="s">
        <v>14</v>
      </c>
      <c r="D77" s="29" t="s">
        <v>1487</v>
      </c>
      <c r="E77" s="29" t="s">
        <v>39</v>
      </c>
      <c r="F77" s="31">
        <v>55.1</v>
      </c>
      <c r="G77" s="31">
        <v>101.68</v>
      </c>
      <c r="H77" s="31">
        <f t="shared" si="4"/>
        <v>5602.57</v>
      </c>
      <c r="I77" s="32">
        <f t="shared" si="5"/>
        <v>0.314431032804111</v>
      </c>
      <c r="J77" s="32">
        <f t="shared" si="7"/>
        <v>80.094252814679621</v>
      </c>
      <c r="K77" s="29" t="str">
        <f t="shared" si="6"/>
        <v>C</v>
      </c>
    </row>
    <row r="78" spans="1:11" ht="27.95" customHeight="1">
      <c r="A78" s="29" t="s">
        <v>462</v>
      </c>
      <c r="B78" s="30" t="s">
        <v>463</v>
      </c>
      <c r="C78" s="29" t="s">
        <v>14</v>
      </c>
      <c r="D78" s="29" t="s">
        <v>1487</v>
      </c>
      <c r="E78" s="29" t="s">
        <v>88</v>
      </c>
      <c r="F78" s="31">
        <v>415.32</v>
      </c>
      <c r="G78" s="31">
        <v>13.07</v>
      </c>
      <c r="H78" s="31">
        <f t="shared" si="4"/>
        <v>5428.23</v>
      </c>
      <c r="I78" s="32">
        <f t="shared" si="5"/>
        <v>0.30464661132270715</v>
      </c>
      <c r="J78" s="32">
        <f t="shared" si="7"/>
        <v>80.39889942600233</v>
      </c>
      <c r="K78" s="29" t="str">
        <f t="shared" si="6"/>
        <v>C</v>
      </c>
    </row>
    <row r="79" spans="1:11" ht="20.100000000000001" customHeight="1">
      <c r="A79" s="29" t="s">
        <v>249</v>
      </c>
      <c r="B79" s="30" t="s">
        <v>250</v>
      </c>
      <c r="C79" s="29" t="s">
        <v>14</v>
      </c>
      <c r="D79" s="29" t="s">
        <v>1487</v>
      </c>
      <c r="E79" s="29" t="s">
        <v>118</v>
      </c>
      <c r="F79" s="31">
        <v>353</v>
      </c>
      <c r="G79" s="31">
        <v>14.95</v>
      </c>
      <c r="H79" s="31">
        <f t="shared" si="4"/>
        <v>5277.35</v>
      </c>
      <c r="I79" s="32">
        <f t="shared" si="5"/>
        <v>0.29617882703273241</v>
      </c>
      <c r="J79" s="32">
        <f t="shared" si="7"/>
        <v>80.695078253035064</v>
      </c>
      <c r="K79" s="29" t="str">
        <f t="shared" si="6"/>
        <v>C</v>
      </c>
    </row>
    <row r="80" spans="1:11" ht="20.100000000000001" customHeight="1">
      <c r="A80" s="29" t="s">
        <v>1035</v>
      </c>
      <c r="B80" s="30" t="s">
        <v>1036</v>
      </c>
      <c r="C80" s="29" t="s">
        <v>14</v>
      </c>
      <c r="D80" s="29" t="s">
        <v>1487</v>
      </c>
      <c r="E80" s="29" t="s">
        <v>39</v>
      </c>
      <c r="F80" s="31">
        <v>150.78</v>
      </c>
      <c r="G80" s="31">
        <v>34.25</v>
      </c>
      <c r="H80" s="31">
        <f t="shared" si="4"/>
        <v>5164.22</v>
      </c>
      <c r="I80" s="32">
        <f t="shared" si="5"/>
        <v>0.28982967249452418</v>
      </c>
      <c r="J80" s="32">
        <f t="shared" si="7"/>
        <v>80.984907925529583</v>
      </c>
      <c r="K80" s="29" t="str">
        <f t="shared" si="6"/>
        <v>C</v>
      </c>
    </row>
    <row r="81" spans="1:11" ht="20.100000000000001" customHeight="1">
      <c r="A81" s="29" t="s">
        <v>223</v>
      </c>
      <c r="B81" s="30" t="s">
        <v>224</v>
      </c>
      <c r="C81" s="29" t="s">
        <v>4250</v>
      </c>
      <c r="D81" s="29" t="s">
        <v>1487</v>
      </c>
      <c r="E81" s="29" t="s">
        <v>33</v>
      </c>
      <c r="F81" s="31">
        <v>105</v>
      </c>
      <c r="G81" s="31">
        <v>47.6</v>
      </c>
      <c r="H81" s="31">
        <f t="shared" si="4"/>
        <v>4998</v>
      </c>
      <c r="I81" s="32">
        <f t="shared" si="5"/>
        <v>0.28050096686965925</v>
      </c>
      <c r="J81" s="32">
        <f t="shared" si="7"/>
        <v>81.265408892399236</v>
      </c>
      <c r="K81" s="29" t="str">
        <f t="shared" si="6"/>
        <v>C</v>
      </c>
    </row>
    <row r="82" spans="1:11" ht="20.100000000000001" customHeight="1">
      <c r="A82" s="29" t="s">
        <v>1038</v>
      </c>
      <c r="B82" s="30" t="s">
        <v>1039</v>
      </c>
      <c r="C82" s="29" t="s">
        <v>14</v>
      </c>
      <c r="D82" s="29" t="s">
        <v>1487</v>
      </c>
      <c r="E82" s="29" t="s">
        <v>39</v>
      </c>
      <c r="F82" s="31">
        <v>119.7</v>
      </c>
      <c r="G82" s="31">
        <v>41.06</v>
      </c>
      <c r="H82" s="31">
        <f t="shared" si="4"/>
        <v>4914.88</v>
      </c>
      <c r="I82" s="32">
        <f t="shared" si="5"/>
        <v>0.27583605283080248</v>
      </c>
      <c r="J82" s="32">
        <f t="shared" si="7"/>
        <v>81.541244945230034</v>
      </c>
      <c r="K82" s="29" t="str">
        <f t="shared" si="6"/>
        <v>C</v>
      </c>
    </row>
    <row r="83" spans="1:11" ht="20.100000000000001" customHeight="1">
      <c r="A83" s="29" t="s">
        <v>1283</v>
      </c>
      <c r="B83" s="30" t="s">
        <v>1284</v>
      </c>
      <c r="C83" s="29" t="s">
        <v>14</v>
      </c>
      <c r="D83" s="29" t="s">
        <v>1487</v>
      </c>
      <c r="E83" s="29" t="s">
        <v>39</v>
      </c>
      <c r="F83" s="31">
        <v>30.74</v>
      </c>
      <c r="G83" s="31">
        <v>157.25</v>
      </c>
      <c r="H83" s="31">
        <f t="shared" si="4"/>
        <v>4833.87</v>
      </c>
      <c r="I83" s="32">
        <f t="shared" si="5"/>
        <v>0.27128955756747497</v>
      </c>
      <c r="J83" s="32">
        <f t="shared" si="7"/>
        <v>81.812534502797504</v>
      </c>
      <c r="K83" s="29" t="str">
        <f t="shared" si="6"/>
        <v>C</v>
      </c>
    </row>
    <row r="84" spans="1:11" ht="20.100000000000001" customHeight="1">
      <c r="A84" s="29" t="s">
        <v>1349</v>
      </c>
      <c r="B84" s="30" t="s">
        <v>1350</v>
      </c>
      <c r="C84" s="29" t="s">
        <v>4250</v>
      </c>
      <c r="D84" s="29" t="s">
        <v>1487</v>
      </c>
      <c r="E84" s="29" t="s">
        <v>33</v>
      </c>
      <c r="F84" s="31">
        <v>10</v>
      </c>
      <c r="G84" s="31">
        <v>483.02</v>
      </c>
      <c r="H84" s="31">
        <f t="shared" si="4"/>
        <v>4830.2</v>
      </c>
      <c r="I84" s="32">
        <f t="shared" si="5"/>
        <v>0.27108358746975353</v>
      </c>
      <c r="J84" s="32">
        <f t="shared" si="7"/>
        <v>82.083618090267251</v>
      </c>
      <c r="K84" s="29" t="str">
        <f t="shared" si="6"/>
        <v>C</v>
      </c>
    </row>
    <row r="85" spans="1:11" ht="20.100000000000001" customHeight="1">
      <c r="A85" s="29" t="s">
        <v>1021</v>
      </c>
      <c r="B85" s="30" t="s">
        <v>1022</v>
      </c>
      <c r="C85" s="29" t="s">
        <v>14</v>
      </c>
      <c r="D85" s="29" t="s">
        <v>1487</v>
      </c>
      <c r="E85" s="29" t="s">
        <v>33</v>
      </c>
      <c r="F85" s="31">
        <v>8</v>
      </c>
      <c r="G85" s="31">
        <v>601.30999999999995</v>
      </c>
      <c r="H85" s="31">
        <f t="shared" si="4"/>
        <v>4810.4799999999996</v>
      </c>
      <c r="I85" s="32">
        <f t="shared" si="5"/>
        <v>0.26997684896101609</v>
      </c>
      <c r="J85" s="32">
        <f t="shared" si="7"/>
        <v>82.353594939228273</v>
      </c>
      <c r="K85" s="29" t="str">
        <f t="shared" si="6"/>
        <v>C</v>
      </c>
    </row>
    <row r="86" spans="1:11" ht="20.100000000000001" customHeight="1">
      <c r="A86" s="29" t="s">
        <v>375</v>
      </c>
      <c r="B86" s="30" t="s">
        <v>376</v>
      </c>
      <c r="C86" s="29" t="s">
        <v>14</v>
      </c>
      <c r="D86" s="29" t="s">
        <v>1487</v>
      </c>
      <c r="E86" s="29" t="s">
        <v>88</v>
      </c>
      <c r="F86" s="31">
        <v>40.83</v>
      </c>
      <c r="G86" s="31">
        <v>117.37</v>
      </c>
      <c r="H86" s="31">
        <f t="shared" si="4"/>
        <v>4792.22</v>
      </c>
      <c r="I86" s="32">
        <f t="shared" si="5"/>
        <v>0.26895204951022783</v>
      </c>
      <c r="J86" s="32">
        <f t="shared" si="7"/>
        <v>82.622546988738506</v>
      </c>
      <c r="K86" s="29" t="str">
        <f t="shared" si="6"/>
        <v>C</v>
      </c>
    </row>
    <row r="87" spans="1:11" ht="20.100000000000001" customHeight="1">
      <c r="A87" s="29" t="s">
        <v>240</v>
      </c>
      <c r="B87" s="30" t="s">
        <v>241</v>
      </c>
      <c r="C87" s="29" t="s">
        <v>14</v>
      </c>
      <c r="D87" s="29" t="s">
        <v>1487</v>
      </c>
      <c r="E87" s="29" t="s">
        <v>43</v>
      </c>
      <c r="F87" s="31">
        <v>7.11</v>
      </c>
      <c r="G87" s="31">
        <v>668.89</v>
      </c>
      <c r="H87" s="31">
        <f t="shared" si="4"/>
        <v>4755.8100000000004</v>
      </c>
      <c r="I87" s="32">
        <f t="shared" si="5"/>
        <v>0.26690862409931859</v>
      </c>
      <c r="J87" s="32">
        <f t="shared" si="7"/>
        <v>82.889455612837821</v>
      </c>
      <c r="K87" s="29" t="str">
        <f t="shared" si="6"/>
        <v>C</v>
      </c>
    </row>
    <row r="88" spans="1:11" ht="20.100000000000001" customHeight="1">
      <c r="A88" s="29" t="s">
        <v>482</v>
      </c>
      <c r="B88" s="30" t="s">
        <v>483</v>
      </c>
      <c r="C88" s="29" t="s">
        <v>4250</v>
      </c>
      <c r="D88" s="29" t="s">
        <v>1487</v>
      </c>
      <c r="E88" s="29" t="s">
        <v>33</v>
      </c>
      <c r="F88" s="31">
        <v>124.17</v>
      </c>
      <c r="G88" s="31">
        <v>37.97</v>
      </c>
      <c r="H88" s="31">
        <f t="shared" si="4"/>
        <v>4714.7299999999996</v>
      </c>
      <c r="I88" s="32">
        <f t="shared" si="5"/>
        <v>0.26460310594825698</v>
      </c>
      <c r="J88" s="32">
        <f t="shared" si="7"/>
        <v>83.154058718786075</v>
      </c>
      <c r="K88" s="29" t="str">
        <f t="shared" si="6"/>
        <v>C</v>
      </c>
    </row>
    <row r="89" spans="1:11" ht="27.95" customHeight="1">
      <c r="A89" s="29" t="s">
        <v>1233</v>
      </c>
      <c r="B89" s="30" t="s">
        <v>1234</v>
      </c>
      <c r="C89" s="29" t="s">
        <v>4250</v>
      </c>
      <c r="D89" s="29" t="s">
        <v>1487</v>
      </c>
      <c r="E89" s="29" t="s">
        <v>88</v>
      </c>
      <c r="F89" s="31">
        <v>29.57</v>
      </c>
      <c r="G89" s="31">
        <v>153.07</v>
      </c>
      <c r="H89" s="31">
        <f t="shared" si="4"/>
        <v>4526.28</v>
      </c>
      <c r="I89" s="32">
        <f t="shared" si="5"/>
        <v>0.25402679398215311</v>
      </c>
      <c r="J89" s="32">
        <f t="shared" si="7"/>
        <v>83.408085512768224</v>
      </c>
      <c r="K89" s="29" t="str">
        <f t="shared" si="6"/>
        <v>C</v>
      </c>
    </row>
    <row r="90" spans="1:11" ht="27.95" customHeight="1">
      <c r="A90" s="29" t="s">
        <v>303</v>
      </c>
      <c r="B90" s="30" t="s">
        <v>304</v>
      </c>
      <c r="C90" s="29" t="s">
        <v>4250</v>
      </c>
      <c r="D90" s="29" t="s">
        <v>1487</v>
      </c>
      <c r="E90" s="29" t="s">
        <v>33</v>
      </c>
      <c r="F90" s="31">
        <v>3</v>
      </c>
      <c r="G90" s="31">
        <v>1467.54</v>
      </c>
      <c r="H90" s="31">
        <f t="shared" si="4"/>
        <v>4402.62</v>
      </c>
      <c r="I90" s="32">
        <f t="shared" si="5"/>
        <v>0.24708666801914753</v>
      </c>
      <c r="J90" s="32">
        <f t="shared" si="7"/>
        <v>83.655172180787375</v>
      </c>
      <c r="K90" s="29" t="str">
        <f t="shared" si="6"/>
        <v>C</v>
      </c>
    </row>
    <row r="91" spans="1:11" ht="20.100000000000001" customHeight="1">
      <c r="A91" s="29" t="s">
        <v>66</v>
      </c>
      <c r="B91" s="30" t="s">
        <v>67</v>
      </c>
      <c r="C91" s="29" t="s">
        <v>4250</v>
      </c>
      <c r="D91" s="29" t="s">
        <v>1487</v>
      </c>
      <c r="E91" s="29" t="s">
        <v>39</v>
      </c>
      <c r="F91" s="31">
        <v>10.35</v>
      </c>
      <c r="G91" s="31">
        <v>422.67</v>
      </c>
      <c r="H91" s="31">
        <f t="shared" si="4"/>
        <v>4374.63</v>
      </c>
      <c r="I91" s="32">
        <f t="shared" si="5"/>
        <v>0.24551579525750652</v>
      </c>
      <c r="J91" s="32">
        <f t="shared" si="7"/>
        <v>83.900687976044878</v>
      </c>
      <c r="K91" s="29" t="str">
        <f t="shared" si="6"/>
        <v>C</v>
      </c>
    </row>
    <row r="92" spans="1:11" ht="15" customHeight="1">
      <c r="A92" s="29" t="s">
        <v>100</v>
      </c>
      <c r="B92" s="30" t="s">
        <v>101</v>
      </c>
      <c r="C92" s="29" t="s">
        <v>14</v>
      </c>
      <c r="D92" s="29" t="s">
        <v>1487</v>
      </c>
      <c r="E92" s="29" t="s">
        <v>43</v>
      </c>
      <c r="F92" s="31">
        <v>146.12</v>
      </c>
      <c r="G92" s="31">
        <v>29.29</v>
      </c>
      <c r="H92" s="31">
        <f t="shared" si="4"/>
        <v>4279.8500000000004</v>
      </c>
      <c r="I92" s="32">
        <f t="shared" si="5"/>
        <v>0.24019649120790543</v>
      </c>
      <c r="J92" s="32">
        <f t="shared" si="7"/>
        <v>84.140884467252789</v>
      </c>
      <c r="K92" s="29" t="str">
        <f t="shared" si="6"/>
        <v>C</v>
      </c>
    </row>
    <row r="93" spans="1:11" ht="27.95" customHeight="1">
      <c r="A93" s="29" t="s">
        <v>1236</v>
      </c>
      <c r="B93" s="30" t="s">
        <v>1237</v>
      </c>
      <c r="C93" s="29" t="s">
        <v>4250</v>
      </c>
      <c r="D93" s="29" t="s">
        <v>1487</v>
      </c>
      <c r="E93" s="29" t="s">
        <v>88</v>
      </c>
      <c r="F93" s="31">
        <v>24.79</v>
      </c>
      <c r="G93" s="31">
        <v>168.2</v>
      </c>
      <c r="H93" s="31">
        <f t="shared" si="4"/>
        <v>4169.68</v>
      </c>
      <c r="I93" s="32">
        <f t="shared" si="5"/>
        <v>0.2340134596912927</v>
      </c>
      <c r="J93" s="32">
        <f t="shared" si="7"/>
        <v>84.374897926944087</v>
      </c>
      <c r="K93" s="29" t="str">
        <f t="shared" si="6"/>
        <v>C</v>
      </c>
    </row>
    <row r="94" spans="1:11" ht="20.100000000000001" customHeight="1">
      <c r="A94" s="29" t="s">
        <v>1162</v>
      </c>
      <c r="B94" s="30" t="s">
        <v>1163</v>
      </c>
      <c r="C94" s="29" t="s">
        <v>4250</v>
      </c>
      <c r="D94" s="29" t="s">
        <v>1487</v>
      </c>
      <c r="E94" s="29" t="s">
        <v>33</v>
      </c>
      <c r="F94" s="31">
        <v>1</v>
      </c>
      <c r="G94" s="31">
        <v>4015.06</v>
      </c>
      <c r="H94" s="31">
        <f t="shared" si="4"/>
        <v>4015.06</v>
      </c>
      <c r="I94" s="32">
        <f t="shared" si="5"/>
        <v>0.22533577671862626</v>
      </c>
      <c r="J94" s="32">
        <f t="shared" si="7"/>
        <v>84.60023370366271</v>
      </c>
      <c r="K94" s="29" t="str">
        <f t="shared" si="6"/>
        <v>C</v>
      </c>
    </row>
    <row r="95" spans="1:11" ht="20.100000000000001" customHeight="1">
      <c r="A95" s="29" t="s">
        <v>494</v>
      </c>
      <c r="B95" s="30" t="s">
        <v>495</v>
      </c>
      <c r="C95" s="29" t="s">
        <v>399</v>
      </c>
      <c r="D95" s="29" t="s">
        <v>1487</v>
      </c>
      <c r="E95" s="29" t="s">
        <v>496</v>
      </c>
      <c r="F95" s="31">
        <v>142</v>
      </c>
      <c r="G95" s="31">
        <v>27.88</v>
      </c>
      <c r="H95" s="31">
        <f t="shared" si="4"/>
        <v>3958.96</v>
      </c>
      <c r="I95" s="32">
        <f t="shared" si="5"/>
        <v>0.22218729647825253</v>
      </c>
      <c r="J95" s="32">
        <f t="shared" si="7"/>
        <v>84.822421000140963</v>
      </c>
      <c r="K95" s="29" t="str">
        <f t="shared" si="6"/>
        <v>C</v>
      </c>
    </row>
    <row r="96" spans="1:11" ht="20.100000000000001" customHeight="1">
      <c r="A96" s="29" t="s">
        <v>194</v>
      </c>
      <c r="B96" s="30" t="s">
        <v>195</v>
      </c>
      <c r="C96" s="29" t="s">
        <v>14</v>
      </c>
      <c r="D96" s="29" t="s">
        <v>1487</v>
      </c>
      <c r="E96" s="29" t="s">
        <v>118</v>
      </c>
      <c r="F96" s="31">
        <v>285.73</v>
      </c>
      <c r="G96" s="31">
        <v>13.7</v>
      </c>
      <c r="H96" s="31">
        <f t="shared" si="4"/>
        <v>3914.5</v>
      </c>
      <c r="I96" s="32">
        <f t="shared" si="5"/>
        <v>0.21969208379577454</v>
      </c>
      <c r="J96" s="32">
        <f t="shared" si="7"/>
        <v>85.042113083936741</v>
      </c>
      <c r="K96" s="29" t="str">
        <f t="shared" si="6"/>
        <v>C</v>
      </c>
    </row>
    <row r="97" spans="1:11" ht="20.100000000000001" customHeight="1">
      <c r="A97" s="29" t="s">
        <v>739</v>
      </c>
      <c r="B97" s="30" t="s">
        <v>740</v>
      </c>
      <c r="C97" s="29" t="s">
        <v>14</v>
      </c>
      <c r="D97" s="29" t="s">
        <v>1487</v>
      </c>
      <c r="E97" s="29" t="s">
        <v>88</v>
      </c>
      <c r="F97" s="31">
        <v>156.66</v>
      </c>
      <c r="G97" s="31">
        <v>24.62</v>
      </c>
      <c r="H97" s="31">
        <f t="shared" si="4"/>
        <v>3856.97</v>
      </c>
      <c r="I97" s="32">
        <f t="shared" si="5"/>
        <v>0.21646334817672463</v>
      </c>
      <c r="J97" s="32">
        <f t="shared" si="7"/>
        <v>85.258576432113472</v>
      </c>
      <c r="K97" s="29" t="str">
        <f t="shared" si="6"/>
        <v>C</v>
      </c>
    </row>
    <row r="98" spans="1:11" ht="20.100000000000001" customHeight="1">
      <c r="A98" s="29" t="s">
        <v>361</v>
      </c>
      <c r="B98" s="30" t="s">
        <v>362</v>
      </c>
      <c r="C98" s="29" t="s">
        <v>14</v>
      </c>
      <c r="D98" s="29" t="s">
        <v>1487</v>
      </c>
      <c r="E98" s="29" t="s">
        <v>88</v>
      </c>
      <c r="F98" s="31">
        <v>36.700000000000003</v>
      </c>
      <c r="G98" s="31">
        <v>104.12</v>
      </c>
      <c r="H98" s="31">
        <f t="shared" si="4"/>
        <v>3821.2</v>
      </c>
      <c r="I98" s="32">
        <f t="shared" si="5"/>
        <v>0.21445584125697117</v>
      </c>
      <c r="J98" s="32">
        <f t="shared" si="7"/>
        <v>85.47303227337045</v>
      </c>
      <c r="K98" s="29" t="str">
        <f t="shared" si="6"/>
        <v>C</v>
      </c>
    </row>
    <row r="99" spans="1:11" ht="20.100000000000001" customHeight="1">
      <c r="A99" s="29" t="s">
        <v>134</v>
      </c>
      <c r="B99" s="30" t="s">
        <v>135</v>
      </c>
      <c r="C99" s="29" t="s">
        <v>14</v>
      </c>
      <c r="D99" s="29" t="s">
        <v>1487</v>
      </c>
      <c r="E99" s="29" t="s">
        <v>118</v>
      </c>
      <c r="F99" s="31">
        <v>208.73</v>
      </c>
      <c r="G99" s="31">
        <v>18.29</v>
      </c>
      <c r="H99" s="31">
        <f t="shared" si="4"/>
        <v>3817.67</v>
      </c>
      <c r="I99" s="32">
        <f t="shared" si="5"/>
        <v>0.2142577283291901</v>
      </c>
      <c r="J99" s="32">
        <f t="shared" si="7"/>
        <v>85.687290001699637</v>
      </c>
      <c r="K99" s="29" t="str">
        <f t="shared" si="6"/>
        <v>C</v>
      </c>
    </row>
    <row r="100" spans="1:11" ht="20.100000000000001" customHeight="1">
      <c r="A100" s="29" t="s">
        <v>678</v>
      </c>
      <c r="B100" s="30" t="s">
        <v>679</v>
      </c>
      <c r="C100" s="29" t="s">
        <v>14</v>
      </c>
      <c r="D100" s="29" t="s">
        <v>1487</v>
      </c>
      <c r="E100" s="29" t="s">
        <v>88</v>
      </c>
      <c r="F100" s="31">
        <v>448.08</v>
      </c>
      <c r="G100" s="31">
        <v>8.4700000000000006</v>
      </c>
      <c r="H100" s="31">
        <f t="shared" si="4"/>
        <v>3795.24</v>
      </c>
      <c r="I100" s="32">
        <f t="shared" si="5"/>
        <v>0.2129988974594649</v>
      </c>
      <c r="J100" s="32">
        <f t="shared" si="7"/>
        <v>85.900288899159108</v>
      </c>
      <c r="K100" s="29" t="str">
        <f t="shared" si="6"/>
        <v>C</v>
      </c>
    </row>
    <row r="101" spans="1:11" ht="20.100000000000001" customHeight="1">
      <c r="A101" s="29" t="s">
        <v>1357</v>
      </c>
      <c r="B101" s="30" t="s">
        <v>1358</v>
      </c>
      <c r="C101" s="29" t="s">
        <v>4250</v>
      </c>
      <c r="D101" s="29" t="s">
        <v>1487</v>
      </c>
      <c r="E101" s="29" t="s">
        <v>33</v>
      </c>
      <c r="F101" s="31">
        <v>1</v>
      </c>
      <c r="G101" s="31">
        <v>3731.46</v>
      </c>
      <c r="H101" s="31">
        <f t="shared" si="4"/>
        <v>3731.46</v>
      </c>
      <c r="I101" s="32">
        <f t="shared" si="5"/>
        <v>0.20941939532522183</v>
      </c>
      <c r="J101" s="32">
        <f t="shared" si="7"/>
        <v>86.109708294484335</v>
      </c>
      <c r="K101" s="29" t="str">
        <f t="shared" si="6"/>
        <v>C</v>
      </c>
    </row>
    <row r="102" spans="1:11" ht="20.100000000000001" customHeight="1">
      <c r="A102" s="29" t="s">
        <v>405</v>
      </c>
      <c r="B102" s="30" t="s">
        <v>406</v>
      </c>
      <c r="C102" s="29" t="s">
        <v>14</v>
      </c>
      <c r="D102" s="29" t="s">
        <v>1487</v>
      </c>
      <c r="E102" s="29" t="s">
        <v>88</v>
      </c>
      <c r="F102" s="31">
        <v>142</v>
      </c>
      <c r="G102" s="31">
        <v>25.92</v>
      </c>
      <c r="H102" s="31">
        <f t="shared" si="4"/>
        <v>3680.64</v>
      </c>
      <c r="I102" s="32">
        <f t="shared" si="5"/>
        <v>0.20656724263688328</v>
      </c>
      <c r="J102" s="32">
        <f t="shared" si="7"/>
        <v>86.316275537121214</v>
      </c>
      <c r="K102" s="29" t="str">
        <f t="shared" si="6"/>
        <v>C</v>
      </c>
    </row>
    <row r="103" spans="1:11" ht="20.100000000000001" customHeight="1">
      <c r="A103" s="29" t="s">
        <v>81</v>
      </c>
      <c r="B103" s="30" t="s">
        <v>82</v>
      </c>
      <c r="C103" s="29" t="s">
        <v>14</v>
      </c>
      <c r="D103" s="29" t="s">
        <v>1487</v>
      </c>
      <c r="E103" s="29" t="s">
        <v>39</v>
      </c>
      <c r="F103" s="31">
        <v>8</v>
      </c>
      <c r="G103" s="31">
        <v>441.12</v>
      </c>
      <c r="H103" s="31">
        <f t="shared" si="4"/>
        <v>3528.96</v>
      </c>
      <c r="I103" s="32">
        <f t="shared" si="5"/>
        <v>0.19805456023296372</v>
      </c>
      <c r="J103" s="32">
        <f t="shared" si="7"/>
        <v>86.514330097354176</v>
      </c>
      <c r="K103" s="29" t="str">
        <f t="shared" si="6"/>
        <v>C</v>
      </c>
    </row>
    <row r="104" spans="1:11" ht="20.100000000000001" customHeight="1">
      <c r="A104" s="29" t="s">
        <v>297</v>
      </c>
      <c r="B104" s="30" t="s">
        <v>298</v>
      </c>
      <c r="C104" s="29" t="s">
        <v>4250</v>
      </c>
      <c r="D104" s="29" t="s">
        <v>1487</v>
      </c>
      <c r="E104" s="29" t="s">
        <v>33</v>
      </c>
      <c r="F104" s="31">
        <v>5</v>
      </c>
      <c r="G104" s="31">
        <v>689.39</v>
      </c>
      <c r="H104" s="31">
        <f t="shared" si="4"/>
        <v>3446.95</v>
      </c>
      <c r="I104" s="32">
        <f t="shared" si="5"/>
        <v>0.19345194232720528</v>
      </c>
      <c r="J104" s="32">
        <f t="shared" si="7"/>
        <v>86.707782039681376</v>
      </c>
      <c r="K104" s="29" t="str">
        <f t="shared" si="6"/>
        <v>C</v>
      </c>
    </row>
    <row r="105" spans="1:11" ht="20.100000000000001" customHeight="1">
      <c r="A105" s="29" t="s">
        <v>214</v>
      </c>
      <c r="B105" s="30" t="s">
        <v>215</v>
      </c>
      <c r="C105" s="29" t="s">
        <v>4250</v>
      </c>
      <c r="D105" s="29" t="s">
        <v>1487</v>
      </c>
      <c r="E105" s="29" t="s">
        <v>33</v>
      </c>
      <c r="F105" s="31">
        <v>2</v>
      </c>
      <c r="G105" s="31">
        <v>1723.09</v>
      </c>
      <c r="H105" s="31">
        <f t="shared" si="4"/>
        <v>3446.18</v>
      </c>
      <c r="I105" s="32">
        <f t="shared" si="5"/>
        <v>0.19340872789253347</v>
      </c>
      <c r="J105" s="32">
        <f t="shared" si="7"/>
        <v>86.901190767573908</v>
      </c>
      <c r="K105" s="29" t="str">
        <f t="shared" si="6"/>
        <v>C</v>
      </c>
    </row>
    <row r="106" spans="1:11" ht="20.100000000000001" customHeight="1">
      <c r="A106" s="29" t="s">
        <v>1280</v>
      </c>
      <c r="B106" s="30" t="s">
        <v>1281</v>
      </c>
      <c r="C106" s="29" t="s">
        <v>14</v>
      </c>
      <c r="D106" s="29" t="s">
        <v>1487</v>
      </c>
      <c r="E106" s="29" t="s">
        <v>39</v>
      </c>
      <c r="F106" s="31">
        <v>19.48</v>
      </c>
      <c r="G106" s="31">
        <v>172.53</v>
      </c>
      <c r="H106" s="31">
        <f t="shared" si="4"/>
        <v>3360.88</v>
      </c>
      <c r="I106" s="32">
        <f t="shared" si="5"/>
        <v>0.18862146649317738</v>
      </c>
      <c r="J106" s="32">
        <f t="shared" si="7"/>
        <v>87.089812234067082</v>
      </c>
      <c r="K106" s="29" t="str">
        <f t="shared" si="6"/>
        <v>C</v>
      </c>
    </row>
    <row r="107" spans="1:11" ht="20.100000000000001" customHeight="1">
      <c r="A107" s="29" t="s">
        <v>332</v>
      </c>
      <c r="B107" s="30" t="s">
        <v>333</v>
      </c>
      <c r="C107" s="29" t="s">
        <v>4250</v>
      </c>
      <c r="D107" s="29" t="s">
        <v>1487</v>
      </c>
      <c r="E107" s="29" t="s">
        <v>39</v>
      </c>
      <c r="F107" s="31">
        <v>4.4000000000000004</v>
      </c>
      <c r="G107" s="31">
        <v>760</v>
      </c>
      <c r="H107" s="31">
        <f t="shared" si="4"/>
        <v>3344</v>
      </c>
      <c r="I107" s="32">
        <f t="shared" si="5"/>
        <v>0.18767411628894368</v>
      </c>
      <c r="J107" s="32">
        <f t="shared" si="7"/>
        <v>87.277486350356028</v>
      </c>
      <c r="K107" s="29" t="str">
        <f t="shared" si="6"/>
        <v>C</v>
      </c>
    </row>
    <row r="108" spans="1:11" ht="20.100000000000001" customHeight="1">
      <c r="A108" s="29" t="s">
        <v>246</v>
      </c>
      <c r="B108" s="30" t="s">
        <v>247</v>
      </c>
      <c r="C108" s="29" t="s">
        <v>14</v>
      </c>
      <c r="D108" s="29" t="s">
        <v>1487</v>
      </c>
      <c r="E108" s="29" t="s">
        <v>118</v>
      </c>
      <c r="F108" s="31">
        <v>200</v>
      </c>
      <c r="G108" s="31">
        <v>16.61</v>
      </c>
      <c r="H108" s="31">
        <f t="shared" si="4"/>
        <v>3322</v>
      </c>
      <c r="I108" s="32">
        <f t="shared" si="5"/>
        <v>0.1864394181554638</v>
      </c>
      <c r="J108" s="32">
        <f t="shared" si="7"/>
        <v>87.463925768511487</v>
      </c>
      <c r="K108" s="29" t="str">
        <f t="shared" si="6"/>
        <v>C</v>
      </c>
    </row>
    <row r="109" spans="1:11" ht="15" customHeight="1">
      <c r="A109" s="29" t="s">
        <v>353</v>
      </c>
      <c r="B109" s="30" t="s">
        <v>356</v>
      </c>
      <c r="C109" s="29" t="s">
        <v>14</v>
      </c>
      <c r="D109" s="29" t="s">
        <v>1487</v>
      </c>
      <c r="E109" s="29" t="s">
        <v>88</v>
      </c>
      <c r="F109" s="31">
        <v>47.5</v>
      </c>
      <c r="G109" s="31">
        <v>69.25</v>
      </c>
      <c r="H109" s="31">
        <f t="shared" si="4"/>
        <v>3289.38</v>
      </c>
      <c r="I109" s="32">
        <f t="shared" si="5"/>
        <v>0.18460869755936771</v>
      </c>
      <c r="J109" s="32">
        <f t="shared" si="7"/>
        <v>87.648534466070856</v>
      </c>
      <c r="K109" s="29" t="str">
        <f t="shared" si="6"/>
        <v>C</v>
      </c>
    </row>
    <row r="110" spans="1:11" ht="27.95" customHeight="1">
      <c r="A110" s="29" t="s">
        <v>338</v>
      </c>
      <c r="B110" s="30" t="s">
        <v>339</v>
      </c>
      <c r="C110" s="29" t="s">
        <v>4250</v>
      </c>
      <c r="D110" s="29" t="s">
        <v>1487</v>
      </c>
      <c r="E110" s="29" t="s">
        <v>39</v>
      </c>
      <c r="F110" s="31">
        <v>3.78</v>
      </c>
      <c r="G110" s="31">
        <v>861.19</v>
      </c>
      <c r="H110" s="31">
        <f t="shared" si="4"/>
        <v>3255.3</v>
      </c>
      <c r="I110" s="32">
        <f t="shared" si="5"/>
        <v>0.18269603790532252</v>
      </c>
      <c r="J110" s="32">
        <f t="shared" si="7"/>
        <v>87.831230503976172</v>
      </c>
      <c r="K110" s="29" t="str">
        <f t="shared" si="6"/>
        <v>C</v>
      </c>
    </row>
    <row r="111" spans="1:11" ht="20.100000000000001" customHeight="1">
      <c r="A111" s="29" t="s">
        <v>200</v>
      </c>
      <c r="B111" s="30" t="s">
        <v>201</v>
      </c>
      <c r="C111" s="29" t="s">
        <v>14</v>
      </c>
      <c r="D111" s="29" t="s">
        <v>1487</v>
      </c>
      <c r="E111" s="29" t="s">
        <v>118</v>
      </c>
      <c r="F111" s="31">
        <v>283.18</v>
      </c>
      <c r="G111" s="31">
        <v>11.32</v>
      </c>
      <c r="H111" s="31">
        <f t="shared" si="4"/>
        <v>3205.6</v>
      </c>
      <c r="I111" s="32">
        <f t="shared" si="5"/>
        <v>0.17990674257650655</v>
      </c>
      <c r="J111" s="32">
        <f t="shared" si="7"/>
        <v>88.011137246552678</v>
      </c>
      <c r="K111" s="29" t="str">
        <f t="shared" si="6"/>
        <v>C</v>
      </c>
    </row>
    <row r="112" spans="1:11" ht="20.100000000000001" customHeight="1">
      <c r="A112" s="29" t="s">
        <v>512</v>
      </c>
      <c r="B112" s="30" t="s">
        <v>513</v>
      </c>
      <c r="C112" s="29" t="s">
        <v>4250</v>
      </c>
      <c r="D112" s="29" t="s">
        <v>1487</v>
      </c>
      <c r="E112" s="29" t="s">
        <v>33</v>
      </c>
      <c r="F112" s="31">
        <v>43</v>
      </c>
      <c r="G112" s="31">
        <v>72.52</v>
      </c>
      <c r="H112" s="31">
        <f t="shared" si="4"/>
        <v>3118.36</v>
      </c>
      <c r="I112" s="32">
        <f t="shared" si="5"/>
        <v>0.17501060325083448</v>
      </c>
      <c r="J112" s="32">
        <f t="shared" si="7"/>
        <v>88.186147849803518</v>
      </c>
      <c r="K112" s="29" t="str">
        <f t="shared" si="6"/>
        <v>C</v>
      </c>
    </row>
    <row r="113" spans="1:11" ht="20.100000000000001" customHeight="1">
      <c r="A113" s="29" t="s">
        <v>45</v>
      </c>
      <c r="B113" s="30" t="s">
        <v>46</v>
      </c>
      <c r="C113" s="29" t="s">
        <v>14</v>
      </c>
      <c r="D113" s="29" t="s">
        <v>1487</v>
      </c>
      <c r="E113" s="29" t="s">
        <v>47</v>
      </c>
      <c r="F113" s="31">
        <v>1249.75</v>
      </c>
      <c r="G113" s="31">
        <v>2.4700000000000002</v>
      </c>
      <c r="H113" s="31">
        <f t="shared" si="4"/>
        <v>3086.88</v>
      </c>
      <c r="I113" s="32">
        <f t="shared" si="5"/>
        <v>0.1732438624671096</v>
      </c>
      <c r="J113" s="32">
        <f t="shared" si="7"/>
        <v>88.359391712270622</v>
      </c>
      <c r="K113" s="29" t="str">
        <f t="shared" si="6"/>
        <v>C</v>
      </c>
    </row>
    <row r="114" spans="1:11" ht="20.100000000000001" customHeight="1">
      <c r="A114" s="29" t="s">
        <v>263</v>
      </c>
      <c r="B114" s="30" t="s">
        <v>264</v>
      </c>
      <c r="C114" s="29" t="s">
        <v>14</v>
      </c>
      <c r="D114" s="29" t="s">
        <v>1487</v>
      </c>
      <c r="E114" s="29" t="s">
        <v>39</v>
      </c>
      <c r="F114" s="31">
        <v>21.3</v>
      </c>
      <c r="G114" s="31">
        <v>142.22</v>
      </c>
      <c r="H114" s="31">
        <f t="shared" si="4"/>
        <v>3029.29</v>
      </c>
      <c r="I114" s="32">
        <f t="shared" si="5"/>
        <v>0.17001175948951383</v>
      </c>
      <c r="J114" s="32">
        <f t="shared" si="7"/>
        <v>88.529403471760133</v>
      </c>
      <c r="K114" s="29" t="str">
        <f t="shared" si="6"/>
        <v>C</v>
      </c>
    </row>
    <row r="115" spans="1:11" ht="20.100000000000001" customHeight="1">
      <c r="A115" s="29" t="s">
        <v>300</v>
      </c>
      <c r="B115" s="30" t="s">
        <v>301</v>
      </c>
      <c r="C115" s="29" t="s">
        <v>4250</v>
      </c>
      <c r="D115" s="29" t="s">
        <v>1487</v>
      </c>
      <c r="E115" s="29" t="s">
        <v>33</v>
      </c>
      <c r="F115" s="31">
        <v>4</v>
      </c>
      <c r="G115" s="31">
        <v>756.76</v>
      </c>
      <c r="H115" s="31">
        <f t="shared" si="4"/>
        <v>3027.04</v>
      </c>
      <c r="I115" s="32">
        <f t="shared" si="5"/>
        <v>0.16988548354404431</v>
      </c>
      <c r="J115" s="32">
        <f t="shared" si="7"/>
        <v>88.699288955304183</v>
      </c>
      <c r="K115" s="29" t="str">
        <f t="shared" si="6"/>
        <v>C</v>
      </c>
    </row>
    <row r="116" spans="1:11" ht="20.100000000000001" customHeight="1">
      <c r="A116" s="29" t="s">
        <v>231</v>
      </c>
      <c r="B116" s="30" t="s">
        <v>232</v>
      </c>
      <c r="C116" s="29" t="s">
        <v>4250</v>
      </c>
      <c r="D116" s="29" t="s">
        <v>1487</v>
      </c>
      <c r="E116" s="29" t="s">
        <v>43</v>
      </c>
      <c r="F116" s="31">
        <v>28.94</v>
      </c>
      <c r="G116" s="31">
        <v>103.79</v>
      </c>
      <c r="H116" s="31">
        <f t="shared" si="4"/>
        <v>3003.68</v>
      </c>
      <c r="I116" s="32">
        <f t="shared" si="5"/>
        <v>0.16857445861685835</v>
      </c>
      <c r="J116" s="32">
        <f t="shared" si="7"/>
        <v>88.867863413921043</v>
      </c>
      <c r="K116" s="29" t="str">
        <f t="shared" si="6"/>
        <v>C</v>
      </c>
    </row>
    <row r="117" spans="1:11" ht="27.95" customHeight="1">
      <c r="A117" s="29" t="s">
        <v>372</v>
      </c>
      <c r="B117" s="30" t="s">
        <v>373</v>
      </c>
      <c r="C117" s="29" t="s">
        <v>14</v>
      </c>
      <c r="D117" s="29" t="s">
        <v>1487</v>
      </c>
      <c r="E117" s="29" t="s">
        <v>39</v>
      </c>
      <c r="F117" s="31">
        <v>124.2</v>
      </c>
      <c r="G117" s="31">
        <v>24.03</v>
      </c>
      <c r="H117" s="31">
        <f t="shared" si="4"/>
        <v>2984.53</v>
      </c>
      <c r="I117" s="32">
        <f t="shared" si="5"/>
        <v>0.16749971001430655</v>
      </c>
      <c r="J117" s="32">
        <f t="shared" si="7"/>
        <v>89.035363123935355</v>
      </c>
      <c r="K117" s="29" t="str">
        <f t="shared" si="6"/>
        <v>C</v>
      </c>
    </row>
    <row r="118" spans="1:11" ht="20.100000000000001" customHeight="1">
      <c r="A118" s="29" t="s">
        <v>1190</v>
      </c>
      <c r="B118" s="30" t="s">
        <v>1191</v>
      </c>
      <c r="C118" s="29" t="s">
        <v>4250</v>
      </c>
      <c r="D118" s="29" t="s">
        <v>1487</v>
      </c>
      <c r="E118" s="29" t="s">
        <v>88</v>
      </c>
      <c r="F118" s="31">
        <v>27.29</v>
      </c>
      <c r="G118" s="31">
        <v>108.7</v>
      </c>
      <c r="H118" s="31">
        <f t="shared" si="4"/>
        <v>2966.42</v>
      </c>
      <c r="I118" s="32">
        <f t="shared" si="5"/>
        <v>0.16648332895988288</v>
      </c>
      <c r="J118" s="32">
        <f t="shared" si="7"/>
        <v>89.201846452895239</v>
      </c>
      <c r="K118" s="29" t="str">
        <f t="shared" si="6"/>
        <v>C</v>
      </c>
    </row>
    <row r="119" spans="1:11" ht="20.100000000000001" customHeight="1">
      <c r="A119" s="29" t="s">
        <v>900</v>
      </c>
      <c r="B119" s="30" t="s">
        <v>901</v>
      </c>
      <c r="C119" s="29" t="s">
        <v>14</v>
      </c>
      <c r="D119" s="29" t="s">
        <v>1487</v>
      </c>
      <c r="E119" s="29" t="s">
        <v>88</v>
      </c>
      <c r="F119" s="31">
        <v>77.45</v>
      </c>
      <c r="G119" s="31">
        <v>36.54</v>
      </c>
      <c r="H119" s="31">
        <f t="shared" si="4"/>
        <v>2830.02</v>
      </c>
      <c r="I119" s="32">
        <f t="shared" si="5"/>
        <v>0.15882820053230753</v>
      </c>
      <c r="J119" s="32">
        <f t="shared" si="7"/>
        <v>89.360674653427552</v>
      </c>
      <c r="K119" s="29" t="str">
        <f t="shared" si="6"/>
        <v>C</v>
      </c>
    </row>
    <row r="120" spans="1:11" ht="27.95" customHeight="1">
      <c r="A120" s="29" t="s">
        <v>1075</v>
      </c>
      <c r="B120" s="30" t="s">
        <v>1076</v>
      </c>
      <c r="C120" s="29" t="s">
        <v>14</v>
      </c>
      <c r="D120" s="29" t="s">
        <v>1487</v>
      </c>
      <c r="E120" s="29" t="s">
        <v>39</v>
      </c>
      <c r="F120" s="31">
        <v>543.91999999999996</v>
      </c>
      <c r="G120" s="31">
        <v>5.09</v>
      </c>
      <c r="H120" s="31">
        <f t="shared" si="4"/>
        <v>2768.55</v>
      </c>
      <c r="I120" s="32">
        <f t="shared" si="5"/>
        <v>0.15537834170207987</v>
      </c>
      <c r="J120" s="32">
        <f t="shared" si="7"/>
        <v>89.516052995129627</v>
      </c>
      <c r="K120" s="29" t="str">
        <f t="shared" si="6"/>
        <v>C</v>
      </c>
    </row>
    <row r="121" spans="1:11" ht="15" customHeight="1">
      <c r="A121" s="29" t="s">
        <v>700</v>
      </c>
      <c r="B121" s="30" t="s">
        <v>701</v>
      </c>
      <c r="C121" s="29" t="s">
        <v>14</v>
      </c>
      <c r="D121" s="29" t="s">
        <v>1487</v>
      </c>
      <c r="E121" s="29" t="s">
        <v>33</v>
      </c>
      <c r="F121" s="31">
        <v>2</v>
      </c>
      <c r="G121" s="31">
        <v>1347.23</v>
      </c>
      <c r="H121" s="31">
        <f t="shared" si="4"/>
        <v>2694.46</v>
      </c>
      <c r="I121" s="32">
        <f t="shared" si="5"/>
        <v>0.15122021512437417</v>
      </c>
      <c r="J121" s="32">
        <f t="shared" si="7"/>
        <v>89.667273210253995</v>
      </c>
      <c r="K121" s="29" t="str">
        <f t="shared" si="6"/>
        <v>C</v>
      </c>
    </row>
    <row r="122" spans="1:11" ht="20.100000000000001" customHeight="1">
      <c r="A122" s="29" t="s">
        <v>983</v>
      </c>
      <c r="B122" s="30" t="s">
        <v>984</v>
      </c>
      <c r="C122" s="29" t="s">
        <v>14</v>
      </c>
      <c r="D122" s="29" t="s">
        <v>1487</v>
      </c>
      <c r="E122" s="29" t="s">
        <v>88</v>
      </c>
      <c r="F122" s="31">
        <v>60.22</v>
      </c>
      <c r="G122" s="31">
        <v>44.51</v>
      </c>
      <c r="H122" s="31">
        <f t="shared" si="4"/>
        <v>2680.39</v>
      </c>
      <c r="I122" s="32">
        <f t="shared" si="5"/>
        <v>0.15043056954537135</v>
      </c>
      <c r="J122" s="32">
        <f t="shared" si="7"/>
        <v>89.817703779799373</v>
      </c>
      <c r="K122" s="29" t="str">
        <f t="shared" si="6"/>
        <v>C</v>
      </c>
    </row>
    <row r="123" spans="1:11" ht="20.100000000000001" customHeight="1">
      <c r="A123" s="29" t="s">
        <v>1244</v>
      </c>
      <c r="B123" s="30" t="s">
        <v>1245</v>
      </c>
      <c r="C123" s="29" t="s">
        <v>4250</v>
      </c>
      <c r="D123" s="29" t="s">
        <v>1487</v>
      </c>
      <c r="E123" s="29" t="s">
        <v>33</v>
      </c>
      <c r="F123" s="31">
        <v>4</v>
      </c>
      <c r="G123" s="31">
        <v>662.68</v>
      </c>
      <c r="H123" s="31">
        <f t="shared" si="4"/>
        <v>2650.72</v>
      </c>
      <c r="I123" s="32">
        <f t="shared" si="5"/>
        <v>0.14876541074444641</v>
      </c>
      <c r="J123" s="32">
        <f t="shared" si="7"/>
        <v>89.966469190543819</v>
      </c>
      <c r="K123" s="29" t="str">
        <f t="shared" si="6"/>
        <v>C</v>
      </c>
    </row>
    <row r="124" spans="1:11" ht="27.95" customHeight="1">
      <c r="A124" s="29" t="s">
        <v>321</v>
      </c>
      <c r="B124" s="30" t="s">
        <v>322</v>
      </c>
      <c r="C124" s="29" t="s">
        <v>4250</v>
      </c>
      <c r="D124" s="29" t="s">
        <v>1487</v>
      </c>
      <c r="E124" s="29" t="s">
        <v>33</v>
      </c>
      <c r="F124" s="31">
        <v>1</v>
      </c>
      <c r="G124" s="31">
        <v>2572.04</v>
      </c>
      <c r="H124" s="31">
        <f t="shared" si="4"/>
        <v>2572.04</v>
      </c>
      <c r="I124" s="32">
        <f t="shared" si="5"/>
        <v>0.14434968123798289</v>
      </c>
      <c r="J124" s="32">
        <f t="shared" si="7"/>
        <v>90.110818871781802</v>
      </c>
      <c r="K124" s="29" t="str">
        <f t="shared" si="6"/>
        <v>C</v>
      </c>
    </row>
    <row r="125" spans="1:11" ht="36" customHeight="1">
      <c r="A125" s="29" t="s">
        <v>1218</v>
      </c>
      <c r="B125" s="30" t="s">
        <v>1219</v>
      </c>
      <c r="C125" s="29" t="s">
        <v>14</v>
      </c>
      <c r="D125" s="29" t="s">
        <v>1487</v>
      </c>
      <c r="E125" s="29" t="s">
        <v>88</v>
      </c>
      <c r="F125" s="31">
        <v>141.91999999999999</v>
      </c>
      <c r="G125" s="31">
        <v>18.11</v>
      </c>
      <c r="H125" s="31">
        <f t="shared" si="4"/>
        <v>2570.17</v>
      </c>
      <c r="I125" s="32">
        <f t="shared" si="5"/>
        <v>0.14424473189663709</v>
      </c>
      <c r="J125" s="32">
        <f t="shared" si="7"/>
        <v>90.255063603678437</v>
      </c>
      <c r="K125" s="29" t="str">
        <f t="shared" si="6"/>
        <v>C</v>
      </c>
    </row>
    <row r="126" spans="1:11" ht="20.100000000000001" customHeight="1">
      <c r="A126" s="29" t="s">
        <v>727</v>
      </c>
      <c r="B126" s="30" t="s">
        <v>728</v>
      </c>
      <c r="C126" s="29" t="s">
        <v>4250</v>
      </c>
      <c r="D126" s="29" t="s">
        <v>1487</v>
      </c>
      <c r="E126" s="29" t="s">
        <v>33</v>
      </c>
      <c r="F126" s="31">
        <v>1</v>
      </c>
      <c r="G126" s="31">
        <v>2544.9499999999998</v>
      </c>
      <c r="H126" s="31">
        <f t="shared" si="4"/>
        <v>2544.9499999999998</v>
      </c>
      <c r="I126" s="32">
        <f t="shared" si="5"/>
        <v>0.14282931885452968</v>
      </c>
      <c r="J126" s="32">
        <f t="shared" si="7"/>
        <v>90.397892922532961</v>
      </c>
      <c r="K126" s="29" t="str">
        <f t="shared" si="6"/>
        <v>C</v>
      </c>
    </row>
    <row r="127" spans="1:11" ht="15" customHeight="1">
      <c r="A127" s="29" t="s">
        <v>358</v>
      </c>
      <c r="B127" s="30" t="s">
        <v>359</v>
      </c>
      <c r="C127" s="29" t="s">
        <v>14</v>
      </c>
      <c r="D127" s="29" t="s">
        <v>1487</v>
      </c>
      <c r="E127" s="29" t="s">
        <v>88</v>
      </c>
      <c r="F127" s="31">
        <v>47.5</v>
      </c>
      <c r="G127" s="31">
        <v>52.36</v>
      </c>
      <c r="H127" s="31">
        <f t="shared" si="4"/>
        <v>2487.1</v>
      </c>
      <c r="I127" s="32">
        <f t="shared" si="5"/>
        <v>0.13958262398990187</v>
      </c>
      <c r="J127" s="32">
        <f t="shared" si="7"/>
        <v>90.537475546522856</v>
      </c>
      <c r="K127" s="29" t="str">
        <f t="shared" si="6"/>
        <v>C</v>
      </c>
    </row>
    <row r="128" spans="1:11" ht="15" customHeight="1">
      <c r="A128" s="29" t="s">
        <v>364</v>
      </c>
      <c r="B128" s="30" t="s">
        <v>365</v>
      </c>
      <c r="C128" s="29" t="s">
        <v>14</v>
      </c>
      <c r="D128" s="29" t="s">
        <v>1487</v>
      </c>
      <c r="E128" s="29" t="s">
        <v>88</v>
      </c>
      <c r="F128" s="31">
        <v>25.88</v>
      </c>
      <c r="G128" s="31">
        <v>93.98</v>
      </c>
      <c r="H128" s="31">
        <f t="shared" si="4"/>
        <v>2432.1999999999998</v>
      </c>
      <c r="I128" s="32">
        <f t="shared" si="5"/>
        <v>0.13650149092044522</v>
      </c>
      <c r="J128" s="32">
        <f t="shared" si="7"/>
        <v>90.673977037443308</v>
      </c>
      <c r="K128" s="29" t="str">
        <f t="shared" si="6"/>
        <v>C</v>
      </c>
    </row>
    <row r="129" spans="1:11" ht="20.100000000000001" customHeight="1">
      <c r="A129" s="29" t="s">
        <v>197</v>
      </c>
      <c r="B129" s="30" t="s">
        <v>198</v>
      </c>
      <c r="C129" s="29" t="s">
        <v>14</v>
      </c>
      <c r="D129" s="29" t="s">
        <v>1487</v>
      </c>
      <c r="E129" s="29" t="s">
        <v>118</v>
      </c>
      <c r="F129" s="31">
        <v>188.36</v>
      </c>
      <c r="G129" s="31">
        <v>12.75</v>
      </c>
      <c r="H129" s="31">
        <f t="shared" si="4"/>
        <v>2401.59</v>
      </c>
      <c r="I129" s="32">
        <f t="shared" si="5"/>
        <v>0.13478357683563527</v>
      </c>
      <c r="J129" s="32">
        <f t="shared" si="7"/>
        <v>90.808760614278938</v>
      </c>
      <c r="K129" s="29" t="str">
        <f t="shared" si="6"/>
        <v>C</v>
      </c>
    </row>
    <row r="130" spans="1:11" ht="27.95" customHeight="1">
      <c r="A130" s="29" t="s">
        <v>1105</v>
      </c>
      <c r="B130" s="30" t="s">
        <v>1106</v>
      </c>
      <c r="C130" s="29" t="s">
        <v>14</v>
      </c>
      <c r="D130" s="29" t="s">
        <v>1487</v>
      </c>
      <c r="E130" s="29" t="s">
        <v>33</v>
      </c>
      <c r="F130" s="31">
        <v>3</v>
      </c>
      <c r="G130" s="31">
        <v>796.34</v>
      </c>
      <c r="H130" s="31">
        <f t="shared" si="4"/>
        <v>2389.02</v>
      </c>
      <c r="I130" s="32">
        <f t="shared" si="5"/>
        <v>0.13407811522027879</v>
      </c>
      <c r="J130" s="32">
        <f t="shared" si="7"/>
        <v>90.942838729499215</v>
      </c>
      <c r="K130" s="29" t="str">
        <f t="shared" si="6"/>
        <v>C</v>
      </c>
    </row>
    <row r="131" spans="1:11" ht="20.100000000000001" customHeight="1">
      <c r="A131" s="29" t="s">
        <v>681</v>
      </c>
      <c r="B131" s="30" t="s">
        <v>682</v>
      </c>
      <c r="C131" s="29" t="s">
        <v>4250</v>
      </c>
      <c r="D131" s="29" t="s">
        <v>1487</v>
      </c>
      <c r="E131" s="29" t="s">
        <v>88</v>
      </c>
      <c r="F131" s="31">
        <v>106.42</v>
      </c>
      <c r="G131" s="31">
        <v>21.93</v>
      </c>
      <c r="H131" s="31">
        <f t="shared" si="4"/>
        <v>2333.79</v>
      </c>
      <c r="I131" s="32">
        <f t="shared" si="5"/>
        <v>0.13097846167881996</v>
      </c>
      <c r="J131" s="32">
        <f t="shared" si="7"/>
        <v>91.073817191178037</v>
      </c>
      <c r="K131" s="29" t="str">
        <f t="shared" si="6"/>
        <v>C</v>
      </c>
    </row>
    <row r="132" spans="1:11" ht="20.100000000000001" customHeight="1">
      <c r="A132" s="29" t="s">
        <v>578</v>
      </c>
      <c r="B132" s="30" t="s">
        <v>579</v>
      </c>
      <c r="C132" s="29" t="s">
        <v>4250</v>
      </c>
      <c r="D132" s="29" t="s">
        <v>1487</v>
      </c>
      <c r="E132" s="29" t="s">
        <v>33</v>
      </c>
      <c r="F132" s="31">
        <v>5</v>
      </c>
      <c r="G132" s="31">
        <v>457.21</v>
      </c>
      <c r="H132" s="31">
        <f t="shared" ref="H132:H195" si="8">ROUND(F132*G132,2)</f>
        <v>2286.0500000000002</v>
      </c>
      <c r="I132" s="32">
        <f t="shared" ref="I132:I195" si="9">H132/VALOR_TOTAL*100</f>
        <v>0.12829916672916858</v>
      </c>
      <c r="J132" s="32">
        <f t="shared" si="7"/>
        <v>91.202116357907201</v>
      </c>
      <c r="K132" s="29" t="str">
        <f t="shared" ref="K132:K195" si="10">IF(J132&lt;=50,"A",IF(J132&lt;=80,"B","C"))</f>
        <v>C</v>
      </c>
    </row>
    <row r="133" spans="1:11" ht="20.100000000000001" customHeight="1">
      <c r="A133" s="29" t="s">
        <v>473</v>
      </c>
      <c r="B133" s="30" t="s">
        <v>474</v>
      </c>
      <c r="C133" s="29" t="s">
        <v>4250</v>
      </c>
      <c r="D133" s="29" t="s">
        <v>1487</v>
      </c>
      <c r="E133" s="29" t="s">
        <v>33</v>
      </c>
      <c r="F133" s="31">
        <v>16.239999999999998</v>
      </c>
      <c r="G133" s="31">
        <v>140.08000000000001</v>
      </c>
      <c r="H133" s="31">
        <f t="shared" si="8"/>
        <v>2274.9</v>
      </c>
      <c r="I133" s="32">
        <f t="shared" si="9"/>
        <v>0.127673399266064</v>
      </c>
      <c r="J133" s="32">
        <f t="shared" ref="J133:J196" si="11">I133+J132</f>
        <v>91.329789757173259</v>
      </c>
      <c r="K133" s="29" t="str">
        <f t="shared" si="10"/>
        <v>C</v>
      </c>
    </row>
    <row r="134" spans="1:11" ht="15" customHeight="1">
      <c r="A134" s="29" t="s">
        <v>1172</v>
      </c>
      <c r="B134" s="30" t="s">
        <v>1173</v>
      </c>
      <c r="C134" s="29" t="s">
        <v>14</v>
      </c>
      <c r="D134" s="29" t="s">
        <v>1487</v>
      </c>
      <c r="E134" s="29" t="s">
        <v>39</v>
      </c>
      <c r="F134" s="31">
        <v>522.66</v>
      </c>
      <c r="G134" s="31">
        <v>4.2300000000000004</v>
      </c>
      <c r="H134" s="31">
        <f t="shared" si="8"/>
        <v>2210.85</v>
      </c>
      <c r="I134" s="32">
        <f t="shared" si="9"/>
        <v>0.12407874401836458</v>
      </c>
      <c r="J134" s="32">
        <f t="shared" si="11"/>
        <v>91.453868501191621</v>
      </c>
      <c r="K134" s="29" t="str">
        <f t="shared" si="10"/>
        <v>C</v>
      </c>
    </row>
    <row r="135" spans="1:11" ht="20.100000000000001" customHeight="1">
      <c r="A135" s="29" t="s">
        <v>335</v>
      </c>
      <c r="B135" s="30" t="s">
        <v>336</v>
      </c>
      <c r="C135" s="29" t="s">
        <v>4250</v>
      </c>
      <c r="D135" s="29" t="s">
        <v>1487</v>
      </c>
      <c r="E135" s="29" t="s">
        <v>39</v>
      </c>
      <c r="F135" s="31">
        <v>2.4</v>
      </c>
      <c r="G135" s="31">
        <v>906.33</v>
      </c>
      <c r="H135" s="31">
        <f t="shared" si="8"/>
        <v>2175.19</v>
      </c>
      <c r="I135" s="32">
        <f t="shared" si="9"/>
        <v>0.12207741058927854</v>
      </c>
      <c r="J135" s="32">
        <f t="shared" si="11"/>
        <v>91.575945911780906</v>
      </c>
      <c r="K135" s="29" t="str">
        <f t="shared" si="10"/>
        <v>C</v>
      </c>
    </row>
    <row r="136" spans="1:11" ht="27.95" customHeight="1">
      <c r="A136" s="29" t="s">
        <v>1069</v>
      </c>
      <c r="B136" s="30" t="s">
        <v>1070</v>
      </c>
      <c r="C136" s="29" t="s">
        <v>14</v>
      </c>
      <c r="D136" s="29" t="s">
        <v>1487</v>
      </c>
      <c r="E136" s="29" t="s">
        <v>39</v>
      </c>
      <c r="F136" s="31">
        <v>272.38</v>
      </c>
      <c r="G136" s="31">
        <v>7.88</v>
      </c>
      <c r="H136" s="31">
        <f t="shared" si="8"/>
        <v>2146.35</v>
      </c>
      <c r="I136" s="32">
        <f t="shared" si="9"/>
        <v>0.12045883358157126</v>
      </c>
      <c r="J136" s="32">
        <f t="shared" si="11"/>
        <v>91.696404745362472</v>
      </c>
      <c r="K136" s="29" t="str">
        <f t="shared" si="10"/>
        <v>C</v>
      </c>
    </row>
    <row r="137" spans="1:11" ht="20.100000000000001" customHeight="1">
      <c r="A137" s="29" t="s">
        <v>343</v>
      </c>
      <c r="B137" s="30" t="s">
        <v>344</v>
      </c>
      <c r="C137" s="29" t="s">
        <v>4250</v>
      </c>
      <c r="D137" s="29" t="s">
        <v>1487</v>
      </c>
      <c r="E137" s="29" t="s">
        <v>39</v>
      </c>
      <c r="F137" s="31">
        <v>3</v>
      </c>
      <c r="G137" s="31">
        <v>705.33</v>
      </c>
      <c r="H137" s="31">
        <f t="shared" si="8"/>
        <v>2115.9899999999998</v>
      </c>
      <c r="I137" s="32">
        <f t="shared" si="9"/>
        <v>0.11875495015736899</v>
      </c>
      <c r="J137" s="32">
        <f t="shared" si="11"/>
        <v>91.815159695519839</v>
      </c>
      <c r="K137" s="29" t="str">
        <f t="shared" si="10"/>
        <v>C</v>
      </c>
    </row>
    <row r="138" spans="1:11" ht="20.100000000000001" customHeight="1">
      <c r="A138" s="29" t="s">
        <v>123</v>
      </c>
      <c r="B138" s="30" t="s">
        <v>124</v>
      </c>
      <c r="C138" s="29" t="s">
        <v>14</v>
      </c>
      <c r="D138" s="29" t="s">
        <v>1487</v>
      </c>
      <c r="E138" s="29" t="s">
        <v>118</v>
      </c>
      <c r="F138" s="31">
        <v>181.73</v>
      </c>
      <c r="G138" s="31">
        <v>11.61</v>
      </c>
      <c r="H138" s="31">
        <f t="shared" si="8"/>
        <v>2109.89</v>
      </c>
      <c r="I138" s="32">
        <f t="shared" si="9"/>
        <v>0.1184126020385405</v>
      </c>
      <c r="J138" s="32">
        <f t="shared" si="11"/>
        <v>91.933572297558385</v>
      </c>
      <c r="K138" s="29" t="str">
        <f t="shared" si="10"/>
        <v>C</v>
      </c>
    </row>
    <row r="139" spans="1:11" ht="27.95" customHeight="1">
      <c r="A139" s="29" t="s">
        <v>1224</v>
      </c>
      <c r="B139" s="30" t="s">
        <v>1225</v>
      </c>
      <c r="C139" s="29" t="s">
        <v>14</v>
      </c>
      <c r="D139" s="29" t="s">
        <v>1487</v>
      </c>
      <c r="E139" s="29" t="s">
        <v>88</v>
      </c>
      <c r="F139" s="31">
        <v>43.66</v>
      </c>
      <c r="G139" s="31">
        <v>47.51</v>
      </c>
      <c r="H139" s="31">
        <f t="shared" si="8"/>
        <v>2074.29</v>
      </c>
      <c r="I139" s="32">
        <f t="shared" si="9"/>
        <v>0.11641463596800031</v>
      </c>
      <c r="J139" s="32">
        <f t="shared" si="11"/>
        <v>92.049986933526384</v>
      </c>
      <c r="K139" s="29" t="str">
        <f t="shared" si="10"/>
        <v>C</v>
      </c>
    </row>
    <row r="140" spans="1:11" ht="20.100000000000001" customHeight="1">
      <c r="A140" s="29" t="s">
        <v>110</v>
      </c>
      <c r="B140" s="30" t="s">
        <v>111</v>
      </c>
      <c r="C140" s="29" t="s">
        <v>14</v>
      </c>
      <c r="D140" s="29" t="s">
        <v>1487</v>
      </c>
      <c r="E140" s="29" t="s">
        <v>39</v>
      </c>
      <c r="F140" s="31">
        <v>47.05</v>
      </c>
      <c r="G140" s="31">
        <v>44.08</v>
      </c>
      <c r="H140" s="31">
        <f t="shared" si="8"/>
        <v>2073.96</v>
      </c>
      <c r="I140" s="32">
        <f t="shared" si="9"/>
        <v>0.11639611549599811</v>
      </c>
      <c r="J140" s="32">
        <f t="shared" si="11"/>
        <v>92.166383049022386</v>
      </c>
      <c r="K140" s="29" t="str">
        <f t="shared" si="10"/>
        <v>C</v>
      </c>
    </row>
    <row r="141" spans="1:11" ht="20.100000000000001" customHeight="1">
      <c r="A141" s="29" t="s">
        <v>1116</v>
      </c>
      <c r="B141" s="30" t="s">
        <v>1117</v>
      </c>
      <c r="C141" s="29" t="s">
        <v>14</v>
      </c>
      <c r="D141" s="29" t="s">
        <v>1487</v>
      </c>
      <c r="E141" s="29" t="s">
        <v>33</v>
      </c>
      <c r="F141" s="31">
        <v>6</v>
      </c>
      <c r="G141" s="31">
        <v>338.7</v>
      </c>
      <c r="H141" s="31">
        <f t="shared" si="8"/>
        <v>2032.2</v>
      </c>
      <c r="I141" s="32">
        <f t="shared" si="9"/>
        <v>0.11405243394808355</v>
      </c>
      <c r="J141" s="32">
        <f t="shared" si="11"/>
        <v>92.280435482970475</v>
      </c>
      <c r="K141" s="29" t="str">
        <f t="shared" si="10"/>
        <v>C</v>
      </c>
    </row>
    <row r="142" spans="1:11" ht="20.100000000000001" customHeight="1">
      <c r="A142" s="29" t="s">
        <v>721</v>
      </c>
      <c r="B142" s="30" t="s">
        <v>722</v>
      </c>
      <c r="C142" s="29" t="s">
        <v>4250</v>
      </c>
      <c r="D142" s="29" t="s">
        <v>1487</v>
      </c>
      <c r="E142" s="29" t="s">
        <v>33</v>
      </c>
      <c r="F142" s="31">
        <v>1</v>
      </c>
      <c r="G142" s="31">
        <v>1986.14</v>
      </c>
      <c r="H142" s="31">
        <f t="shared" si="8"/>
        <v>1986.14</v>
      </c>
      <c r="I142" s="32">
        <f t="shared" si="9"/>
        <v>0.1114674250377161</v>
      </c>
      <c r="J142" s="32">
        <f t="shared" si="11"/>
        <v>92.391902908008191</v>
      </c>
      <c r="K142" s="29" t="str">
        <f t="shared" si="10"/>
        <v>C</v>
      </c>
    </row>
    <row r="143" spans="1:11" ht="20.100000000000001" customHeight="1">
      <c r="A143" s="29" t="s">
        <v>438</v>
      </c>
      <c r="B143" s="30" t="s">
        <v>439</v>
      </c>
      <c r="C143" s="29" t="s">
        <v>14</v>
      </c>
      <c r="D143" s="29" t="s">
        <v>1487</v>
      </c>
      <c r="E143" s="29" t="s">
        <v>33</v>
      </c>
      <c r="F143" s="31">
        <v>102</v>
      </c>
      <c r="G143" s="31">
        <v>19.25</v>
      </c>
      <c r="H143" s="31">
        <f t="shared" si="8"/>
        <v>1963.5</v>
      </c>
      <c r="I143" s="32">
        <f t="shared" si="9"/>
        <v>0.11019680841308044</v>
      </c>
      <c r="J143" s="32">
        <f t="shared" si="11"/>
        <v>92.50209971642127</v>
      </c>
      <c r="K143" s="29" t="str">
        <f t="shared" si="10"/>
        <v>C</v>
      </c>
    </row>
    <row r="144" spans="1:11" ht="20.100000000000001" customHeight="1">
      <c r="A144" s="29" t="s">
        <v>1113</v>
      </c>
      <c r="B144" s="30" t="s">
        <v>1114</v>
      </c>
      <c r="C144" s="29" t="s">
        <v>14</v>
      </c>
      <c r="D144" s="29" t="s">
        <v>1487</v>
      </c>
      <c r="E144" s="29" t="s">
        <v>33</v>
      </c>
      <c r="F144" s="31">
        <v>6</v>
      </c>
      <c r="G144" s="31">
        <v>326.54000000000002</v>
      </c>
      <c r="H144" s="31">
        <f t="shared" si="8"/>
        <v>1959.24</v>
      </c>
      <c r="I144" s="32">
        <f t="shared" si="9"/>
        <v>0.10995772595632476</v>
      </c>
      <c r="J144" s="32">
        <f t="shared" si="11"/>
        <v>92.612057442377591</v>
      </c>
      <c r="K144" s="29" t="str">
        <f t="shared" si="10"/>
        <v>C</v>
      </c>
    </row>
    <row r="145" spans="1:11" ht="15" customHeight="1">
      <c r="A145" s="29" t="s">
        <v>1365</v>
      </c>
      <c r="B145" s="30" t="s">
        <v>1366</v>
      </c>
      <c r="C145" s="29" t="s">
        <v>399</v>
      </c>
      <c r="D145" s="29" t="s">
        <v>1487</v>
      </c>
      <c r="E145" s="29" t="s">
        <v>496</v>
      </c>
      <c r="F145" s="31">
        <v>122.11</v>
      </c>
      <c r="G145" s="31">
        <v>15.71</v>
      </c>
      <c r="H145" s="31">
        <f t="shared" si="8"/>
        <v>1918.35</v>
      </c>
      <c r="I145" s="32">
        <f t="shared" si="9"/>
        <v>0.10766287110732509</v>
      </c>
      <c r="J145" s="32">
        <f t="shared" si="11"/>
        <v>92.719720313484913</v>
      </c>
      <c r="K145" s="29" t="str">
        <f t="shared" si="10"/>
        <v>C</v>
      </c>
    </row>
    <row r="146" spans="1:11" ht="20.100000000000001" customHeight="1">
      <c r="A146" s="29" t="s">
        <v>1110</v>
      </c>
      <c r="B146" s="30" t="s">
        <v>1111</v>
      </c>
      <c r="C146" s="29" t="s">
        <v>14</v>
      </c>
      <c r="D146" s="29" t="s">
        <v>1487</v>
      </c>
      <c r="E146" s="29" t="s">
        <v>33</v>
      </c>
      <c r="F146" s="31">
        <v>6</v>
      </c>
      <c r="G146" s="31">
        <v>308.27</v>
      </c>
      <c r="H146" s="31">
        <f t="shared" si="8"/>
        <v>1849.62</v>
      </c>
      <c r="I146" s="32">
        <f t="shared" si="9"/>
        <v>0.10380556189304904</v>
      </c>
      <c r="J146" s="32">
        <f t="shared" si="11"/>
        <v>92.823525875377968</v>
      </c>
      <c r="K146" s="29" t="str">
        <f t="shared" si="10"/>
        <v>C</v>
      </c>
    </row>
    <row r="147" spans="1:11" ht="20.100000000000001" customHeight="1">
      <c r="A147" s="29" t="s">
        <v>751</v>
      </c>
      <c r="B147" s="30" t="s">
        <v>752</v>
      </c>
      <c r="C147" s="29" t="s">
        <v>14</v>
      </c>
      <c r="D147" s="29" t="s">
        <v>1487</v>
      </c>
      <c r="E147" s="29" t="s">
        <v>88</v>
      </c>
      <c r="F147" s="31">
        <v>60.83</v>
      </c>
      <c r="G147" s="31">
        <v>30.21</v>
      </c>
      <c r="H147" s="31">
        <f t="shared" si="8"/>
        <v>1837.67</v>
      </c>
      <c r="I147" s="32">
        <f t="shared" si="9"/>
        <v>0.10313489631599976</v>
      </c>
      <c r="J147" s="32">
        <f t="shared" si="11"/>
        <v>92.92666077169396</v>
      </c>
      <c r="K147" s="29" t="str">
        <f t="shared" si="10"/>
        <v>C</v>
      </c>
    </row>
    <row r="148" spans="1:11" ht="20.100000000000001" customHeight="1">
      <c r="A148" s="29" t="s">
        <v>429</v>
      </c>
      <c r="B148" s="30" t="s">
        <v>430</v>
      </c>
      <c r="C148" s="29" t="s">
        <v>14</v>
      </c>
      <c r="D148" s="29" t="s">
        <v>1487</v>
      </c>
      <c r="E148" s="29" t="s">
        <v>33</v>
      </c>
      <c r="F148" s="31">
        <v>95</v>
      </c>
      <c r="G148" s="31">
        <v>19.25</v>
      </c>
      <c r="H148" s="31">
        <f t="shared" si="8"/>
        <v>1828.75</v>
      </c>
      <c r="I148" s="32">
        <f t="shared" si="9"/>
        <v>0.10263428234551608</v>
      </c>
      <c r="J148" s="32">
        <f t="shared" si="11"/>
        <v>93.02929505403948</v>
      </c>
      <c r="K148" s="29" t="str">
        <f t="shared" si="10"/>
        <v>C</v>
      </c>
    </row>
    <row r="149" spans="1:11" ht="15" customHeight="1">
      <c r="A149" s="29" t="s">
        <v>1422</v>
      </c>
      <c r="B149" s="30" t="s">
        <v>1423</v>
      </c>
      <c r="C149" s="29" t="s">
        <v>14</v>
      </c>
      <c r="D149" s="29" t="s">
        <v>1487</v>
      </c>
      <c r="E149" s="29" t="s">
        <v>43</v>
      </c>
      <c r="F149" s="31">
        <v>19</v>
      </c>
      <c r="G149" s="31">
        <v>91.89</v>
      </c>
      <c r="H149" s="31">
        <f t="shared" si="8"/>
        <v>1745.91</v>
      </c>
      <c r="I149" s="32">
        <f t="shared" si="9"/>
        <v>9.7985082646539975E-2</v>
      </c>
      <c r="J149" s="32">
        <f t="shared" si="11"/>
        <v>93.127280136686025</v>
      </c>
      <c r="K149" s="29" t="str">
        <f t="shared" si="10"/>
        <v>C</v>
      </c>
    </row>
    <row r="150" spans="1:11" ht="20.100000000000001" customHeight="1">
      <c r="A150" s="29" t="s">
        <v>1328</v>
      </c>
      <c r="B150" s="30" t="s">
        <v>1329</v>
      </c>
      <c r="C150" s="29" t="s">
        <v>4250</v>
      </c>
      <c r="D150" s="29" t="s">
        <v>1487</v>
      </c>
      <c r="E150" s="29" t="s">
        <v>88</v>
      </c>
      <c r="F150" s="31">
        <v>118.45</v>
      </c>
      <c r="G150" s="31">
        <v>14.44</v>
      </c>
      <c r="H150" s="31">
        <f t="shared" si="8"/>
        <v>1710.42</v>
      </c>
      <c r="I150" s="32">
        <f t="shared" si="9"/>
        <v>9.5993290066667195E-2</v>
      </c>
      <c r="J150" s="32">
        <f t="shared" si="11"/>
        <v>93.223273426752698</v>
      </c>
      <c r="K150" s="29" t="str">
        <f t="shared" si="10"/>
        <v>C</v>
      </c>
    </row>
    <row r="151" spans="1:11" ht="20.100000000000001" customHeight="1">
      <c r="A151" s="29" t="s">
        <v>385</v>
      </c>
      <c r="B151" s="30" t="s">
        <v>386</v>
      </c>
      <c r="C151" s="29" t="s">
        <v>14</v>
      </c>
      <c r="D151" s="29" t="s">
        <v>1487</v>
      </c>
      <c r="E151" s="29" t="s">
        <v>88</v>
      </c>
      <c r="F151" s="31">
        <v>116.4</v>
      </c>
      <c r="G151" s="31">
        <v>14.68</v>
      </c>
      <c r="H151" s="31">
        <f t="shared" si="8"/>
        <v>1708.75</v>
      </c>
      <c r="I151" s="32">
        <f t="shared" si="9"/>
        <v>9.5899565253807578E-2</v>
      </c>
      <c r="J151" s="32">
        <f t="shared" si="11"/>
        <v>93.3191729920065</v>
      </c>
      <c r="K151" s="29" t="str">
        <f t="shared" si="10"/>
        <v>C</v>
      </c>
    </row>
    <row r="152" spans="1:11" ht="20.100000000000001" customHeight="1">
      <c r="A152" s="29" t="s">
        <v>538</v>
      </c>
      <c r="B152" s="30" t="s">
        <v>539</v>
      </c>
      <c r="C152" s="29" t="s">
        <v>14</v>
      </c>
      <c r="D152" s="29" t="s">
        <v>1487</v>
      </c>
      <c r="E152" s="29" t="s">
        <v>88</v>
      </c>
      <c r="F152" s="31">
        <v>177.83</v>
      </c>
      <c r="G152" s="31">
        <v>9.5399999999999991</v>
      </c>
      <c r="H152" s="31">
        <f t="shared" si="8"/>
        <v>1696.5</v>
      </c>
      <c r="I152" s="32">
        <f t="shared" si="9"/>
        <v>9.5212062884029003E-2</v>
      </c>
      <c r="J152" s="32">
        <f t="shared" si="11"/>
        <v>93.414385054890531</v>
      </c>
      <c r="K152" s="29" t="str">
        <f t="shared" si="10"/>
        <v>C</v>
      </c>
    </row>
    <row r="153" spans="1:11" ht="20.100000000000001" customHeight="1">
      <c r="A153" s="29" t="s">
        <v>158</v>
      </c>
      <c r="B153" s="30" t="s">
        <v>159</v>
      </c>
      <c r="C153" s="29" t="s">
        <v>14</v>
      </c>
      <c r="D153" s="29" t="s">
        <v>1487</v>
      </c>
      <c r="E153" s="29" t="s">
        <v>118</v>
      </c>
      <c r="F153" s="31">
        <v>142.72999999999999</v>
      </c>
      <c r="G153" s="31">
        <v>11.84</v>
      </c>
      <c r="H153" s="31">
        <f t="shared" si="8"/>
        <v>1689.92</v>
      </c>
      <c r="I153" s="32">
        <f t="shared" si="9"/>
        <v>9.4842775896833653E-2</v>
      </c>
      <c r="J153" s="32">
        <f t="shared" si="11"/>
        <v>93.509227830787367</v>
      </c>
      <c r="K153" s="29" t="str">
        <f t="shared" si="10"/>
        <v>C</v>
      </c>
    </row>
    <row r="154" spans="1:11" ht="15" customHeight="1">
      <c r="A154" s="29" t="s">
        <v>353</v>
      </c>
      <c r="B154" s="30" t="s">
        <v>354</v>
      </c>
      <c r="C154" s="29" t="s">
        <v>14</v>
      </c>
      <c r="D154" s="29" t="s">
        <v>1487</v>
      </c>
      <c r="E154" s="29" t="s">
        <v>88</v>
      </c>
      <c r="F154" s="31">
        <v>24.35</v>
      </c>
      <c r="G154" s="31">
        <v>69.25</v>
      </c>
      <c r="H154" s="31">
        <f t="shared" si="8"/>
        <v>1686.24</v>
      </c>
      <c r="I154" s="32">
        <f t="shared" si="9"/>
        <v>9.4636244572687919E-2</v>
      </c>
      <c r="J154" s="32">
        <f t="shared" si="11"/>
        <v>93.60386407536005</v>
      </c>
      <c r="K154" s="29" t="str">
        <f t="shared" si="10"/>
        <v>C</v>
      </c>
    </row>
    <row r="155" spans="1:11" ht="15" customHeight="1">
      <c r="A155" s="29" t="s">
        <v>397</v>
      </c>
      <c r="B155" s="30" t="s">
        <v>398</v>
      </c>
      <c r="C155" s="29" t="s">
        <v>399</v>
      </c>
      <c r="D155" s="29" t="s">
        <v>1487</v>
      </c>
      <c r="E155" s="29" t="s">
        <v>400</v>
      </c>
      <c r="F155" s="31">
        <v>9</v>
      </c>
      <c r="G155" s="31">
        <v>183.59</v>
      </c>
      <c r="H155" s="31">
        <f t="shared" si="8"/>
        <v>1652.31</v>
      </c>
      <c r="I155" s="32">
        <f t="shared" si="9"/>
        <v>9.2732003315007347E-2</v>
      </c>
      <c r="J155" s="32">
        <f t="shared" si="11"/>
        <v>93.696596078675057</v>
      </c>
      <c r="K155" s="29" t="str">
        <f t="shared" si="10"/>
        <v>C</v>
      </c>
    </row>
    <row r="156" spans="1:11" ht="20.100000000000001" customHeight="1">
      <c r="A156" s="29" t="s">
        <v>867</v>
      </c>
      <c r="B156" s="30" t="s">
        <v>868</v>
      </c>
      <c r="C156" s="29" t="s">
        <v>14</v>
      </c>
      <c r="D156" s="29" t="s">
        <v>1487</v>
      </c>
      <c r="E156" s="29" t="s">
        <v>33</v>
      </c>
      <c r="F156" s="31">
        <v>2</v>
      </c>
      <c r="G156" s="31">
        <v>815.99</v>
      </c>
      <c r="H156" s="31">
        <f t="shared" si="8"/>
        <v>1631.98</v>
      </c>
      <c r="I156" s="32">
        <f t="shared" si="9"/>
        <v>9.1591029994387063E-2</v>
      </c>
      <c r="J156" s="32">
        <f t="shared" si="11"/>
        <v>93.788187108669447</v>
      </c>
      <c r="K156" s="29" t="str">
        <f t="shared" si="10"/>
        <v>C</v>
      </c>
    </row>
    <row r="157" spans="1:11" ht="20.100000000000001" customHeight="1">
      <c r="A157" s="29" t="s">
        <v>318</v>
      </c>
      <c r="B157" s="30" t="s">
        <v>319</v>
      </c>
      <c r="C157" s="29" t="s">
        <v>4250</v>
      </c>
      <c r="D157" s="29" t="s">
        <v>1487</v>
      </c>
      <c r="E157" s="29" t="s">
        <v>39</v>
      </c>
      <c r="F157" s="31">
        <v>2.2799999999999998</v>
      </c>
      <c r="G157" s="31">
        <v>708.19</v>
      </c>
      <c r="H157" s="31">
        <f t="shared" si="8"/>
        <v>1614.67</v>
      </c>
      <c r="I157" s="32">
        <f t="shared" si="9"/>
        <v>9.0619547053908123E-2</v>
      </c>
      <c r="J157" s="32">
        <f t="shared" si="11"/>
        <v>93.878806655723352</v>
      </c>
      <c r="K157" s="29" t="str">
        <f t="shared" si="10"/>
        <v>C</v>
      </c>
    </row>
    <row r="158" spans="1:11" ht="20.100000000000001" customHeight="1">
      <c r="A158" s="29" t="s">
        <v>1407</v>
      </c>
      <c r="B158" s="30" t="s">
        <v>1408</v>
      </c>
      <c r="C158" s="29" t="s">
        <v>4250</v>
      </c>
      <c r="D158" s="29" t="s">
        <v>1487</v>
      </c>
      <c r="E158" s="29" t="s">
        <v>33</v>
      </c>
      <c r="F158" s="31">
        <v>12</v>
      </c>
      <c r="G158" s="31">
        <v>127.96</v>
      </c>
      <c r="H158" s="31">
        <f t="shared" si="8"/>
        <v>1535.52</v>
      </c>
      <c r="I158" s="32">
        <f t="shared" si="9"/>
        <v>8.6177439905502043E-2</v>
      </c>
      <c r="J158" s="32">
        <f t="shared" si="11"/>
        <v>93.96498409562885</v>
      </c>
      <c r="K158" s="29" t="str">
        <f t="shared" si="10"/>
        <v>C</v>
      </c>
    </row>
    <row r="159" spans="1:11" ht="20.100000000000001" customHeight="1">
      <c r="A159" s="29" t="s">
        <v>208</v>
      </c>
      <c r="B159" s="30" t="s">
        <v>209</v>
      </c>
      <c r="C159" s="29" t="s">
        <v>4250</v>
      </c>
      <c r="D159" s="29" t="s">
        <v>1487</v>
      </c>
      <c r="E159" s="29" t="s">
        <v>33</v>
      </c>
      <c r="F159" s="31">
        <v>1</v>
      </c>
      <c r="G159" s="31">
        <v>1473.8</v>
      </c>
      <c r="H159" s="31">
        <f t="shared" si="8"/>
        <v>1473.8</v>
      </c>
      <c r="I159" s="32">
        <f t="shared" si="9"/>
        <v>8.2713550414666631E-2</v>
      </c>
      <c r="J159" s="32">
        <f t="shared" si="11"/>
        <v>94.047697646043517</v>
      </c>
      <c r="K159" s="29" t="str">
        <f t="shared" si="10"/>
        <v>C</v>
      </c>
    </row>
    <row r="160" spans="1:11" ht="27.95" customHeight="1">
      <c r="A160" s="29" t="s">
        <v>41</v>
      </c>
      <c r="B160" s="30" t="s">
        <v>42</v>
      </c>
      <c r="C160" s="29" t="s">
        <v>14</v>
      </c>
      <c r="D160" s="29" t="s">
        <v>1487</v>
      </c>
      <c r="E160" s="29" t="s">
        <v>43</v>
      </c>
      <c r="F160" s="31">
        <v>204.88</v>
      </c>
      <c r="G160" s="31">
        <v>7.09</v>
      </c>
      <c r="H160" s="31">
        <f t="shared" si="8"/>
        <v>1452.6</v>
      </c>
      <c r="I160" s="32">
        <f t="shared" si="9"/>
        <v>8.1523750395131461E-2</v>
      </c>
      <c r="J160" s="32">
        <f t="shared" si="11"/>
        <v>94.129221396438652</v>
      </c>
      <c r="K160" s="29" t="str">
        <f t="shared" si="10"/>
        <v>C</v>
      </c>
    </row>
    <row r="161" spans="1:11" ht="20.100000000000001" customHeight="1">
      <c r="A161" s="29" t="s">
        <v>309</v>
      </c>
      <c r="B161" s="30" t="s">
        <v>310</v>
      </c>
      <c r="C161" s="29" t="s">
        <v>4250</v>
      </c>
      <c r="D161" s="29" t="s">
        <v>1487</v>
      </c>
      <c r="E161" s="29" t="s">
        <v>33</v>
      </c>
      <c r="F161" s="31">
        <v>1</v>
      </c>
      <c r="G161" s="31">
        <v>1450.38</v>
      </c>
      <c r="H161" s="31">
        <f t="shared" si="8"/>
        <v>1450.38</v>
      </c>
      <c r="I161" s="32">
        <f t="shared" si="9"/>
        <v>8.1399158128934862E-2</v>
      </c>
      <c r="J161" s="32">
        <f t="shared" si="11"/>
        <v>94.210620554567583</v>
      </c>
      <c r="K161" s="29" t="str">
        <f t="shared" si="10"/>
        <v>C</v>
      </c>
    </row>
    <row r="162" spans="1:11" ht="20.100000000000001" customHeight="1">
      <c r="A162" s="29" t="s">
        <v>293</v>
      </c>
      <c r="B162" s="30" t="s">
        <v>294</v>
      </c>
      <c r="C162" s="29" t="s">
        <v>4250</v>
      </c>
      <c r="D162" s="29" t="s">
        <v>1487</v>
      </c>
      <c r="E162" s="29" t="s">
        <v>295</v>
      </c>
      <c r="F162" s="31">
        <v>2.1</v>
      </c>
      <c r="G162" s="31">
        <v>685.65</v>
      </c>
      <c r="H162" s="31">
        <f t="shared" si="8"/>
        <v>1439.87</v>
      </c>
      <c r="I162" s="32">
        <f t="shared" si="9"/>
        <v>8.0809309156986045E-2</v>
      </c>
      <c r="J162" s="32">
        <f t="shared" si="11"/>
        <v>94.291429863724574</v>
      </c>
      <c r="K162" s="29" t="str">
        <f t="shared" si="10"/>
        <v>C</v>
      </c>
    </row>
    <row r="163" spans="1:11" ht="20.100000000000001" customHeight="1">
      <c r="A163" s="29" t="s">
        <v>1148</v>
      </c>
      <c r="B163" s="30" t="s">
        <v>1149</v>
      </c>
      <c r="C163" s="29" t="s">
        <v>4250</v>
      </c>
      <c r="D163" s="29" t="s">
        <v>1487</v>
      </c>
      <c r="E163" s="29" t="s">
        <v>33</v>
      </c>
      <c r="F163" s="31">
        <v>3</v>
      </c>
      <c r="G163" s="31">
        <v>472.25</v>
      </c>
      <c r="H163" s="31">
        <f t="shared" si="8"/>
        <v>1416.75</v>
      </c>
      <c r="I163" s="32">
        <f t="shared" si="9"/>
        <v>7.9511753663983539E-2</v>
      </c>
      <c r="J163" s="32">
        <f t="shared" si="11"/>
        <v>94.370941617388553</v>
      </c>
      <c r="K163" s="29" t="str">
        <f t="shared" si="10"/>
        <v>C</v>
      </c>
    </row>
    <row r="164" spans="1:11" ht="20.100000000000001" customHeight="1">
      <c r="A164" s="29" t="s">
        <v>500</v>
      </c>
      <c r="B164" s="30" t="s">
        <v>501</v>
      </c>
      <c r="C164" s="29" t="s">
        <v>14</v>
      </c>
      <c r="D164" s="29" t="s">
        <v>1487</v>
      </c>
      <c r="E164" s="29" t="s">
        <v>33</v>
      </c>
      <c r="F164" s="31">
        <v>31</v>
      </c>
      <c r="G164" s="31">
        <v>45.05</v>
      </c>
      <c r="H164" s="31">
        <f t="shared" si="8"/>
        <v>1396.55</v>
      </c>
      <c r="I164" s="32">
        <f t="shared" si="9"/>
        <v>7.8378076286879275E-2</v>
      </c>
      <c r="J164" s="32">
        <f t="shared" si="11"/>
        <v>94.449319693675434</v>
      </c>
      <c r="K164" s="29" t="str">
        <f t="shared" si="10"/>
        <v>C</v>
      </c>
    </row>
    <row r="165" spans="1:11" ht="20.100000000000001" customHeight="1">
      <c r="A165" s="29" t="s">
        <v>1159</v>
      </c>
      <c r="B165" s="30" t="s">
        <v>1160</v>
      </c>
      <c r="C165" s="29" t="s">
        <v>4250</v>
      </c>
      <c r="D165" s="29" t="s">
        <v>1487</v>
      </c>
      <c r="E165" s="29" t="s">
        <v>33</v>
      </c>
      <c r="F165" s="31">
        <v>1</v>
      </c>
      <c r="G165" s="31">
        <v>1384.53</v>
      </c>
      <c r="H165" s="31">
        <f t="shared" si="8"/>
        <v>1384.53</v>
      </c>
      <c r="I165" s="32">
        <f t="shared" si="9"/>
        <v>7.7703482124859807E-2</v>
      </c>
      <c r="J165" s="32">
        <f t="shared" si="11"/>
        <v>94.527023175800295</v>
      </c>
      <c r="K165" s="29" t="str">
        <f t="shared" si="10"/>
        <v>C</v>
      </c>
    </row>
    <row r="166" spans="1:11" ht="20.100000000000001" customHeight="1">
      <c r="A166" s="29" t="s">
        <v>549</v>
      </c>
      <c r="B166" s="30" t="s">
        <v>550</v>
      </c>
      <c r="C166" s="29" t="s">
        <v>14</v>
      </c>
      <c r="D166" s="29" t="s">
        <v>1487</v>
      </c>
      <c r="E166" s="29" t="s">
        <v>33</v>
      </c>
      <c r="F166" s="31">
        <v>40</v>
      </c>
      <c r="G166" s="31">
        <v>34.1</v>
      </c>
      <c r="H166" s="31">
        <f t="shared" si="8"/>
        <v>1364</v>
      </c>
      <c r="I166" s="32">
        <f t="shared" si="9"/>
        <v>7.6551284275753348E-2</v>
      </c>
      <c r="J166" s="32">
        <f t="shared" si="11"/>
        <v>94.603574460076047</v>
      </c>
      <c r="K166" s="29" t="str">
        <f t="shared" si="10"/>
        <v>C</v>
      </c>
    </row>
    <row r="167" spans="1:11" ht="20.100000000000001" customHeight="1">
      <c r="A167" s="29" t="s">
        <v>1045</v>
      </c>
      <c r="B167" s="30" t="s">
        <v>1046</v>
      </c>
      <c r="C167" s="29" t="s">
        <v>14</v>
      </c>
      <c r="D167" s="29" t="s">
        <v>1487</v>
      </c>
      <c r="E167" s="29" t="s">
        <v>33</v>
      </c>
      <c r="F167" s="31">
        <v>5</v>
      </c>
      <c r="G167" s="31">
        <v>266.44</v>
      </c>
      <c r="H167" s="31">
        <f t="shared" si="8"/>
        <v>1332.2</v>
      </c>
      <c r="I167" s="32">
        <f t="shared" si="9"/>
        <v>7.4766584246450593E-2</v>
      </c>
      <c r="J167" s="32">
        <f t="shared" si="11"/>
        <v>94.678341044322494</v>
      </c>
      <c r="K167" s="29" t="str">
        <f t="shared" si="10"/>
        <v>C</v>
      </c>
    </row>
    <row r="168" spans="1:11" ht="20.100000000000001" customHeight="1">
      <c r="A168" s="29" t="s">
        <v>903</v>
      </c>
      <c r="B168" s="30" t="s">
        <v>904</v>
      </c>
      <c r="C168" s="29" t="s">
        <v>14</v>
      </c>
      <c r="D168" s="29" t="s">
        <v>1487</v>
      </c>
      <c r="E168" s="29" t="s">
        <v>88</v>
      </c>
      <c r="F168" s="31">
        <v>19.28</v>
      </c>
      <c r="G168" s="31">
        <v>68.59</v>
      </c>
      <c r="H168" s="31">
        <f t="shared" si="8"/>
        <v>1322.42</v>
      </c>
      <c r="I168" s="32">
        <f t="shared" si="9"/>
        <v>7.421770480347635E-2</v>
      </c>
      <c r="J168" s="32">
        <f t="shared" si="11"/>
        <v>94.752558749125967</v>
      </c>
      <c r="K168" s="29" t="str">
        <f t="shared" si="10"/>
        <v>C</v>
      </c>
    </row>
    <row r="169" spans="1:11" ht="20.100000000000001" customHeight="1">
      <c r="A169" s="29" t="s">
        <v>116</v>
      </c>
      <c r="B169" s="30" t="s">
        <v>117</v>
      </c>
      <c r="C169" s="29" t="s">
        <v>14</v>
      </c>
      <c r="D169" s="29" t="s">
        <v>1487</v>
      </c>
      <c r="E169" s="29" t="s">
        <v>118</v>
      </c>
      <c r="F169" s="31">
        <v>77.73</v>
      </c>
      <c r="G169" s="31">
        <v>16.8</v>
      </c>
      <c r="H169" s="31">
        <f t="shared" si="8"/>
        <v>1305.8599999999999</v>
      </c>
      <c r="I169" s="32">
        <f t="shared" si="9"/>
        <v>7.3288313844820568E-2</v>
      </c>
      <c r="J169" s="32">
        <f t="shared" si="11"/>
        <v>94.825847062970794</v>
      </c>
      <c r="K169" s="29" t="str">
        <f t="shared" si="10"/>
        <v>C</v>
      </c>
    </row>
    <row r="170" spans="1:11" ht="20.100000000000001" customHeight="1">
      <c r="A170" s="29" t="s">
        <v>1354</v>
      </c>
      <c r="B170" s="30" t="s">
        <v>1355</v>
      </c>
      <c r="C170" s="29" t="s">
        <v>4250</v>
      </c>
      <c r="D170" s="29" t="s">
        <v>1487</v>
      </c>
      <c r="E170" s="29" t="s">
        <v>33</v>
      </c>
      <c r="F170" s="31">
        <v>13</v>
      </c>
      <c r="G170" s="31">
        <v>96.05</v>
      </c>
      <c r="H170" s="31">
        <f t="shared" si="8"/>
        <v>1248.6500000000001</v>
      </c>
      <c r="I170" s="32">
        <f t="shared" si="9"/>
        <v>7.0077537471348553E-2</v>
      </c>
      <c r="J170" s="32">
        <f t="shared" si="11"/>
        <v>94.895924600442143</v>
      </c>
      <c r="K170" s="29" t="str">
        <f t="shared" si="10"/>
        <v>C</v>
      </c>
    </row>
    <row r="171" spans="1:11" ht="20.100000000000001" customHeight="1">
      <c r="A171" s="29" t="s">
        <v>639</v>
      </c>
      <c r="B171" s="30" t="s">
        <v>640</v>
      </c>
      <c r="C171" s="29" t="s">
        <v>14</v>
      </c>
      <c r="D171" s="29" t="s">
        <v>1487</v>
      </c>
      <c r="E171" s="29" t="s">
        <v>88</v>
      </c>
      <c r="F171" s="31">
        <v>90.41</v>
      </c>
      <c r="G171" s="31">
        <v>13.72</v>
      </c>
      <c r="H171" s="31">
        <f t="shared" si="8"/>
        <v>1240.43</v>
      </c>
      <c r="I171" s="32">
        <f t="shared" si="9"/>
        <v>6.9616209350566519E-2</v>
      </c>
      <c r="J171" s="32">
        <f t="shared" si="11"/>
        <v>94.965540809792714</v>
      </c>
      <c r="K171" s="29" t="str">
        <f t="shared" si="10"/>
        <v>C</v>
      </c>
    </row>
    <row r="172" spans="1:11" ht="20.100000000000001" customHeight="1">
      <c r="A172" s="29" t="s">
        <v>689</v>
      </c>
      <c r="B172" s="30" t="s">
        <v>690</v>
      </c>
      <c r="C172" s="29" t="s">
        <v>14</v>
      </c>
      <c r="D172" s="29" t="s">
        <v>1487</v>
      </c>
      <c r="E172" s="29" t="s">
        <v>33</v>
      </c>
      <c r="F172" s="31">
        <v>3</v>
      </c>
      <c r="G172" s="31">
        <v>406.46</v>
      </c>
      <c r="H172" s="31">
        <f t="shared" si="8"/>
        <v>1219.3800000000001</v>
      </c>
      <c r="I172" s="32">
        <f t="shared" si="9"/>
        <v>6.843482772739598E-2</v>
      </c>
      <c r="J172" s="32">
        <f t="shared" si="11"/>
        <v>95.033975637520115</v>
      </c>
      <c r="K172" s="29" t="str">
        <f t="shared" si="10"/>
        <v>C</v>
      </c>
    </row>
    <row r="173" spans="1:11" ht="15" customHeight="1">
      <c r="A173" s="29" t="s">
        <v>491</v>
      </c>
      <c r="B173" s="30" t="s">
        <v>492</v>
      </c>
      <c r="C173" s="29" t="s">
        <v>399</v>
      </c>
      <c r="D173" s="29" t="s">
        <v>1487</v>
      </c>
      <c r="E173" s="29" t="s">
        <v>400</v>
      </c>
      <c r="F173" s="31">
        <v>86</v>
      </c>
      <c r="G173" s="31">
        <v>14.02</v>
      </c>
      <c r="H173" s="31">
        <f t="shared" si="8"/>
        <v>1205.72</v>
      </c>
      <c r="I173" s="32">
        <f t="shared" si="9"/>
        <v>6.7668192431789828E-2</v>
      </c>
      <c r="J173" s="32">
        <f t="shared" si="11"/>
        <v>95.101643829951911</v>
      </c>
      <c r="K173" s="29" t="str">
        <f t="shared" si="10"/>
        <v>C</v>
      </c>
    </row>
    <row r="174" spans="1:11" ht="20.100000000000001" customHeight="1">
      <c r="A174" s="29" t="s">
        <v>1048</v>
      </c>
      <c r="B174" s="30" t="s">
        <v>1049</v>
      </c>
      <c r="C174" s="29" t="s">
        <v>14</v>
      </c>
      <c r="D174" s="29" t="s">
        <v>1487</v>
      </c>
      <c r="E174" s="29" t="s">
        <v>33</v>
      </c>
      <c r="F174" s="31">
        <v>5</v>
      </c>
      <c r="G174" s="31">
        <v>236.44</v>
      </c>
      <c r="H174" s="31">
        <f t="shared" si="8"/>
        <v>1182.2</v>
      </c>
      <c r="I174" s="32">
        <f t="shared" si="9"/>
        <v>6.6348187881814957E-2</v>
      </c>
      <c r="J174" s="32">
        <f t="shared" si="11"/>
        <v>95.167992017833726</v>
      </c>
      <c r="K174" s="29" t="str">
        <f t="shared" si="10"/>
        <v>C</v>
      </c>
    </row>
    <row r="175" spans="1:11" ht="20.100000000000001" customHeight="1">
      <c r="A175" s="29" t="s">
        <v>260</v>
      </c>
      <c r="B175" s="30" t="s">
        <v>261</v>
      </c>
      <c r="C175" s="29" t="s">
        <v>14</v>
      </c>
      <c r="D175" s="29" t="s">
        <v>1487</v>
      </c>
      <c r="E175" s="29" t="s">
        <v>39</v>
      </c>
      <c r="F175" s="31">
        <v>412.59</v>
      </c>
      <c r="G175" s="31">
        <v>2.86</v>
      </c>
      <c r="H175" s="31">
        <f t="shared" si="8"/>
        <v>1180.01</v>
      </c>
      <c r="I175" s="32">
        <f t="shared" si="9"/>
        <v>6.6225279294891276E-2</v>
      </c>
      <c r="J175" s="32">
        <f t="shared" si="11"/>
        <v>95.234217297128623</v>
      </c>
      <c r="K175" s="29" t="str">
        <f t="shared" si="10"/>
        <v>C</v>
      </c>
    </row>
    <row r="176" spans="1:11" ht="20.100000000000001" customHeight="1">
      <c r="A176" s="29" t="s">
        <v>612</v>
      </c>
      <c r="B176" s="30" t="s">
        <v>613</v>
      </c>
      <c r="C176" s="29" t="s">
        <v>4250</v>
      </c>
      <c r="D176" s="29" t="s">
        <v>1487</v>
      </c>
      <c r="E176" s="29" t="s">
        <v>33</v>
      </c>
      <c r="F176" s="31">
        <v>1</v>
      </c>
      <c r="G176" s="31">
        <v>1166.22</v>
      </c>
      <c r="H176" s="31">
        <f t="shared" si="8"/>
        <v>1166.22</v>
      </c>
      <c r="I176" s="32">
        <f t="shared" si="9"/>
        <v>6.5451348055769118E-2</v>
      </c>
      <c r="J176" s="32">
        <f t="shared" si="11"/>
        <v>95.299668645184397</v>
      </c>
      <c r="K176" s="29" t="str">
        <f t="shared" si="10"/>
        <v>C</v>
      </c>
    </row>
    <row r="177" spans="1:11" ht="20.100000000000001" customHeight="1">
      <c r="A177" s="29" t="s">
        <v>724</v>
      </c>
      <c r="B177" s="30" t="s">
        <v>725</v>
      </c>
      <c r="C177" s="29" t="s">
        <v>4250</v>
      </c>
      <c r="D177" s="29" t="s">
        <v>1487</v>
      </c>
      <c r="E177" s="29" t="s">
        <v>33</v>
      </c>
      <c r="F177" s="31">
        <v>1</v>
      </c>
      <c r="G177" s="31">
        <v>1152.69</v>
      </c>
      <c r="H177" s="31">
        <f t="shared" si="8"/>
        <v>1152.69</v>
      </c>
      <c r="I177" s="32">
        <f t="shared" si="9"/>
        <v>6.4692008703678985E-2</v>
      </c>
      <c r="J177" s="32">
        <f t="shared" si="11"/>
        <v>95.36436065388807</v>
      </c>
      <c r="K177" s="29" t="str">
        <f t="shared" si="10"/>
        <v>C</v>
      </c>
    </row>
    <row r="178" spans="1:11" ht="20.100000000000001" customHeight="1">
      <c r="A178" s="29" t="s">
        <v>137</v>
      </c>
      <c r="B178" s="30" t="s">
        <v>138</v>
      </c>
      <c r="C178" s="29" t="s">
        <v>14</v>
      </c>
      <c r="D178" s="29" t="s">
        <v>1487</v>
      </c>
      <c r="E178" s="29" t="s">
        <v>118</v>
      </c>
      <c r="F178" s="31">
        <v>74.09</v>
      </c>
      <c r="G178" s="31">
        <v>15.45</v>
      </c>
      <c r="H178" s="31">
        <f t="shared" si="8"/>
        <v>1144.69</v>
      </c>
      <c r="I178" s="32">
        <f t="shared" si="9"/>
        <v>6.4243027564231753E-2</v>
      </c>
      <c r="J178" s="32">
        <f t="shared" si="11"/>
        <v>95.428603681452302</v>
      </c>
      <c r="K178" s="29" t="str">
        <f t="shared" si="10"/>
        <v>C</v>
      </c>
    </row>
    <row r="179" spans="1:11" ht="20.100000000000001" customHeight="1">
      <c r="A179" s="29" t="s">
        <v>456</v>
      </c>
      <c r="B179" s="30" t="s">
        <v>457</v>
      </c>
      <c r="C179" s="29" t="s">
        <v>14</v>
      </c>
      <c r="D179" s="29" t="s">
        <v>1487</v>
      </c>
      <c r="E179" s="29" t="s">
        <v>33</v>
      </c>
      <c r="F179" s="31">
        <v>33</v>
      </c>
      <c r="G179" s="31">
        <v>33.36</v>
      </c>
      <c r="H179" s="31">
        <f t="shared" si="8"/>
        <v>1100.8800000000001</v>
      </c>
      <c r="I179" s="32">
        <f t="shared" si="9"/>
        <v>6.1784294599333843E-2</v>
      </c>
      <c r="J179" s="32">
        <f t="shared" si="11"/>
        <v>95.490387976051636</v>
      </c>
      <c r="K179" s="29" t="str">
        <f t="shared" si="10"/>
        <v>C</v>
      </c>
    </row>
    <row r="180" spans="1:11" ht="20.100000000000001" customHeight="1">
      <c r="A180" s="29" t="s">
        <v>324</v>
      </c>
      <c r="B180" s="30" t="s">
        <v>325</v>
      </c>
      <c r="C180" s="29" t="s">
        <v>4250</v>
      </c>
      <c r="D180" s="29" t="s">
        <v>1487</v>
      </c>
      <c r="E180" s="29" t="s">
        <v>39</v>
      </c>
      <c r="F180" s="31">
        <v>1</v>
      </c>
      <c r="G180" s="31">
        <v>1099.3</v>
      </c>
      <c r="H180" s="31">
        <f t="shared" si="8"/>
        <v>1099.3</v>
      </c>
      <c r="I180" s="32">
        <f t="shared" si="9"/>
        <v>6.1695620824293008E-2</v>
      </c>
      <c r="J180" s="32">
        <f t="shared" si="11"/>
        <v>95.552083596875931</v>
      </c>
      <c r="K180" s="29" t="str">
        <f t="shared" si="10"/>
        <v>C</v>
      </c>
    </row>
    <row r="181" spans="1:11" ht="27.95" customHeight="1">
      <c r="A181" s="29" t="s">
        <v>1102</v>
      </c>
      <c r="B181" s="30" t="s">
        <v>1103</v>
      </c>
      <c r="C181" s="29" t="s">
        <v>14</v>
      </c>
      <c r="D181" s="29" t="s">
        <v>1487</v>
      </c>
      <c r="E181" s="29" t="s">
        <v>33</v>
      </c>
      <c r="F181" s="31">
        <v>2</v>
      </c>
      <c r="G181" s="31">
        <v>540.38</v>
      </c>
      <c r="H181" s="31">
        <f t="shared" si="8"/>
        <v>1080.76</v>
      </c>
      <c r="I181" s="32">
        <f t="shared" si="9"/>
        <v>6.0655107033624041E-2</v>
      </c>
      <c r="J181" s="32">
        <f t="shared" si="11"/>
        <v>95.612738703909557</v>
      </c>
      <c r="K181" s="29" t="str">
        <f t="shared" si="10"/>
        <v>C</v>
      </c>
    </row>
    <row r="182" spans="1:11" ht="20.100000000000001" customHeight="1">
      <c r="A182" s="29" t="s">
        <v>1099</v>
      </c>
      <c r="B182" s="30" t="s">
        <v>1100</v>
      </c>
      <c r="C182" s="29" t="s">
        <v>14</v>
      </c>
      <c r="D182" s="29" t="s">
        <v>1487</v>
      </c>
      <c r="E182" s="29" t="s">
        <v>33</v>
      </c>
      <c r="F182" s="31">
        <v>7</v>
      </c>
      <c r="G182" s="31">
        <v>152.02000000000001</v>
      </c>
      <c r="H182" s="31">
        <f t="shared" si="8"/>
        <v>1064.1400000000001</v>
      </c>
      <c r="I182" s="32">
        <f t="shared" si="9"/>
        <v>5.9722348716422416E-2</v>
      </c>
      <c r="J182" s="32">
        <f t="shared" si="11"/>
        <v>95.672461052625977</v>
      </c>
      <c r="K182" s="29" t="str">
        <f t="shared" si="10"/>
        <v>C</v>
      </c>
    </row>
    <row r="183" spans="1:11" ht="20.100000000000001" customHeight="1">
      <c r="A183" s="29" t="s">
        <v>509</v>
      </c>
      <c r="B183" s="30" t="s">
        <v>510</v>
      </c>
      <c r="C183" s="29" t="s">
        <v>14</v>
      </c>
      <c r="D183" s="29" t="s">
        <v>1487</v>
      </c>
      <c r="E183" s="29" t="s">
        <v>33</v>
      </c>
      <c r="F183" s="31">
        <v>23</v>
      </c>
      <c r="G183" s="31">
        <v>45.4</v>
      </c>
      <c r="H183" s="31">
        <f t="shared" si="8"/>
        <v>1044.2</v>
      </c>
      <c r="I183" s="32">
        <f t="shared" si="9"/>
        <v>5.8603263226350184E-2</v>
      </c>
      <c r="J183" s="32">
        <f t="shared" si="11"/>
        <v>95.731064315852322</v>
      </c>
      <c r="K183" s="29" t="str">
        <f t="shared" si="10"/>
        <v>C</v>
      </c>
    </row>
    <row r="184" spans="1:11" ht="20.100000000000001" customHeight="1">
      <c r="A184" s="29" t="s">
        <v>1151</v>
      </c>
      <c r="B184" s="30" t="s">
        <v>1152</v>
      </c>
      <c r="C184" s="29" t="s">
        <v>14</v>
      </c>
      <c r="D184" s="29" t="s">
        <v>1487</v>
      </c>
      <c r="E184" s="29" t="s">
        <v>33</v>
      </c>
      <c r="F184" s="31">
        <v>1</v>
      </c>
      <c r="G184" s="31">
        <v>1037.92</v>
      </c>
      <c r="H184" s="31">
        <f t="shared" si="8"/>
        <v>1037.92</v>
      </c>
      <c r="I184" s="32">
        <f t="shared" si="9"/>
        <v>5.8250813031884105E-2</v>
      </c>
      <c r="J184" s="32">
        <f t="shared" si="11"/>
        <v>95.789315128884212</v>
      </c>
      <c r="K184" s="29" t="str">
        <f t="shared" si="10"/>
        <v>C</v>
      </c>
    </row>
    <row r="185" spans="1:11" ht="20.100000000000001" customHeight="1">
      <c r="A185" s="29" t="s">
        <v>891</v>
      </c>
      <c r="B185" s="30" t="s">
        <v>892</v>
      </c>
      <c r="C185" s="29" t="s">
        <v>14</v>
      </c>
      <c r="D185" s="29" t="s">
        <v>1487</v>
      </c>
      <c r="E185" s="29" t="s">
        <v>88</v>
      </c>
      <c r="F185" s="31">
        <v>38.979999999999997</v>
      </c>
      <c r="G185" s="31">
        <v>26.23</v>
      </c>
      <c r="H185" s="31">
        <f t="shared" si="8"/>
        <v>1022.45</v>
      </c>
      <c r="I185" s="32">
        <f t="shared" si="9"/>
        <v>5.7382595753478011E-2</v>
      </c>
      <c r="J185" s="32">
        <f t="shared" si="11"/>
        <v>95.846697724637693</v>
      </c>
      <c r="K185" s="29" t="str">
        <f t="shared" si="10"/>
        <v>C</v>
      </c>
    </row>
    <row r="186" spans="1:11" ht="20.100000000000001" customHeight="1">
      <c r="A186" s="29" t="s">
        <v>75</v>
      </c>
      <c r="B186" s="30" t="s">
        <v>76</v>
      </c>
      <c r="C186" s="29" t="s">
        <v>14</v>
      </c>
      <c r="D186" s="29" t="s">
        <v>1487</v>
      </c>
      <c r="E186" s="29" t="s">
        <v>39</v>
      </c>
      <c r="F186" s="31">
        <v>5.12</v>
      </c>
      <c r="G186" s="31">
        <v>198.13</v>
      </c>
      <c r="H186" s="31">
        <f t="shared" si="8"/>
        <v>1014.43</v>
      </c>
      <c r="I186" s="32">
        <f t="shared" si="9"/>
        <v>5.6932492161182166E-2</v>
      </c>
      <c r="J186" s="32">
        <f t="shared" si="11"/>
        <v>95.903630216798874</v>
      </c>
      <c r="K186" s="29" t="str">
        <f t="shared" si="10"/>
        <v>C</v>
      </c>
    </row>
    <row r="187" spans="1:11" ht="20.100000000000001" customHeight="1">
      <c r="A187" s="29" t="s">
        <v>535</v>
      </c>
      <c r="B187" s="30" t="s">
        <v>536</v>
      </c>
      <c r="C187" s="29" t="s">
        <v>14</v>
      </c>
      <c r="D187" s="29" t="s">
        <v>1487</v>
      </c>
      <c r="E187" s="29" t="s">
        <v>88</v>
      </c>
      <c r="F187" s="31">
        <v>147.9</v>
      </c>
      <c r="G187" s="31">
        <v>6.85</v>
      </c>
      <c r="H187" s="31">
        <f t="shared" si="8"/>
        <v>1013.12</v>
      </c>
      <c r="I187" s="32">
        <f t="shared" si="9"/>
        <v>5.6858971499597677E-2</v>
      </c>
      <c r="J187" s="32">
        <f t="shared" si="11"/>
        <v>95.960489188298467</v>
      </c>
      <c r="K187" s="29" t="str">
        <f t="shared" si="10"/>
        <v>C</v>
      </c>
    </row>
    <row r="188" spans="1:11" ht="20.100000000000001" customHeight="1">
      <c r="A188" s="29" t="s">
        <v>645</v>
      </c>
      <c r="B188" s="30" t="s">
        <v>646</v>
      </c>
      <c r="C188" s="29" t="s">
        <v>14</v>
      </c>
      <c r="D188" s="29" t="s">
        <v>1487</v>
      </c>
      <c r="E188" s="29" t="s">
        <v>33</v>
      </c>
      <c r="F188" s="31">
        <v>114</v>
      </c>
      <c r="G188" s="31">
        <v>8.86</v>
      </c>
      <c r="H188" s="31">
        <f t="shared" si="8"/>
        <v>1010.04</v>
      </c>
      <c r="I188" s="32">
        <f t="shared" si="9"/>
        <v>5.6686113760910491E-2</v>
      </c>
      <c r="J188" s="32">
        <f t="shared" si="11"/>
        <v>96.017175302059371</v>
      </c>
      <c r="K188" s="29" t="str">
        <f t="shared" si="10"/>
        <v>C</v>
      </c>
    </row>
    <row r="189" spans="1:11" ht="20.100000000000001" customHeight="1">
      <c r="A189" s="29" t="s">
        <v>566</v>
      </c>
      <c r="B189" s="30" t="s">
        <v>567</v>
      </c>
      <c r="C189" s="29" t="s">
        <v>4250</v>
      </c>
      <c r="D189" s="29" t="s">
        <v>1487</v>
      </c>
      <c r="E189" s="29" t="s">
        <v>33</v>
      </c>
      <c r="F189" s="31">
        <v>10</v>
      </c>
      <c r="G189" s="31">
        <v>99.48</v>
      </c>
      <c r="H189" s="31">
        <f t="shared" si="8"/>
        <v>994.8</v>
      </c>
      <c r="I189" s="32">
        <f t="shared" si="9"/>
        <v>5.5830804690263511E-2</v>
      </c>
      <c r="J189" s="32">
        <f t="shared" si="11"/>
        <v>96.073006106749631</v>
      </c>
      <c r="K189" s="29" t="str">
        <f t="shared" si="10"/>
        <v>C</v>
      </c>
    </row>
    <row r="190" spans="1:11" ht="27.95" customHeight="1">
      <c r="A190" s="29" t="s">
        <v>343</v>
      </c>
      <c r="B190" s="30" t="s">
        <v>346</v>
      </c>
      <c r="C190" s="29" t="s">
        <v>4250</v>
      </c>
      <c r="D190" s="29" t="s">
        <v>1487</v>
      </c>
      <c r="E190" s="29" t="s">
        <v>39</v>
      </c>
      <c r="F190" s="31">
        <v>1.4</v>
      </c>
      <c r="G190" s="31">
        <v>705.33</v>
      </c>
      <c r="H190" s="31">
        <f t="shared" si="8"/>
        <v>987.46</v>
      </c>
      <c r="I190" s="32">
        <f t="shared" si="9"/>
        <v>5.5418864494820676E-2</v>
      </c>
      <c r="J190" s="32">
        <f t="shared" si="11"/>
        <v>96.128424971244456</v>
      </c>
      <c r="K190" s="29" t="str">
        <f t="shared" si="10"/>
        <v>C</v>
      </c>
    </row>
    <row r="191" spans="1:11" ht="27.95" customHeight="1">
      <c r="A191" s="29" t="s">
        <v>1227</v>
      </c>
      <c r="B191" s="30" t="s">
        <v>1228</v>
      </c>
      <c r="C191" s="29" t="s">
        <v>14</v>
      </c>
      <c r="D191" s="29" t="s">
        <v>1487</v>
      </c>
      <c r="E191" s="29" t="s">
        <v>88</v>
      </c>
      <c r="F191" s="31">
        <v>16.36</v>
      </c>
      <c r="G191" s="31">
        <v>59.89</v>
      </c>
      <c r="H191" s="31">
        <f t="shared" si="8"/>
        <v>979.8</v>
      </c>
      <c r="I191" s="32">
        <f t="shared" si="9"/>
        <v>5.4988965053799944E-2</v>
      </c>
      <c r="J191" s="32">
        <f t="shared" si="11"/>
        <v>96.183413936298251</v>
      </c>
      <c r="K191" s="29" t="str">
        <f t="shared" si="10"/>
        <v>C</v>
      </c>
    </row>
    <row r="192" spans="1:11" ht="20.100000000000001" customHeight="1">
      <c r="A192" s="29" t="s">
        <v>411</v>
      </c>
      <c r="B192" s="30" t="s">
        <v>412</v>
      </c>
      <c r="C192" s="29" t="s">
        <v>14</v>
      </c>
      <c r="D192" s="29" t="s">
        <v>1487</v>
      </c>
      <c r="E192" s="29" t="s">
        <v>33</v>
      </c>
      <c r="F192" s="31">
        <v>79</v>
      </c>
      <c r="G192" s="31">
        <v>12.28</v>
      </c>
      <c r="H192" s="31">
        <f t="shared" si="8"/>
        <v>970.12</v>
      </c>
      <c r="I192" s="32">
        <f t="shared" si="9"/>
        <v>5.4445697875068796E-2</v>
      </c>
      <c r="J192" s="32">
        <f t="shared" si="11"/>
        <v>96.237859634173319</v>
      </c>
      <c r="K192" s="29" t="str">
        <f t="shared" si="10"/>
        <v>C</v>
      </c>
    </row>
    <row r="193" spans="1:11" ht="20.100000000000001" customHeight="1">
      <c r="A193" s="29" t="s">
        <v>252</v>
      </c>
      <c r="B193" s="30" t="s">
        <v>253</v>
      </c>
      <c r="C193" s="29" t="s">
        <v>14</v>
      </c>
      <c r="D193" s="29" t="s">
        <v>1487</v>
      </c>
      <c r="E193" s="29" t="s">
        <v>118</v>
      </c>
      <c r="F193" s="31">
        <v>73.09</v>
      </c>
      <c r="G193" s="31">
        <v>12.98</v>
      </c>
      <c r="H193" s="31">
        <f t="shared" si="8"/>
        <v>948.71</v>
      </c>
      <c r="I193" s="32">
        <f t="shared" si="9"/>
        <v>5.3244112100623145E-2</v>
      </c>
      <c r="J193" s="32">
        <f t="shared" si="11"/>
        <v>96.291103746273947</v>
      </c>
      <c r="K193" s="29" t="str">
        <f t="shared" si="10"/>
        <v>C</v>
      </c>
    </row>
    <row r="194" spans="1:11" ht="20.100000000000001" customHeight="1">
      <c r="A194" s="29" t="s">
        <v>1258</v>
      </c>
      <c r="B194" s="30" t="s">
        <v>1259</v>
      </c>
      <c r="C194" s="29" t="s">
        <v>14</v>
      </c>
      <c r="D194" s="29" t="s">
        <v>1487</v>
      </c>
      <c r="E194" s="29" t="s">
        <v>88</v>
      </c>
      <c r="F194" s="31">
        <v>41.35</v>
      </c>
      <c r="G194" s="31">
        <v>22.75</v>
      </c>
      <c r="H194" s="31">
        <f t="shared" si="8"/>
        <v>940.71</v>
      </c>
      <c r="I194" s="32">
        <f t="shared" si="9"/>
        <v>5.2795130961175912E-2</v>
      </c>
      <c r="J194" s="32">
        <f t="shared" si="11"/>
        <v>96.343898877235119</v>
      </c>
      <c r="K194" s="29" t="str">
        <f t="shared" si="10"/>
        <v>C</v>
      </c>
    </row>
    <row r="195" spans="1:11" ht="20.100000000000001" customHeight="1">
      <c r="A195" s="29" t="s">
        <v>853</v>
      </c>
      <c r="B195" s="30" t="s">
        <v>854</v>
      </c>
      <c r="C195" s="29" t="s">
        <v>14</v>
      </c>
      <c r="D195" s="29" t="s">
        <v>1487</v>
      </c>
      <c r="E195" s="29" t="s">
        <v>33</v>
      </c>
      <c r="F195" s="31">
        <v>4</v>
      </c>
      <c r="G195" s="31">
        <v>234.11</v>
      </c>
      <c r="H195" s="31">
        <f t="shared" si="8"/>
        <v>936.44</v>
      </c>
      <c r="I195" s="32">
        <f t="shared" si="9"/>
        <v>5.2555487277995944E-2</v>
      </c>
      <c r="J195" s="32">
        <f t="shared" si="11"/>
        <v>96.396454364513119</v>
      </c>
      <c r="K195" s="29" t="str">
        <f t="shared" si="10"/>
        <v>C</v>
      </c>
    </row>
    <row r="196" spans="1:11" ht="27.95" customHeight="1">
      <c r="A196" s="29" t="s">
        <v>627</v>
      </c>
      <c r="B196" s="30" t="s">
        <v>628</v>
      </c>
      <c r="C196" s="29" t="s">
        <v>4250</v>
      </c>
      <c r="D196" s="29" t="s">
        <v>1487</v>
      </c>
      <c r="E196" s="29" t="s">
        <v>33</v>
      </c>
      <c r="F196" s="31">
        <v>1</v>
      </c>
      <c r="G196" s="31">
        <v>922.21</v>
      </c>
      <c r="H196" s="31">
        <f t="shared" ref="H196:H259" si="12">ROUND(F196*G196,2)</f>
        <v>922.21</v>
      </c>
      <c r="I196" s="32">
        <f t="shared" ref="I196:I259" si="13">H196/VALOR_TOTAL*100</f>
        <v>5.1756862076204176E-2</v>
      </c>
      <c r="J196" s="32">
        <f t="shared" si="11"/>
        <v>96.448211226589322</v>
      </c>
      <c r="K196" s="29" t="str">
        <f t="shared" ref="K196:K259" si="14">IF(J196&lt;=50,"A",IF(J196&lt;=80,"B","C"))</f>
        <v>C</v>
      </c>
    </row>
    <row r="197" spans="1:11" ht="27.95" customHeight="1">
      <c r="A197" s="29" t="s">
        <v>976</v>
      </c>
      <c r="B197" s="30" t="s">
        <v>977</v>
      </c>
      <c r="C197" s="29" t="s">
        <v>14</v>
      </c>
      <c r="D197" s="29" t="s">
        <v>1487</v>
      </c>
      <c r="E197" s="29" t="s">
        <v>33</v>
      </c>
      <c r="F197" s="31">
        <v>13</v>
      </c>
      <c r="G197" s="31">
        <v>70.569999999999993</v>
      </c>
      <c r="H197" s="31">
        <f t="shared" si="12"/>
        <v>917.41</v>
      </c>
      <c r="I197" s="32">
        <f t="shared" si="13"/>
        <v>5.1487473392535836E-2</v>
      </c>
      <c r="J197" s="32">
        <f t="shared" ref="J197:J260" si="15">I197+J196</f>
        <v>96.499698699981863</v>
      </c>
      <c r="K197" s="29" t="str">
        <f t="shared" si="14"/>
        <v>C</v>
      </c>
    </row>
    <row r="198" spans="1:11" ht="20.100000000000001" customHeight="1">
      <c r="A198" s="29" t="s">
        <v>388</v>
      </c>
      <c r="B198" s="30" t="s">
        <v>389</v>
      </c>
      <c r="C198" s="29" t="s">
        <v>4250</v>
      </c>
      <c r="D198" s="29" t="s">
        <v>1487</v>
      </c>
      <c r="E198" s="29" t="s">
        <v>88</v>
      </c>
      <c r="F198" s="31">
        <v>29.3</v>
      </c>
      <c r="G198" s="31">
        <v>30.86</v>
      </c>
      <c r="H198" s="31">
        <f t="shared" si="12"/>
        <v>904.2</v>
      </c>
      <c r="I198" s="32">
        <f t="shared" si="13"/>
        <v>5.0746093286023593E-2</v>
      </c>
      <c r="J198" s="32">
        <f t="shared" si="15"/>
        <v>96.550444793267886</v>
      </c>
      <c r="K198" s="29" t="str">
        <f t="shared" si="14"/>
        <v>C</v>
      </c>
    </row>
    <row r="199" spans="1:11" ht="20.100000000000001" customHeight="1">
      <c r="A199" s="29" t="s">
        <v>453</v>
      </c>
      <c r="B199" s="30" t="s">
        <v>454</v>
      </c>
      <c r="C199" s="29" t="s">
        <v>14</v>
      </c>
      <c r="D199" s="29" t="s">
        <v>1487</v>
      </c>
      <c r="E199" s="29" t="s">
        <v>33</v>
      </c>
      <c r="F199" s="31">
        <v>31</v>
      </c>
      <c r="G199" s="31">
        <v>28.63</v>
      </c>
      <c r="H199" s="31">
        <f t="shared" si="12"/>
        <v>887.53</v>
      </c>
      <c r="I199" s="32">
        <f t="shared" si="13"/>
        <v>4.9810528836700417E-2</v>
      </c>
      <c r="J199" s="32">
        <f t="shared" si="15"/>
        <v>96.600255322104587</v>
      </c>
      <c r="K199" s="29" t="str">
        <f t="shared" si="14"/>
        <v>C</v>
      </c>
    </row>
    <row r="200" spans="1:11" ht="27.95" customHeight="1">
      <c r="A200" s="29" t="s">
        <v>1072</v>
      </c>
      <c r="B200" s="30" t="s">
        <v>1073</v>
      </c>
      <c r="C200" s="29" t="s">
        <v>14</v>
      </c>
      <c r="D200" s="29" t="s">
        <v>1487</v>
      </c>
      <c r="E200" s="29" t="s">
        <v>39</v>
      </c>
      <c r="F200" s="31">
        <v>96.25</v>
      </c>
      <c r="G200" s="31">
        <v>9.1999999999999993</v>
      </c>
      <c r="H200" s="31">
        <f t="shared" si="12"/>
        <v>885.5</v>
      </c>
      <c r="I200" s="32">
        <f t="shared" si="13"/>
        <v>4.969659987256568E-2</v>
      </c>
      <c r="J200" s="32">
        <f t="shared" si="15"/>
        <v>96.649951921977149</v>
      </c>
      <c r="K200" s="29" t="str">
        <f t="shared" si="14"/>
        <v>C</v>
      </c>
    </row>
    <row r="201" spans="1:11" ht="20.100000000000001" customHeight="1">
      <c r="A201" s="29" t="s">
        <v>408</v>
      </c>
      <c r="B201" s="30" t="s">
        <v>409</v>
      </c>
      <c r="C201" s="29" t="s">
        <v>14</v>
      </c>
      <c r="D201" s="29" t="s">
        <v>1487</v>
      </c>
      <c r="E201" s="29" t="s">
        <v>33</v>
      </c>
      <c r="F201" s="31">
        <v>122</v>
      </c>
      <c r="G201" s="31">
        <v>7.21</v>
      </c>
      <c r="H201" s="31">
        <f t="shared" si="12"/>
        <v>879.62</v>
      </c>
      <c r="I201" s="32">
        <f t="shared" si="13"/>
        <v>4.9366598735071966E-2</v>
      </c>
      <c r="J201" s="32">
        <f t="shared" si="15"/>
        <v>96.699318520712225</v>
      </c>
      <c r="K201" s="29" t="str">
        <f t="shared" si="14"/>
        <v>C</v>
      </c>
    </row>
    <row r="202" spans="1:11" ht="20.100000000000001" customHeight="1">
      <c r="A202" s="29" t="s">
        <v>597</v>
      </c>
      <c r="B202" s="30" t="s">
        <v>598</v>
      </c>
      <c r="C202" s="29" t="s">
        <v>4250</v>
      </c>
      <c r="D202" s="29" t="s">
        <v>1487</v>
      </c>
      <c r="E202" s="29" t="s">
        <v>33</v>
      </c>
      <c r="F202" s="31">
        <v>8</v>
      </c>
      <c r="G202" s="31">
        <v>109.21</v>
      </c>
      <c r="H202" s="31">
        <f t="shared" si="12"/>
        <v>873.68</v>
      </c>
      <c r="I202" s="32">
        <f t="shared" si="13"/>
        <v>4.9033230239032395E-2</v>
      </c>
      <c r="J202" s="32">
        <f t="shared" si="15"/>
        <v>96.748351750951258</v>
      </c>
      <c r="K202" s="29" t="str">
        <f t="shared" si="14"/>
        <v>C</v>
      </c>
    </row>
    <row r="203" spans="1:11" ht="27.95" customHeight="1">
      <c r="A203" s="29" t="s">
        <v>970</v>
      </c>
      <c r="B203" s="30" t="s">
        <v>971</v>
      </c>
      <c r="C203" s="29" t="s">
        <v>14</v>
      </c>
      <c r="D203" s="29" t="s">
        <v>1487</v>
      </c>
      <c r="E203" s="29" t="s">
        <v>33</v>
      </c>
      <c r="F203" s="31">
        <v>3</v>
      </c>
      <c r="G203" s="31">
        <v>288.14</v>
      </c>
      <c r="H203" s="31">
        <f t="shared" si="12"/>
        <v>864.42</v>
      </c>
      <c r="I203" s="32">
        <f t="shared" si="13"/>
        <v>4.8513534570122217E-2</v>
      </c>
      <c r="J203" s="32">
        <f t="shared" si="15"/>
        <v>96.796865285521378</v>
      </c>
      <c r="K203" s="29" t="str">
        <f t="shared" si="14"/>
        <v>C</v>
      </c>
    </row>
    <row r="204" spans="1:11" ht="20.100000000000001" customHeight="1">
      <c r="A204" s="29" t="s">
        <v>1145</v>
      </c>
      <c r="B204" s="30" t="s">
        <v>1146</v>
      </c>
      <c r="C204" s="29" t="s">
        <v>14</v>
      </c>
      <c r="D204" s="29" t="s">
        <v>1487</v>
      </c>
      <c r="E204" s="29" t="s">
        <v>33</v>
      </c>
      <c r="F204" s="31">
        <v>14</v>
      </c>
      <c r="G204" s="31">
        <v>59.07</v>
      </c>
      <c r="H204" s="31">
        <f t="shared" si="12"/>
        <v>826.98</v>
      </c>
      <c r="I204" s="32">
        <f t="shared" si="13"/>
        <v>4.6412302837509169E-2</v>
      </c>
      <c r="J204" s="32">
        <f t="shared" si="15"/>
        <v>96.843277588358887</v>
      </c>
      <c r="K204" s="29" t="str">
        <f t="shared" si="14"/>
        <v>C</v>
      </c>
    </row>
    <row r="205" spans="1:11" ht="20.100000000000001" customHeight="1">
      <c r="A205" s="29" t="s">
        <v>306</v>
      </c>
      <c r="B205" s="30" t="s">
        <v>307</v>
      </c>
      <c r="C205" s="29" t="s">
        <v>4250</v>
      </c>
      <c r="D205" s="29" t="s">
        <v>1487</v>
      </c>
      <c r="E205" s="29" t="s">
        <v>33</v>
      </c>
      <c r="F205" s="31">
        <v>1</v>
      </c>
      <c r="G205" s="31">
        <v>815.84</v>
      </c>
      <c r="H205" s="31">
        <f t="shared" si="12"/>
        <v>815.84</v>
      </c>
      <c r="I205" s="32">
        <f t="shared" si="13"/>
        <v>4.57870966008289E-2</v>
      </c>
      <c r="J205" s="32">
        <f t="shared" si="15"/>
        <v>96.88906468495972</v>
      </c>
      <c r="K205" s="29" t="str">
        <f t="shared" si="14"/>
        <v>C</v>
      </c>
    </row>
    <row r="206" spans="1:11" ht="27.95" customHeight="1">
      <c r="A206" s="29" t="s">
        <v>1230</v>
      </c>
      <c r="B206" s="30" t="s">
        <v>1231</v>
      </c>
      <c r="C206" s="29" t="s">
        <v>14</v>
      </c>
      <c r="D206" s="29" t="s">
        <v>1487</v>
      </c>
      <c r="E206" s="29" t="s">
        <v>88</v>
      </c>
      <c r="F206" s="31">
        <v>11.1</v>
      </c>
      <c r="G206" s="31">
        <v>73.09</v>
      </c>
      <c r="H206" s="31">
        <f t="shared" si="12"/>
        <v>811.3</v>
      </c>
      <c r="I206" s="32">
        <f t="shared" si="13"/>
        <v>4.5532299804192586E-2</v>
      </c>
      <c r="J206" s="32">
        <f t="shared" si="15"/>
        <v>96.934596984763914</v>
      </c>
      <c r="K206" s="29" t="str">
        <f t="shared" si="14"/>
        <v>C</v>
      </c>
    </row>
    <row r="207" spans="1:11" ht="20.100000000000001" customHeight="1">
      <c r="A207" s="29" t="s">
        <v>748</v>
      </c>
      <c r="B207" s="30" t="s">
        <v>749</v>
      </c>
      <c r="C207" s="29" t="s">
        <v>14</v>
      </c>
      <c r="D207" s="29" t="s">
        <v>1487</v>
      </c>
      <c r="E207" s="29" t="s">
        <v>88</v>
      </c>
      <c r="F207" s="31">
        <v>41.03</v>
      </c>
      <c r="G207" s="31">
        <v>19.489999999999998</v>
      </c>
      <c r="H207" s="31">
        <f t="shared" si="12"/>
        <v>799.67</v>
      </c>
      <c r="I207" s="32">
        <f t="shared" si="13"/>
        <v>4.487959347272117E-2</v>
      </c>
      <c r="J207" s="32">
        <f t="shared" si="15"/>
        <v>96.979476578236628</v>
      </c>
      <c r="K207" s="29" t="str">
        <f t="shared" si="14"/>
        <v>C</v>
      </c>
    </row>
    <row r="208" spans="1:11" ht="20.100000000000001" customHeight="1">
      <c r="A208" s="29" t="s">
        <v>712</v>
      </c>
      <c r="B208" s="30" t="s">
        <v>713</v>
      </c>
      <c r="C208" s="29" t="s">
        <v>4250</v>
      </c>
      <c r="D208" s="29" t="s">
        <v>1487</v>
      </c>
      <c r="E208" s="29" t="s">
        <v>33</v>
      </c>
      <c r="F208" s="31">
        <v>23</v>
      </c>
      <c r="G208" s="31">
        <v>33.79</v>
      </c>
      <c r="H208" s="31">
        <f t="shared" si="12"/>
        <v>777.17</v>
      </c>
      <c r="I208" s="32">
        <f t="shared" si="13"/>
        <v>4.3616834018025824E-2</v>
      </c>
      <c r="J208" s="32">
        <f t="shared" si="15"/>
        <v>97.023093412254653</v>
      </c>
      <c r="K208" s="29" t="str">
        <f t="shared" si="14"/>
        <v>C</v>
      </c>
    </row>
    <row r="209" spans="1:11" ht="20.100000000000001" customHeight="1">
      <c r="A209" s="29" t="s">
        <v>1416</v>
      </c>
      <c r="B209" s="30" t="s">
        <v>1417</v>
      </c>
      <c r="C209" s="29" t="s">
        <v>4250</v>
      </c>
      <c r="D209" s="29" t="s">
        <v>1487</v>
      </c>
      <c r="E209" s="29" t="s">
        <v>33</v>
      </c>
      <c r="F209" s="31">
        <v>16</v>
      </c>
      <c r="G209" s="31">
        <v>48.37</v>
      </c>
      <c r="H209" s="31">
        <f t="shared" si="12"/>
        <v>773.92</v>
      </c>
      <c r="I209" s="32">
        <f t="shared" si="13"/>
        <v>4.3434435430125387E-2</v>
      </c>
      <c r="J209" s="32">
        <f t="shared" si="15"/>
        <v>97.066527847684782</v>
      </c>
      <c r="K209" s="29" t="str">
        <f t="shared" si="14"/>
        <v>C</v>
      </c>
    </row>
    <row r="210" spans="1:11" ht="20.100000000000001" customHeight="1">
      <c r="A210" s="29" t="s">
        <v>286</v>
      </c>
      <c r="B210" s="30" t="s">
        <v>287</v>
      </c>
      <c r="C210" s="29" t="s">
        <v>14</v>
      </c>
      <c r="D210" s="29" t="s">
        <v>1487</v>
      </c>
      <c r="E210" s="29" t="s">
        <v>39</v>
      </c>
      <c r="F210" s="31">
        <v>5.89</v>
      </c>
      <c r="G210" s="31">
        <v>129.99</v>
      </c>
      <c r="H210" s="31">
        <f t="shared" si="12"/>
        <v>765.64</v>
      </c>
      <c r="I210" s="32">
        <f t="shared" si="13"/>
        <v>4.2969739950797503E-2</v>
      </c>
      <c r="J210" s="32">
        <f t="shared" si="15"/>
        <v>97.109497587635573</v>
      </c>
      <c r="K210" s="29" t="str">
        <f t="shared" si="14"/>
        <v>C</v>
      </c>
    </row>
    <row r="211" spans="1:11" ht="20.100000000000001" customHeight="1">
      <c r="A211" s="29" t="s">
        <v>1434</v>
      </c>
      <c r="B211" s="30" t="s">
        <v>4252</v>
      </c>
      <c r="C211" s="29" t="s">
        <v>4250</v>
      </c>
      <c r="D211" s="29" t="s">
        <v>4253</v>
      </c>
      <c r="E211" s="29" t="s">
        <v>33</v>
      </c>
      <c r="F211" s="31">
        <v>1</v>
      </c>
      <c r="G211" s="31">
        <v>750</v>
      </c>
      <c r="H211" s="31">
        <f t="shared" si="12"/>
        <v>750</v>
      </c>
      <c r="I211" s="32">
        <f t="shared" si="13"/>
        <v>4.2091981823178158E-2</v>
      </c>
      <c r="J211" s="32">
        <f t="shared" si="15"/>
        <v>97.15158956945875</v>
      </c>
      <c r="K211" s="29" t="str">
        <f t="shared" si="14"/>
        <v>C</v>
      </c>
    </row>
    <row r="212" spans="1:11" ht="20.100000000000001" customHeight="1">
      <c r="A212" s="29" t="s">
        <v>718</v>
      </c>
      <c r="B212" s="30" t="s">
        <v>719</v>
      </c>
      <c r="C212" s="29" t="s">
        <v>4250</v>
      </c>
      <c r="D212" s="29" t="s">
        <v>1487</v>
      </c>
      <c r="E212" s="29" t="s">
        <v>33</v>
      </c>
      <c r="F212" s="31">
        <v>1</v>
      </c>
      <c r="G212" s="31">
        <v>747.54</v>
      </c>
      <c r="H212" s="31">
        <f t="shared" si="12"/>
        <v>747.54</v>
      </c>
      <c r="I212" s="32">
        <f t="shared" si="13"/>
        <v>4.1953920122798138E-2</v>
      </c>
      <c r="J212" s="32">
        <f t="shared" si="15"/>
        <v>97.193543489581543</v>
      </c>
      <c r="K212" s="29" t="str">
        <f t="shared" si="14"/>
        <v>C</v>
      </c>
    </row>
    <row r="213" spans="1:11" ht="20.100000000000001" customHeight="1">
      <c r="A213" s="29" t="s">
        <v>315</v>
      </c>
      <c r="B213" s="30" t="s">
        <v>316</v>
      </c>
      <c r="C213" s="29" t="s">
        <v>4250</v>
      </c>
      <c r="D213" s="29" t="s">
        <v>1487</v>
      </c>
      <c r="E213" s="29" t="s">
        <v>33</v>
      </c>
      <c r="F213" s="31">
        <v>1</v>
      </c>
      <c r="G213" s="31">
        <v>725.19</v>
      </c>
      <c r="H213" s="31">
        <f t="shared" si="12"/>
        <v>725.19</v>
      </c>
      <c r="I213" s="32">
        <f t="shared" si="13"/>
        <v>4.0699579064467431E-2</v>
      </c>
      <c r="J213" s="32">
        <f t="shared" si="15"/>
        <v>97.234243068646009</v>
      </c>
      <c r="K213" s="29" t="str">
        <f t="shared" si="14"/>
        <v>C</v>
      </c>
    </row>
    <row r="214" spans="1:11" ht="20.100000000000001" customHeight="1">
      <c r="A214" s="29" t="s">
        <v>824</v>
      </c>
      <c r="B214" s="30" t="s">
        <v>825</v>
      </c>
      <c r="C214" s="29" t="s">
        <v>14</v>
      </c>
      <c r="D214" s="29" t="s">
        <v>1487</v>
      </c>
      <c r="E214" s="29" t="s">
        <v>33</v>
      </c>
      <c r="F214" s="31">
        <v>17</v>
      </c>
      <c r="G214" s="31">
        <v>41.68</v>
      </c>
      <c r="H214" s="31">
        <f t="shared" si="12"/>
        <v>708.56</v>
      </c>
      <c r="I214" s="32">
        <f t="shared" si="13"/>
        <v>3.9766259520841486E-2</v>
      </c>
      <c r="J214" s="32">
        <f t="shared" si="15"/>
        <v>97.274009328166855</v>
      </c>
      <c r="K214" s="29" t="str">
        <f t="shared" si="14"/>
        <v>C</v>
      </c>
    </row>
    <row r="215" spans="1:11" ht="20.100000000000001" customHeight="1">
      <c r="A215" s="29" t="s">
        <v>876</v>
      </c>
      <c r="B215" s="30" t="s">
        <v>877</v>
      </c>
      <c r="C215" s="29" t="s">
        <v>4250</v>
      </c>
      <c r="D215" s="29" t="s">
        <v>1487</v>
      </c>
      <c r="E215" s="29" t="s">
        <v>33</v>
      </c>
      <c r="F215" s="31">
        <v>1</v>
      </c>
      <c r="G215" s="31">
        <v>704.67</v>
      </c>
      <c r="H215" s="31">
        <f t="shared" si="12"/>
        <v>704.67</v>
      </c>
      <c r="I215" s="32">
        <f t="shared" si="13"/>
        <v>3.9547942441785271E-2</v>
      </c>
      <c r="J215" s="32">
        <f t="shared" si="15"/>
        <v>97.313557270608641</v>
      </c>
      <c r="K215" s="29" t="str">
        <f t="shared" si="14"/>
        <v>C</v>
      </c>
    </row>
    <row r="216" spans="1:11" ht="27.95" customHeight="1">
      <c r="A216" s="29" t="s">
        <v>759</v>
      </c>
      <c r="B216" s="30" t="s">
        <v>760</v>
      </c>
      <c r="C216" s="29" t="s">
        <v>4250</v>
      </c>
      <c r="D216" s="29" t="s">
        <v>1487</v>
      </c>
      <c r="E216" s="29" t="s">
        <v>33</v>
      </c>
      <c r="F216" s="31">
        <v>18</v>
      </c>
      <c r="G216" s="31">
        <v>38.020000000000003</v>
      </c>
      <c r="H216" s="31">
        <f t="shared" si="12"/>
        <v>684.36</v>
      </c>
      <c r="I216" s="32">
        <f t="shared" si="13"/>
        <v>3.8408091574013606E-2</v>
      </c>
      <c r="J216" s="32">
        <f t="shared" si="15"/>
        <v>97.351965362182654</v>
      </c>
      <c r="K216" s="29" t="str">
        <f t="shared" si="14"/>
        <v>C</v>
      </c>
    </row>
    <row r="217" spans="1:11" ht="27.95" customHeight="1">
      <c r="A217" s="29" t="s">
        <v>762</v>
      </c>
      <c r="B217" s="30" t="s">
        <v>763</v>
      </c>
      <c r="C217" s="29" t="s">
        <v>4250</v>
      </c>
      <c r="D217" s="29" t="s">
        <v>1487</v>
      </c>
      <c r="E217" s="29" t="s">
        <v>33</v>
      </c>
      <c r="F217" s="31">
        <v>12</v>
      </c>
      <c r="G217" s="31">
        <v>56.02</v>
      </c>
      <c r="H217" s="31">
        <f t="shared" si="12"/>
        <v>672.24</v>
      </c>
      <c r="I217" s="32">
        <f t="shared" si="13"/>
        <v>3.772788514775105E-2</v>
      </c>
      <c r="J217" s="32">
        <f t="shared" si="15"/>
        <v>97.389693247330399</v>
      </c>
      <c r="K217" s="29" t="str">
        <f t="shared" si="14"/>
        <v>C</v>
      </c>
    </row>
    <row r="218" spans="1:11" ht="20.100000000000001" customHeight="1">
      <c r="A218" s="29" t="s">
        <v>1142</v>
      </c>
      <c r="B218" s="30" t="s">
        <v>1143</v>
      </c>
      <c r="C218" s="29" t="s">
        <v>4250</v>
      </c>
      <c r="D218" s="29" t="s">
        <v>1487</v>
      </c>
      <c r="E218" s="29" t="s">
        <v>33</v>
      </c>
      <c r="F218" s="31">
        <v>11</v>
      </c>
      <c r="G218" s="31">
        <v>60.99</v>
      </c>
      <c r="H218" s="31">
        <f t="shared" si="12"/>
        <v>670.89</v>
      </c>
      <c r="I218" s="32">
        <f t="shared" si="13"/>
        <v>3.7652119580469323E-2</v>
      </c>
      <c r="J218" s="32">
        <f t="shared" si="15"/>
        <v>97.42734536691087</v>
      </c>
      <c r="K218" s="29" t="str">
        <f t="shared" si="14"/>
        <v>C</v>
      </c>
    </row>
    <row r="219" spans="1:11" ht="20.100000000000001" customHeight="1">
      <c r="A219" s="29" t="s">
        <v>1006</v>
      </c>
      <c r="B219" s="30" t="s">
        <v>1007</v>
      </c>
      <c r="C219" s="29" t="s">
        <v>14</v>
      </c>
      <c r="D219" s="29" t="s">
        <v>1487</v>
      </c>
      <c r="E219" s="29" t="s">
        <v>33</v>
      </c>
      <c r="F219" s="31">
        <v>16</v>
      </c>
      <c r="G219" s="31">
        <v>40.81</v>
      </c>
      <c r="H219" s="31">
        <f t="shared" si="12"/>
        <v>652.96</v>
      </c>
      <c r="I219" s="32">
        <f t="shared" si="13"/>
        <v>3.6645840601683216E-2</v>
      </c>
      <c r="J219" s="32">
        <f t="shared" si="15"/>
        <v>97.463991207512549</v>
      </c>
      <c r="K219" s="29" t="str">
        <f t="shared" si="14"/>
        <v>C</v>
      </c>
    </row>
    <row r="220" spans="1:11" ht="20.100000000000001" customHeight="1">
      <c r="A220" s="29" t="s">
        <v>37</v>
      </c>
      <c r="B220" s="30" t="s">
        <v>38</v>
      </c>
      <c r="C220" s="29" t="s">
        <v>14</v>
      </c>
      <c r="D220" s="29" t="s">
        <v>1487</v>
      </c>
      <c r="E220" s="29" t="s">
        <v>39</v>
      </c>
      <c r="F220" s="31">
        <v>945</v>
      </c>
      <c r="G220" s="31">
        <v>0.69</v>
      </c>
      <c r="H220" s="31">
        <f t="shared" si="12"/>
        <v>652.04999999999995</v>
      </c>
      <c r="I220" s="32">
        <f t="shared" si="13"/>
        <v>3.6594768997071092E-2</v>
      </c>
      <c r="J220" s="32">
        <f t="shared" si="15"/>
        <v>97.500585976509626</v>
      </c>
      <c r="K220" s="29" t="str">
        <f t="shared" si="14"/>
        <v>C</v>
      </c>
    </row>
    <row r="221" spans="1:11" ht="20.100000000000001" customHeight="1">
      <c r="A221" s="29" t="s">
        <v>243</v>
      </c>
      <c r="B221" s="30" t="s">
        <v>244</v>
      </c>
      <c r="C221" s="29" t="s">
        <v>14</v>
      </c>
      <c r="D221" s="29" t="s">
        <v>1487</v>
      </c>
      <c r="E221" s="29" t="s">
        <v>118</v>
      </c>
      <c r="F221" s="31">
        <v>35.18</v>
      </c>
      <c r="G221" s="31">
        <v>18.45</v>
      </c>
      <c r="H221" s="31">
        <f t="shared" si="12"/>
        <v>649.07000000000005</v>
      </c>
      <c r="I221" s="32">
        <f t="shared" si="13"/>
        <v>3.6427523522627001E-2</v>
      </c>
      <c r="J221" s="32">
        <f t="shared" si="15"/>
        <v>97.537013500032259</v>
      </c>
      <c r="K221" s="29" t="str">
        <f t="shared" si="14"/>
        <v>C</v>
      </c>
    </row>
    <row r="222" spans="1:11" ht="20.100000000000001" customHeight="1">
      <c r="A222" s="29" t="s">
        <v>179</v>
      </c>
      <c r="B222" s="30" t="s">
        <v>180</v>
      </c>
      <c r="C222" s="29" t="s">
        <v>14</v>
      </c>
      <c r="D222" s="29" t="s">
        <v>1487</v>
      </c>
      <c r="E222" s="29" t="s">
        <v>118</v>
      </c>
      <c r="F222" s="31">
        <v>47</v>
      </c>
      <c r="G222" s="31">
        <v>13.32</v>
      </c>
      <c r="H222" s="31">
        <f t="shared" si="12"/>
        <v>626.04</v>
      </c>
      <c r="I222" s="32">
        <f t="shared" si="13"/>
        <v>3.5135019067443277E-2</v>
      </c>
      <c r="J222" s="32">
        <f t="shared" si="15"/>
        <v>97.572148519099699</v>
      </c>
      <c r="K222" s="29" t="str">
        <f t="shared" si="14"/>
        <v>C</v>
      </c>
    </row>
    <row r="223" spans="1:11" ht="20.100000000000001" customHeight="1">
      <c r="A223" s="29" t="s">
        <v>552</v>
      </c>
      <c r="B223" s="30" t="s">
        <v>553</v>
      </c>
      <c r="C223" s="29" t="s">
        <v>14</v>
      </c>
      <c r="D223" s="29" t="s">
        <v>1487</v>
      </c>
      <c r="E223" s="29" t="s">
        <v>33</v>
      </c>
      <c r="F223" s="31">
        <v>32</v>
      </c>
      <c r="G223" s="31">
        <v>19.32</v>
      </c>
      <c r="H223" s="31">
        <f t="shared" si="12"/>
        <v>618.24</v>
      </c>
      <c r="I223" s="32">
        <f t="shared" si="13"/>
        <v>3.4697262456482227E-2</v>
      </c>
      <c r="J223" s="32">
        <f t="shared" si="15"/>
        <v>97.606845781556174</v>
      </c>
      <c r="K223" s="29" t="str">
        <f t="shared" si="14"/>
        <v>C</v>
      </c>
    </row>
    <row r="224" spans="1:11" ht="20.100000000000001" customHeight="1">
      <c r="A224" s="29" t="s">
        <v>850</v>
      </c>
      <c r="B224" s="30" t="s">
        <v>851</v>
      </c>
      <c r="C224" s="29" t="s">
        <v>14</v>
      </c>
      <c r="D224" s="29" t="s">
        <v>1487</v>
      </c>
      <c r="E224" s="29" t="s">
        <v>33</v>
      </c>
      <c r="F224" s="31">
        <v>4</v>
      </c>
      <c r="G224" s="31">
        <v>154.21</v>
      </c>
      <c r="H224" s="31">
        <f t="shared" si="12"/>
        <v>616.84</v>
      </c>
      <c r="I224" s="32">
        <f t="shared" si="13"/>
        <v>3.4618690757078956E-2</v>
      </c>
      <c r="J224" s="32">
        <f t="shared" si="15"/>
        <v>97.64146447231326</v>
      </c>
      <c r="K224" s="29" t="str">
        <f t="shared" si="14"/>
        <v>C</v>
      </c>
    </row>
    <row r="225" spans="1:11" ht="20.100000000000001" customHeight="1">
      <c r="A225" s="29" t="s">
        <v>686</v>
      </c>
      <c r="B225" s="30" t="s">
        <v>687</v>
      </c>
      <c r="C225" s="29" t="s">
        <v>14</v>
      </c>
      <c r="D225" s="29" t="s">
        <v>1487</v>
      </c>
      <c r="E225" s="29" t="s">
        <v>33</v>
      </c>
      <c r="F225" s="31">
        <v>1</v>
      </c>
      <c r="G225" s="31">
        <v>608.33000000000004</v>
      </c>
      <c r="H225" s="31">
        <f t="shared" si="12"/>
        <v>608.33000000000004</v>
      </c>
      <c r="I225" s="32">
        <f t="shared" si="13"/>
        <v>3.4141087069991957E-2</v>
      </c>
      <c r="J225" s="32">
        <f t="shared" si="15"/>
        <v>97.675605559383257</v>
      </c>
      <c r="K225" s="29" t="str">
        <f t="shared" si="14"/>
        <v>C</v>
      </c>
    </row>
    <row r="226" spans="1:11" ht="20.100000000000001" customHeight="1">
      <c r="A226" s="29" t="s">
        <v>1119</v>
      </c>
      <c r="B226" s="30" t="s">
        <v>1120</v>
      </c>
      <c r="C226" s="29" t="s">
        <v>14</v>
      </c>
      <c r="D226" s="29" t="s">
        <v>1487</v>
      </c>
      <c r="E226" s="29" t="s">
        <v>33</v>
      </c>
      <c r="F226" s="31">
        <v>4</v>
      </c>
      <c r="G226" s="31">
        <v>150.13</v>
      </c>
      <c r="H226" s="31">
        <f t="shared" si="12"/>
        <v>600.52</v>
      </c>
      <c r="I226" s="32">
        <f t="shared" si="13"/>
        <v>3.3702769232606601E-2</v>
      </c>
      <c r="J226" s="32">
        <f t="shared" si="15"/>
        <v>97.709308328615862</v>
      </c>
      <c r="K226" s="29" t="str">
        <f t="shared" si="14"/>
        <v>C</v>
      </c>
    </row>
    <row r="227" spans="1:11" ht="20.100000000000001" customHeight="1">
      <c r="A227" s="29" t="s">
        <v>709</v>
      </c>
      <c r="B227" s="30" t="s">
        <v>710</v>
      </c>
      <c r="C227" s="29" t="s">
        <v>4250</v>
      </c>
      <c r="D227" s="29" t="s">
        <v>1487</v>
      </c>
      <c r="E227" s="29" t="s">
        <v>33</v>
      </c>
      <c r="F227" s="31">
        <v>23</v>
      </c>
      <c r="G227" s="31">
        <v>25.04</v>
      </c>
      <c r="H227" s="31">
        <f t="shared" si="12"/>
        <v>575.91999999999996</v>
      </c>
      <c r="I227" s="32">
        <f t="shared" si="13"/>
        <v>3.2322152228806356E-2</v>
      </c>
      <c r="J227" s="32">
        <f t="shared" si="15"/>
        <v>97.741630480844663</v>
      </c>
      <c r="K227" s="29" t="str">
        <f t="shared" si="14"/>
        <v>C</v>
      </c>
    </row>
    <row r="228" spans="1:11" ht="20.100000000000001" customHeight="1">
      <c r="A228" s="29" t="s">
        <v>1374</v>
      </c>
      <c r="B228" s="30" t="s">
        <v>1375</v>
      </c>
      <c r="C228" s="29" t="s">
        <v>14</v>
      </c>
      <c r="D228" s="29" t="s">
        <v>1487</v>
      </c>
      <c r="E228" s="29" t="s">
        <v>33</v>
      </c>
      <c r="F228" s="31">
        <v>6</v>
      </c>
      <c r="G228" s="31">
        <v>95.83</v>
      </c>
      <c r="H228" s="31">
        <f t="shared" si="12"/>
        <v>574.98</v>
      </c>
      <c r="I228" s="32">
        <f t="shared" si="13"/>
        <v>3.2269396944921307E-2</v>
      </c>
      <c r="J228" s="32">
        <f t="shared" si="15"/>
        <v>97.773899877789589</v>
      </c>
      <c r="K228" s="29" t="str">
        <f t="shared" si="14"/>
        <v>C</v>
      </c>
    </row>
    <row r="229" spans="1:11" ht="20.100000000000001" customHeight="1">
      <c r="A229" s="29" t="s">
        <v>423</v>
      </c>
      <c r="B229" s="30" t="s">
        <v>424</v>
      </c>
      <c r="C229" s="29" t="s">
        <v>4250</v>
      </c>
      <c r="D229" s="29" t="s">
        <v>1487</v>
      </c>
      <c r="E229" s="29" t="s">
        <v>33</v>
      </c>
      <c r="F229" s="31">
        <v>13</v>
      </c>
      <c r="G229" s="31">
        <v>43.79</v>
      </c>
      <c r="H229" s="31">
        <f t="shared" si="12"/>
        <v>569.27</v>
      </c>
      <c r="I229" s="32">
        <f t="shared" si="13"/>
        <v>3.1948936656640843E-2</v>
      </c>
      <c r="J229" s="32">
        <f t="shared" si="15"/>
        <v>97.805848814446236</v>
      </c>
      <c r="K229" s="29" t="str">
        <f t="shared" si="14"/>
        <v>C</v>
      </c>
    </row>
    <row r="230" spans="1:11" ht="20.100000000000001" customHeight="1">
      <c r="A230" s="29" t="s">
        <v>986</v>
      </c>
      <c r="B230" s="30" t="s">
        <v>987</v>
      </c>
      <c r="C230" s="29" t="s">
        <v>14</v>
      </c>
      <c r="D230" s="29" t="s">
        <v>1487</v>
      </c>
      <c r="E230" s="29" t="s">
        <v>88</v>
      </c>
      <c r="F230" s="31">
        <v>21.36</v>
      </c>
      <c r="G230" s="31">
        <v>26.63</v>
      </c>
      <c r="H230" s="31">
        <f t="shared" si="12"/>
        <v>568.82000000000005</v>
      </c>
      <c r="I230" s="32">
        <f t="shared" si="13"/>
        <v>3.1923681467546934E-2</v>
      </c>
      <c r="J230" s="32">
        <f t="shared" si="15"/>
        <v>97.837772495913782</v>
      </c>
      <c r="K230" s="29" t="str">
        <f t="shared" si="14"/>
        <v>C</v>
      </c>
    </row>
    <row r="231" spans="1:11" ht="20.100000000000001" customHeight="1">
      <c r="A231" s="29" t="s">
        <v>1338</v>
      </c>
      <c r="B231" s="30" t="s">
        <v>1339</v>
      </c>
      <c r="C231" s="29" t="s">
        <v>4250</v>
      </c>
      <c r="D231" s="29" t="s">
        <v>1487</v>
      </c>
      <c r="E231" s="29" t="s">
        <v>33</v>
      </c>
      <c r="F231" s="31">
        <v>1</v>
      </c>
      <c r="G231" s="31">
        <v>563.79</v>
      </c>
      <c r="H231" s="31">
        <f t="shared" si="12"/>
        <v>563.79</v>
      </c>
      <c r="I231" s="32">
        <f t="shared" si="13"/>
        <v>3.1641384576119487E-2</v>
      </c>
      <c r="J231" s="32">
        <f t="shared" si="15"/>
        <v>97.869413880489901</v>
      </c>
      <c r="K231" s="29" t="str">
        <f t="shared" si="14"/>
        <v>C</v>
      </c>
    </row>
    <row r="232" spans="1:11" ht="20.100000000000001" customHeight="1">
      <c r="A232" s="29" t="s">
        <v>414</v>
      </c>
      <c r="B232" s="30" t="s">
        <v>415</v>
      </c>
      <c r="C232" s="29" t="s">
        <v>14</v>
      </c>
      <c r="D232" s="29" t="s">
        <v>1487</v>
      </c>
      <c r="E232" s="29" t="s">
        <v>33</v>
      </c>
      <c r="F232" s="31">
        <v>62</v>
      </c>
      <c r="G232" s="31">
        <v>8.93</v>
      </c>
      <c r="H232" s="31">
        <f t="shared" si="12"/>
        <v>553.66</v>
      </c>
      <c r="I232" s="32">
        <f t="shared" si="13"/>
        <v>3.1072862208294427E-2</v>
      </c>
      <c r="J232" s="32">
        <f t="shared" si="15"/>
        <v>97.900486742698192</v>
      </c>
      <c r="K232" s="29" t="str">
        <f t="shared" si="14"/>
        <v>C</v>
      </c>
    </row>
    <row r="233" spans="1:11" ht="20.100000000000001" customHeight="1">
      <c r="A233" s="29" t="s">
        <v>312</v>
      </c>
      <c r="B233" s="30" t="s">
        <v>313</v>
      </c>
      <c r="C233" s="29" t="s">
        <v>4250</v>
      </c>
      <c r="D233" s="29" t="s">
        <v>1487</v>
      </c>
      <c r="E233" s="29" t="s">
        <v>33</v>
      </c>
      <c r="F233" s="31">
        <v>1</v>
      </c>
      <c r="G233" s="31">
        <v>552.52</v>
      </c>
      <c r="H233" s="31">
        <f t="shared" si="12"/>
        <v>552.52</v>
      </c>
      <c r="I233" s="32">
        <f t="shared" si="13"/>
        <v>3.1008882395923199E-2</v>
      </c>
      <c r="J233" s="32">
        <f t="shared" si="15"/>
        <v>97.931495625094115</v>
      </c>
      <c r="K233" s="29" t="str">
        <f t="shared" si="14"/>
        <v>C</v>
      </c>
    </row>
    <row r="234" spans="1:11" ht="20.100000000000001" customHeight="1">
      <c r="A234" s="29" t="s">
        <v>715</v>
      </c>
      <c r="B234" s="30" t="s">
        <v>716</v>
      </c>
      <c r="C234" s="29" t="s">
        <v>4250</v>
      </c>
      <c r="D234" s="29" t="s">
        <v>1487</v>
      </c>
      <c r="E234" s="29" t="s">
        <v>33</v>
      </c>
      <c r="F234" s="31">
        <v>23</v>
      </c>
      <c r="G234" s="31">
        <v>23.94</v>
      </c>
      <c r="H234" s="31">
        <f t="shared" si="12"/>
        <v>550.62</v>
      </c>
      <c r="I234" s="32">
        <f t="shared" si="13"/>
        <v>3.0902249375304478E-2</v>
      </c>
      <c r="J234" s="32">
        <f t="shared" si="15"/>
        <v>97.962397874469417</v>
      </c>
      <c r="K234" s="29" t="str">
        <f t="shared" si="14"/>
        <v>C</v>
      </c>
    </row>
    <row r="235" spans="1:11" ht="20.100000000000001" customHeight="1">
      <c r="A235" s="29" t="s">
        <v>1013</v>
      </c>
      <c r="B235" s="30" t="s">
        <v>1014</v>
      </c>
      <c r="C235" s="29" t="s">
        <v>14</v>
      </c>
      <c r="D235" s="29" t="s">
        <v>1487</v>
      </c>
      <c r="E235" s="29" t="s">
        <v>33</v>
      </c>
      <c r="F235" s="31">
        <v>18</v>
      </c>
      <c r="G235" s="31">
        <v>30.38</v>
      </c>
      <c r="H235" s="31">
        <f t="shared" si="12"/>
        <v>546.84</v>
      </c>
      <c r="I235" s="32">
        <f t="shared" si="13"/>
        <v>3.0690105786915663E-2</v>
      </c>
      <c r="J235" s="32">
        <f t="shared" si="15"/>
        <v>97.993087980256334</v>
      </c>
      <c r="K235" s="29" t="str">
        <f t="shared" si="14"/>
        <v>C</v>
      </c>
    </row>
    <row r="236" spans="1:11" ht="20.100000000000001" customHeight="1">
      <c r="A236" s="29" t="s">
        <v>558</v>
      </c>
      <c r="B236" s="30" t="s">
        <v>559</v>
      </c>
      <c r="C236" s="29" t="s">
        <v>14</v>
      </c>
      <c r="D236" s="29" t="s">
        <v>1487</v>
      </c>
      <c r="E236" s="29" t="s">
        <v>33</v>
      </c>
      <c r="F236" s="31">
        <v>3</v>
      </c>
      <c r="G236" s="31">
        <v>181.24</v>
      </c>
      <c r="H236" s="31">
        <f t="shared" si="12"/>
        <v>543.72</v>
      </c>
      <c r="I236" s="32">
        <f t="shared" si="13"/>
        <v>3.0515003142531239E-2</v>
      </c>
      <c r="J236" s="32">
        <f t="shared" si="15"/>
        <v>98.02360298339886</v>
      </c>
      <c r="K236" s="29" t="str">
        <f t="shared" si="14"/>
        <v>C</v>
      </c>
    </row>
    <row r="237" spans="1:11" ht="20.100000000000001" customHeight="1">
      <c r="A237" s="29" t="s">
        <v>841</v>
      </c>
      <c r="B237" s="30" t="s">
        <v>842</v>
      </c>
      <c r="C237" s="29" t="s">
        <v>14</v>
      </c>
      <c r="D237" s="29" t="s">
        <v>1487</v>
      </c>
      <c r="E237" s="29" t="s">
        <v>33</v>
      </c>
      <c r="F237" s="31">
        <v>13</v>
      </c>
      <c r="G237" s="31">
        <v>41.24</v>
      </c>
      <c r="H237" s="31">
        <f t="shared" si="12"/>
        <v>536.12</v>
      </c>
      <c r="I237" s="32">
        <f t="shared" si="13"/>
        <v>3.0088471060056372E-2</v>
      </c>
      <c r="J237" s="32">
        <f t="shared" si="15"/>
        <v>98.053691454458914</v>
      </c>
      <c r="K237" s="29" t="str">
        <f t="shared" si="14"/>
        <v>C</v>
      </c>
    </row>
    <row r="238" spans="1:11" ht="20.100000000000001" customHeight="1">
      <c r="A238" s="29" t="s">
        <v>888</v>
      </c>
      <c r="B238" s="30" t="s">
        <v>889</v>
      </c>
      <c r="C238" s="29" t="s">
        <v>14</v>
      </c>
      <c r="D238" s="29" t="s">
        <v>1487</v>
      </c>
      <c r="E238" s="29" t="s">
        <v>88</v>
      </c>
      <c r="F238" s="31">
        <v>24.88</v>
      </c>
      <c r="G238" s="31">
        <v>21.38</v>
      </c>
      <c r="H238" s="31">
        <f t="shared" si="12"/>
        <v>531.92999999999995</v>
      </c>
      <c r="I238" s="32">
        <f t="shared" si="13"/>
        <v>2.9853317188270879E-2</v>
      </c>
      <c r="J238" s="32">
        <f t="shared" si="15"/>
        <v>98.083544771647183</v>
      </c>
      <c r="K238" s="29" t="str">
        <f t="shared" si="14"/>
        <v>C</v>
      </c>
    </row>
    <row r="239" spans="1:11" ht="20.100000000000001" customHeight="1">
      <c r="A239" s="29" t="s">
        <v>1122</v>
      </c>
      <c r="B239" s="30" t="s">
        <v>1123</v>
      </c>
      <c r="C239" s="29" t="s">
        <v>4250</v>
      </c>
      <c r="D239" s="29" t="s">
        <v>1487</v>
      </c>
      <c r="E239" s="29" t="s">
        <v>33</v>
      </c>
      <c r="F239" s="31">
        <v>3</v>
      </c>
      <c r="G239" s="31">
        <v>173.54</v>
      </c>
      <c r="H239" s="31">
        <f t="shared" si="12"/>
        <v>520.62</v>
      </c>
      <c r="I239" s="32">
        <f t="shared" si="13"/>
        <v>2.9218570102377352E-2</v>
      </c>
      <c r="J239" s="32">
        <f t="shared" si="15"/>
        <v>98.112763341749556</v>
      </c>
      <c r="K239" s="29" t="str">
        <f t="shared" si="14"/>
        <v>C</v>
      </c>
    </row>
    <row r="240" spans="1:11" ht="27.95" customHeight="1">
      <c r="A240" s="29" t="s">
        <v>1410</v>
      </c>
      <c r="B240" s="30" t="s">
        <v>1411</v>
      </c>
      <c r="C240" s="29" t="s">
        <v>4250</v>
      </c>
      <c r="D240" s="29" t="s">
        <v>1487</v>
      </c>
      <c r="E240" s="29" t="s">
        <v>33</v>
      </c>
      <c r="F240" s="31">
        <v>16</v>
      </c>
      <c r="G240" s="31">
        <v>32.229999999999997</v>
      </c>
      <c r="H240" s="31">
        <f t="shared" si="12"/>
        <v>515.67999999999995</v>
      </c>
      <c r="I240" s="32">
        <f t="shared" si="13"/>
        <v>2.894132424876868E-2</v>
      </c>
      <c r="J240" s="32">
        <f t="shared" si="15"/>
        <v>98.141704665998319</v>
      </c>
      <c r="K240" s="29" t="str">
        <f t="shared" si="14"/>
        <v>C</v>
      </c>
    </row>
    <row r="241" spans="1:11" ht="20.100000000000001" customHeight="1">
      <c r="A241" s="29" t="s">
        <v>856</v>
      </c>
      <c r="B241" s="30" t="s">
        <v>857</v>
      </c>
      <c r="C241" s="29" t="s">
        <v>14</v>
      </c>
      <c r="D241" s="29" t="s">
        <v>1487</v>
      </c>
      <c r="E241" s="29" t="s">
        <v>33</v>
      </c>
      <c r="F241" s="31">
        <v>8</v>
      </c>
      <c r="G241" s="31">
        <v>63.71</v>
      </c>
      <c r="H241" s="31">
        <f t="shared" si="12"/>
        <v>509.68</v>
      </c>
      <c r="I241" s="32">
        <f t="shared" si="13"/>
        <v>2.8604588394183263E-2</v>
      </c>
      <c r="J241" s="32">
        <f t="shared" si="15"/>
        <v>98.170309254392507</v>
      </c>
      <c r="K241" s="29" t="str">
        <f t="shared" si="14"/>
        <v>C</v>
      </c>
    </row>
    <row r="242" spans="1:11" ht="20.100000000000001" customHeight="1">
      <c r="A242" s="29" t="s">
        <v>555</v>
      </c>
      <c r="B242" s="30" t="s">
        <v>556</v>
      </c>
      <c r="C242" s="29" t="s">
        <v>14</v>
      </c>
      <c r="D242" s="29" t="s">
        <v>1487</v>
      </c>
      <c r="E242" s="29" t="s">
        <v>33</v>
      </c>
      <c r="F242" s="31">
        <v>42</v>
      </c>
      <c r="G242" s="31">
        <v>12.07</v>
      </c>
      <c r="H242" s="31">
        <f t="shared" si="12"/>
        <v>506.94</v>
      </c>
      <c r="I242" s="32">
        <f t="shared" si="13"/>
        <v>2.8450812353922581E-2</v>
      </c>
      <c r="J242" s="32">
        <f t="shared" si="15"/>
        <v>98.198760066746431</v>
      </c>
      <c r="K242" s="29" t="str">
        <f t="shared" si="14"/>
        <v>C</v>
      </c>
    </row>
    <row r="243" spans="1:11" ht="20.100000000000001" customHeight="1">
      <c r="A243" s="29" t="s">
        <v>992</v>
      </c>
      <c r="B243" s="30" t="s">
        <v>993</v>
      </c>
      <c r="C243" s="29" t="s">
        <v>14</v>
      </c>
      <c r="D243" s="29" t="s">
        <v>1487</v>
      </c>
      <c r="E243" s="29" t="s">
        <v>88</v>
      </c>
      <c r="F243" s="31">
        <v>8.2200000000000006</v>
      </c>
      <c r="G243" s="31">
        <v>61.22</v>
      </c>
      <c r="H243" s="31">
        <f t="shared" si="12"/>
        <v>503.23</v>
      </c>
      <c r="I243" s="32">
        <f t="shared" si="13"/>
        <v>2.8242597350503926E-2</v>
      </c>
      <c r="J243" s="32">
        <f t="shared" si="15"/>
        <v>98.227002664096929</v>
      </c>
      <c r="K243" s="29" t="str">
        <f t="shared" si="14"/>
        <v>C</v>
      </c>
    </row>
    <row r="244" spans="1:11" ht="20.100000000000001" customHeight="1">
      <c r="A244" s="29" t="s">
        <v>803</v>
      </c>
      <c r="B244" s="30" t="s">
        <v>804</v>
      </c>
      <c r="C244" s="29" t="s">
        <v>14</v>
      </c>
      <c r="D244" s="29" t="s">
        <v>1487</v>
      </c>
      <c r="E244" s="29" t="s">
        <v>33</v>
      </c>
      <c r="F244" s="31">
        <v>14</v>
      </c>
      <c r="G244" s="31">
        <v>35.54</v>
      </c>
      <c r="H244" s="31">
        <f t="shared" si="12"/>
        <v>497.56</v>
      </c>
      <c r="I244" s="32">
        <f t="shared" si="13"/>
        <v>2.7924381967920704E-2</v>
      </c>
      <c r="J244" s="32">
        <f t="shared" si="15"/>
        <v>98.25492704606485</v>
      </c>
      <c r="K244" s="29" t="str">
        <f t="shared" si="14"/>
        <v>C</v>
      </c>
    </row>
    <row r="245" spans="1:11" ht="20.100000000000001" customHeight="1">
      <c r="A245" s="29" t="s">
        <v>1000</v>
      </c>
      <c r="B245" s="30" t="s">
        <v>1001</v>
      </c>
      <c r="C245" s="29" t="s">
        <v>14</v>
      </c>
      <c r="D245" s="29" t="s">
        <v>1487</v>
      </c>
      <c r="E245" s="29" t="s">
        <v>88</v>
      </c>
      <c r="F245" s="31">
        <v>8</v>
      </c>
      <c r="G245" s="31">
        <v>62.08</v>
      </c>
      <c r="H245" s="31">
        <f t="shared" si="12"/>
        <v>496.64</v>
      </c>
      <c r="I245" s="32">
        <f t="shared" si="13"/>
        <v>2.787274913688427E-2</v>
      </c>
      <c r="J245" s="32">
        <f t="shared" si="15"/>
        <v>98.28279979520174</v>
      </c>
      <c r="K245" s="29" t="str">
        <f t="shared" si="14"/>
        <v>C</v>
      </c>
    </row>
    <row r="246" spans="1:11" ht="20.100000000000001" customHeight="1">
      <c r="A246" s="29" t="s">
        <v>1389</v>
      </c>
      <c r="B246" s="30" t="s">
        <v>1390</v>
      </c>
      <c r="C246" s="29" t="s">
        <v>399</v>
      </c>
      <c r="D246" s="29" t="s">
        <v>1487</v>
      </c>
      <c r="E246" s="29" t="s">
        <v>400</v>
      </c>
      <c r="F246" s="31">
        <v>15</v>
      </c>
      <c r="G246" s="31">
        <v>32.21</v>
      </c>
      <c r="H246" s="31">
        <f t="shared" si="12"/>
        <v>483.15</v>
      </c>
      <c r="I246" s="32">
        <f t="shared" si="13"/>
        <v>2.7115654690491372E-2</v>
      </c>
      <c r="J246" s="32">
        <f t="shared" si="15"/>
        <v>98.30991544989223</v>
      </c>
      <c r="K246" s="29" t="str">
        <f t="shared" si="14"/>
        <v>C</v>
      </c>
    </row>
    <row r="247" spans="1:11" ht="20.100000000000001" customHeight="1">
      <c r="A247" s="29" t="s">
        <v>348</v>
      </c>
      <c r="B247" s="30" t="s">
        <v>349</v>
      </c>
      <c r="C247" s="29" t="s">
        <v>4250</v>
      </c>
      <c r="D247" s="29" t="s">
        <v>1487</v>
      </c>
      <c r="E247" s="29" t="s">
        <v>39</v>
      </c>
      <c r="F247" s="31">
        <v>0.7</v>
      </c>
      <c r="G247" s="31">
        <v>689.44</v>
      </c>
      <c r="H247" s="31">
        <f t="shared" si="12"/>
        <v>482.61</v>
      </c>
      <c r="I247" s="32">
        <f t="shared" si="13"/>
        <v>2.7085348463578685E-2</v>
      </c>
      <c r="J247" s="32">
        <f t="shared" si="15"/>
        <v>98.337000798355803</v>
      </c>
      <c r="K247" s="29" t="str">
        <f t="shared" si="14"/>
        <v>C</v>
      </c>
    </row>
    <row r="248" spans="1:11" ht="20.100000000000001" customHeight="1">
      <c r="A248" s="29" t="s">
        <v>1360</v>
      </c>
      <c r="B248" s="30" t="s">
        <v>1361</v>
      </c>
      <c r="C248" s="29" t="s">
        <v>4250</v>
      </c>
      <c r="D248" s="29" t="s">
        <v>1487</v>
      </c>
      <c r="E248" s="29" t="s">
        <v>33</v>
      </c>
      <c r="F248" s="31">
        <v>5</v>
      </c>
      <c r="G248" s="31">
        <v>94.65</v>
      </c>
      <c r="H248" s="31">
        <f t="shared" si="12"/>
        <v>473.25</v>
      </c>
      <c r="I248" s="32">
        <f t="shared" si="13"/>
        <v>2.6560040530425419E-2</v>
      </c>
      <c r="J248" s="32">
        <f t="shared" si="15"/>
        <v>98.363560838886229</v>
      </c>
      <c r="K248" s="29" t="str">
        <f t="shared" si="14"/>
        <v>C</v>
      </c>
    </row>
    <row r="249" spans="1:11" ht="20.100000000000001" customHeight="1">
      <c r="A249" s="29" t="s">
        <v>940</v>
      </c>
      <c r="B249" s="30" t="s">
        <v>941</v>
      </c>
      <c r="C249" s="29" t="s">
        <v>14</v>
      </c>
      <c r="D249" s="29" t="s">
        <v>1487</v>
      </c>
      <c r="E249" s="29" t="s">
        <v>33</v>
      </c>
      <c r="F249" s="31">
        <v>7</v>
      </c>
      <c r="G249" s="31">
        <v>67.510000000000005</v>
      </c>
      <c r="H249" s="31">
        <f t="shared" si="12"/>
        <v>472.57</v>
      </c>
      <c r="I249" s="32">
        <f t="shared" si="13"/>
        <v>2.6521877133572402E-2</v>
      </c>
      <c r="J249" s="32">
        <f t="shared" si="15"/>
        <v>98.390082716019805</v>
      </c>
      <c r="K249" s="29" t="str">
        <f t="shared" si="14"/>
        <v>C</v>
      </c>
    </row>
    <row r="250" spans="1:11" ht="20.100000000000001" customHeight="1">
      <c r="A250" s="29" t="s">
        <v>1009</v>
      </c>
      <c r="B250" s="30" t="s">
        <v>1010</v>
      </c>
      <c r="C250" s="29" t="s">
        <v>14</v>
      </c>
      <c r="D250" s="29" t="s">
        <v>1487</v>
      </c>
      <c r="E250" s="29" t="s">
        <v>33</v>
      </c>
      <c r="F250" s="31">
        <v>4</v>
      </c>
      <c r="G250" s="31">
        <v>117.19</v>
      </c>
      <c r="H250" s="31">
        <f t="shared" si="12"/>
        <v>468.76</v>
      </c>
      <c r="I250" s="32">
        <f t="shared" si="13"/>
        <v>2.6308049865910659E-2</v>
      </c>
      <c r="J250" s="32">
        <f t="shared" si="15"/>
        <v>98.416390765885708</v>
      </c>
      <c r="K250" s="29" t="str">
        <f t="shared" si="14"/>
        <v>C</v>
      </c>
    </row>
    <row r="251" spans="1:11" ht="27.95" customHeight="1">
      <c r="A251" s="29" t="s">
        <v>1221</v>
      </c>
      <c r="B251" s="30" t="s">
        <v>1222</v>
      </c>
      <c r="C251" s="29" t="s">
        <v>14</v>
      </c>
      <c r="D251" s="29" t="s">
        <v>1487</v>
      </c>
      <c r="E251" s="29" t="s">
        <v>88</v>
      </c>
      <c r="F251" s="31">
        <v>16.440000000000001</v>
      </c>
      <c r="G251" s="31">
        <v>28.1</v>
      </c>
      <c r="H251" s="31">
        <f t="shared" si="12"/>
        <v>461.96</v>
      </c>
      <c r="I251" s="32">
        <f t="shared" si="13"/>
        <v>2.5926415897380508E-2</v>
      </c>
      <c r="J251" s="32">
        <f t="shared" si="15"/>
        <v>98.442317181783082</v>
      </c>
      <c r="K251" s="29" t="str">
        <f t="shared" si="14"/>
        <v>C</v>
      </c>
    </row>
    <row r="252" spans="1:11" ht="27.95" customHeight="1">
      <c r="A252" s="29" t="s">
        <v>1056</v>
      </c>
      <c r="B252" s="30" t="s">
        <v>1057</v>
      </c>
      <c r="C252" s="29" t="s">
        <v>4250</v>
      </c>
      <c r="D252" s="29" t="s">
        <v>1487</v>
      </c>
      <c r="E252" s="29" t="s">
        <v>33</v>
      </c>
      <c r="F252" s="31">
        <v>18</v>
      </c>
      <c r="G252" s="31">
        <v>25.65</v>
      </c>
      <c r="H252" s="31">
        <f t="shared" si="12"/>
        <v>461.7</v>
      </c>
      <c r="I252" s="32">
        <f t="shared" si="13"/>
        <v>2.5911824010348476E-2</v>
      </c>
      <c r="J252" s="32">
        <f t="shared" si="15"/>
        <v>98.468229005793432</v>
      </c>
      <c r="K252" s="29" t="str">
        <f t="shared" si="14"/>
        <v>C</v>
      </c>
    </row>
    <row r="253" spans="1:11" ht="15" customHeight="1">
      <c r="A253" s="29" t="s">
        <v>402</v>
      </c>
      <c r="B253" s="30" t="s">
        <v>403</v>
      </c>
      <c r="C253" s="29" t="s">
        <v>399</v>
      </c>
      <c r="D253" s="29" t="s">
        <v>1487</v>
      </c>
      <c r="E253" s="29" t="s">
        <v>400</v>
      </c>
      <c r="F253" s="31">
        <v>3</v>
      </c>
      <c r="G253" s="31">
        <v>151.61000000000001</v>
      </c>
      <c r="H253" s="31">
        <f t="shared" si="12"/>
        <v>454.83</v>
      </c>
      <c r="I253" s="32">
        <f t="shared" si="13"/>
        <v>2.5526261456848165E-2</v>
      </c>
      <c r="J253" s="32">
        <f t="shared" si="15"/>
        <v>98.493755267250279</v>
      </c>
      <c r="K253" s="29" t="str">
        <f t="shared" si="14"/>
        <v>C</v>
      </c>
    </row>
    <row r="254" spans="1:11" ht="20.100000000000001" customHeight="1">
      <c r="A254" s="29" t="s">
        <v>706</v>
      </c>
      <c r="B254" s="30" t="s">
        <v>707</v>
      </c>
      <c r="C254" s="29" t="s">
        <v>4250</v>
      </c>
      <c r="D254" s="29" t="s">
        <v>1487</v>
      </c>
      <c r="E254" s="29" t="s">
        <v>33</v>
      </c>
      <c r="F254" s="31">
        <v>2</v>
      </c>
      <c r="G254" s="31">
        <v>226.61</v>
      </c>
      <c r="H254" s="31">
        <f t="shared" si="12"/>
        <v>453.22</v>
      </c>
      <c r="I254" s="32">
        <f t="shared" si="13"/>
        <v>2.5435904002534409E-2</v>
      </c>
      <c r="J254" s="32">
        <f t="shared" si="15"/>
        <v>98.519191171252814</v>
      </c>
      <c r="K254" s="29" t="str">
        <f t="shared" si="14"/>
        <v>C</v>
      </c>
    </row>
    <row r="255" spans="1:11" ht="20.100000000000001" customHeight="1">
      <c r="A255" s="29" t="s">
        <v>1024</v>
      </c>
      <c r="B255" s="30" t="s">
        <v>1025</v>
      </c>
      <c r="C255" s="29" t="s">
        <v>4250</v>
      </c>
      <c r="D255" s="29" t="s">
        <v>1487</v>
      </c>
      <c r="E255" s="29" t="s">
        <v>33</v>
      </c>
      <c r="F255" s="31">
        <v>1</v>
      </c>
      <c r="G255" s="31">
        <v>443.35</v>
      </c>
      <c r="H255" s="31">
        <f t="shared" si="12"/>
        <v>443.35</v>
      </c>
      <c r="I255" s="32">
        <f t="shared" si="13"/>
        <v>2.4881973521741388E-2</v>
      </c>
      <c r="J255" s="32">
        <f t="shared" si="15"/>
        <v>98.544073144774558</v>
      </c>
      <c r="K255" s="29" t="str">
        <f t="shared" si="14"/>
        <v>C</v>
      </c>
    </row>
    <row r="256" spans="1:11" ht="15" customHeight="1">
      <c r="A256" s="29" t="s">
        <v>1425</v>
      </c>
      <c r="B256" s="30" t="s">
        <v>1426</v>
      </c>
      <c r="C256" s="29" t="s">
        <v>14</v>
      </c>
      <c r="D256" s="29" t="s">
        <v>1487</v>
      </c>
      <c r="E256" s="29" t="s">
        <v>43</v>
      </c>
      <c r="F256" s="31">
        <v>19</v>
      </c>
      <c r="G256" s="31">
        <v>23.18</v>
      </c>
      <c r="H256" s="31">
        <f t="shared" si="12"/>
        <v>440.42</v>
      </c>
      <c r="I256" s="32">
        <f t="shared" si="13"/>
        <v>2.4717534179418837E-2</v>
      </c>
      <c r="J256" s="32">
        <f t="shared" si="15"/>
        <v>98.568790678953974</v>
      </c>
      <c r="K256" s="29" t="str">
        <f t="shared" si="14"/>
        <v>C</v>
      </c>
    </row>
    <row r="257" spans="1:11" ht="20.100000000000001" customHeight="1">
      <c r="A257" s="29" t="s">
        <v>1419</v>
      </c>
      <c r="B257" s="30" t="s">
        <v>1420</v>
      </c>
      <c r="C257" s="29" t="s">
        <v>4250</v>
      </c>
      <c r="D257" s="29" t="s">
        <v>1487</v>
      </c>
      <c r="E257" s="29" t="s">
        <v>33</v>
      </c>
      <c r="F257" s="31">
        <v>1</v>
      </c>
      <c r="G257" s="31">
        <v>431.13</v>
      </c>
      <c r="H257" s="31">
        <f t="shared" si="12"/>
        <v>431.13</v>
      </c>
      <c r="I257" s="32">
        <f t="shared" si="13"/>
        <v>2.4196154831235734E-2</v>
      </c>
      <c r="J257" s="32">
        <f t="shared" si="15"/>
        <v>98.592986833785204</v>
      </c>
      <c r="K257" s="29" t="str">
        <f t="shared" si="14"/>
        <v>C</v>
      </c>
    </row>
    <row r="258" spans="1:11" ht="20.100000000000001" customHeight="1">
      <c r="A258" s="29" t="s">
        <v>569</v>
      </c>
      <c r="B258" s="30" t="s">
        <v>570</v>
      </c>
      <c r="C258" s="29" t="s">
        <v>4250</v>
      </c>
      <c r="D258" s="29" t="s">
        <v>1487</v>
      </c>
      <c r="E258" s="29" t="s">
        <v>33</v>
      </c>
      <c r="F258" s="31">
        <v>3</v>
      </c>
      <c r="G258" s="31">
        <v>143.44</v>
      </c>
      <c r="H258" s="31">
        <f t="shared" si="12"/>
        <v>430.32</v>
      </c>
      <c r="I258" s="32">
        <f t="shared" si="13"/>
        <v>2.4150695490866701E-2</v>
      </c>
      <c r="J258" s="32">
        <f t="shared" si="15"/>
        <v>98.617137529276064</v>
      </c>
      <c r="K258" s="29" t="str">
        <f t="shared" si="14"/>
        <v>C</v>
      </c>
    </row>
    <row r="259" spans="1:11" ht="15" customHeight="1">
      <c r="A259" s="29" t="s">
        <v>1404</v>
      </c>
      <c r="B259" s="30" t="s">
        <v>1405</v>
      </c>
      <c r="C259" s="29" t="s">
        <v>399</v>
      </c>
      <c r="D259" s="29" t="s">
        <v>1487</v>
      </c>
      <c r="E259" s="29" t="s">
        <v>400</v>
      </c>
      <c r="F259" s="31">
        <v>2</v>
      </c>
      <c r="G259" s="31">
        <v>214.09</v>
      </c>
      <c r="H259" s="31">
        <f t="shared" si="12"/>
        <v>428.18</v>
      </c>
      <c r="I259" s="32">
        <f t="shared" si="13"/>
        <v>2.4030593036064567E-2</v>
      </c>
      <c r="J259" s="32">
        <f t="shared" si="15"/>
        <v>98.641168122312124</v>
      </c>
      <c r="K259" s="29" t="str">
        <f t="shared" si="14"/>
        <v>C</v>
      </c>
    </row>
    <row r="260" spans="1:11" ht="20.100000000000001" customHeight="1">
      <c r="A260" s="29" t="s">
        <v>962</v>
      </c>
      <c r="B260" s="30" t="s">
        <v>963</v>
      </c>
      <c r="C260" s="29" t="s">
        <v>14</v>
      </c>
      <c r="D260" s="29" t="s">
        <v>1487</v>
      </c>
      <c r="E260" s="29" t="s">
        <v>33</v>
      </c>
      <c r="F260" s="31">
        <v>18</v>
      </c>
      <c r="G260" s="31">
        <v>23.52</v>
      </c>
      <c r="H260" s="31">
        <f t="shared" ref="H260:H323" si="16">ROUND(F260*G260,2)</f>
        <v>423.36</v>
      </c>
      <c r="I260" s="32">
        <f t="shared" ref="I260:I323" si="17">H260/VALOR_TOTAL*100</f>
        <v>2.3760081899547609E-2</v>
      </c>
      <c r="J260" s="32">
        <f t="shared" si="15"/>
        <v>98.664928204211677</v>
      </c>
      <c r="K260" s="29" t="str">
        <f t="shared" ref="K260:K323" si="18">IF(J260&lt;=50,"A",IF(J260&lt;=80,"B","C"))</f>
        <v>C</v>
      </c>
    </row>
    <row r="261" spans="1:11" ht="20.100000000000001" customHeight="1">
      <c r="A261" s="29" t="s">
        <v>794</v>
      </c>
      <c r="B261" s="30" t="s">
        <v>795</v>
      </c>
      <c r="C261" s="29" t="s">
        <v>14</v>
      </c>
      <c r="D261" s="29" t="s">
        <v>1487</v>
      </c>
      <c r="E261" s="29" t="s">
        <v>33</v>
      </c>
      <c r="F261" s="31">
        <v>75</v>
      </c>
      <c r="G261" s="31">
        <v>5.49</v>
      </c>
      <c r="H261" s="31">
        <f t="shared" si="16"/>
        <v>411.75</v>
      </c>
      <c r="I261" s="32">
        <f t="shared" si="17"/>
        <v>2.3108498020924812E-2</v>
      </c>
      <c r="J261" s="32">
        <f t="shared" ref="J261:J324" si="19">I261+J260</f>
        <v>98.688036702232608</v>
      </c>
      <c r="K261" s="29" t="str">
        <f t="shared" si="18"/>
        <v>C</v>
      </c>
    </row>
    <row r="262" spans="1:11" ht="27.95" customHeight="1">
      <c r="A262" s="29" t="s">
        <v>928</v>
      </c>
      <c r="B262" s="30" t="s">
        <v>929</v>
      </c>
      <c r="C262" s="29" t="s">
        <v>14</v>
      </c>
      <c r="D262" s="29" t="s">
        <v>1487</v>
      </c>
      <c r="E262" s="29" t="s">
        <v>33</v>
      </c>
      <c r="F262" s="31">
        <v>27</v>
      </c>
      <c r="G262" s="31">
        <v>15.02</v>
      </c>
      <c r="H262" s="31">
        <f t="shared" si="16"/>
        <v>405.54</v>
      </c>
      <c r="I262" s="32">
        <f t="shared" si="17"/>
        <v>2.2759976411428899E-2</v>
      </c>
      <c r="J262" s="32">
        <f t="shared" si="19"/>
        <v>98.710796678644044</v>
      </c>
      <c r="K262" s="29" t="str">
        <f t="shared" si="18"/>
        <v>C</v>
      </c>
    </row>
    <row r="263" spans="1:11" ht="20.100000000000001" customHeight="1">
      <c r="A263" s="29" t="s">
        <v>527</v>
      </c>
      <c r="B263" s="30" t="s">
        <v>528</v>
      </c>
      <c r="C263" s="29" t="s">
        <v>14</v>
      </c>
      <c r="D263" s="29" t="s">
        <v>1487</v>
      </c>
      <c r="E263" s="29" t="s">
        <v>33</v>
      </c>
      <c r="F263" s="31">
        <v>14</v>
      </c>
      <c r="G263" s="31">
        <v>28.45</v>
      </c>
      <c r="H263" s="31">
        <f t="shared" si="16"/>
        <v>398.3</v>
      </c>
      <c r="I263" s="32">
        <f t="shared" si="17"/>
        <v>2.2353648480229152E-2</v>
      </c>
      <c r="J263" s="32">
        <f t="shared" si="19"/>
        <v>98.733150327124278</v>
      </c>
      <c r="K263" s="29" t="str">
        <f t="shared" si="18"/>
        <v>C</v>
      </c>
    </row>
    <row r="264" spans="1:11" ht="20.100000000000001" customHeight="1">
      <c r="A264" s="29" t="s">
        <v>591</v>
      </c>
      <c r="B264" s="30" t="s">
        <v>592</v>
      </c>
      <c r="C264" s="29" t="s">
        <v>4250</v>
      </c>
      <c r="D264" s="29" t="s">
        <v>1487</v>
      </c>
      <c r="E264" s="29" t="s">
        <v>33</v>
      </c>
      <c r="F264" s="31">
        <v>4</v>
      </c>
      <c r="G264" s="31">
        <v>99.31</v>
      </c>
      <c r="H264" s="31">
        <f t="shared" si="16"/>
        <v>397.24</v>
      </c>
      <c r="I264" s="32">
        <f t="shared" si="17"/>
        <v>2.2294158479252393E-2</v>
      </c>
      <c r="J264" s="32">
        <f t="shared" si="19"/>
        <v>98.755444485603533</v>
      </c>
      <c r="K264" s="29" t="str">
        <f t="shared" si="18"/>
        <v>C</v>
      </c>
    </row>
    <row r="265" spans="1:11" ht="20.100000000000001" customHeight="1">
      <c r="A265" s="29" t="s">
        <v>879</v>
      </c>
      <c r="B265" s="30" t="s">
        <v>880</v>
      </c>
      <c r="C265" s="29" t="s">
        <v>14</v>
      </c>
      <c r="D265" s="29" t="s">
        <v>1487</v>
      </c>
      <c r="E265" s="29" t="s">
        <v>33</v>
      </c>
      <c r="F265" s="31">
        <v>2</v>
      </c>
      <c r="G265" s="31">
        <v>196.98</v>
      </c>
      <c r="H265" s="31">
        <f t="shared" si="16"/>
        <v>393.96</v>
      </c>
      <c r="I265" s="32">
        <f t="shared" si="17"/>
        <v>2.2110076212079024E-2</v>
      </c>
      <c r="J265" s="32">
        <f t="shared" si="19"/>
        <v>98.777554561815606</v>
      </c>
      <c r="K265" s="29" t="str">
        <f t="shared" si="18"/>
        <v>C</v>
      </c>
    </row>
    <row r="266" spans="1:11" ht="20.100000000000001" customHeight="1">
      <c r="A266" s="29" t="s">
        <v>703</v>
      </c>
      <c r="B266" s="30" t="s">
        <v>704</v>
      </c>
      <c r="C266" s="29" t="s">
        <v>4250</v>
      </c>
      <c r="D266" s="29" t="s">
        <v>1487</v>
      </c>
      <c r="E266" s="29" t="s">
        <v>33</v>
      </c>
      <c r="F266" s="31">
        <v>5</v>
      </c>
      <c r="G266" s="31">
        <v>78.17</v>
      </c>
      <c r="H266" s="31">
        <f t="shared" si="16"/>
        <v>390.85</v>
      </c>
      <c r="I266" s="32">
        <f t="shared" si="17"/>
        <v>2.1935534794118913E-2</v>
      </c>
      <c r="J266" s="32">
        <f t="shared" si="19"/>
        <v>98.79949009660973</v>
      </c>
      <c r="K266" s="29" t="str">
        <f t="shared" si="18"/>
        <v>C</v>
      </c>
    </row>
    <row r="267" spans="1:11" ht="20.100000000000001" customHeight="1">
      <c r="A267" s="29" t="s">
        <v>894</v>
      </c>
      <c r="B267" s="30" t="s">
        <v>895</v>
      </c>
      <c r="C267" s="29" t="s">
        <v>14</v>
      </c>
      <c r="D267" s="29" t="s">
        <v>1487</v>
      </c>
      <c r="E267" s="29" t="s">
        <v>88</v>
      </c>
      <c r="F267" s="31">
        <v>34.549999999999997</v>
      </c>
      <c r="G267" s="31">
        <v>11.05</v>
      </c>
      <c r="H267" s="31">
        <f t="shared" si="16"/>
        <v>381.78</v>
      </c>
      <c r="I267" s="32">
        <f t="shared" si="17"/>
        <v>2.1426502427270611E-2</v>
      </c>
      <c r="J267" s="32">
        <f t="shared" si="19"/>
        <v>98.820916599037005</v>
      </c>
      <c r="K267" s="29" t="str">
        <f t="shared" si="18"/>
        <v>C</v>
      </c>
    </row>
    <row r="268" spans="1:11" ht="20.100000000000001" customHeight="1">
      <c r="A268" s="29" t="s">
        <v>518</v>
      </c>
      <c r="B268" s="30" t="s">
        <v>519</v>
      </c>
      <c r="C268" s="29" t="s">
        <v>14</v>
      </c>
      <c r="D268" s="29" t="s">
        <v>1487</v>
      </c>
      <c r="E268" s="29" t="s">
        <v>33</v>
      </c>
      <c r="F268" s="31">
        <v>7</v>
      </c>
      <c r="G268" s="31">
        <v>54.02</v>
      </c>
      <c r="H268" s="31">
        <f t="shared" si="16"/>
        <v>378.14</v>
      </c>
      <c r="I268" s="32">
        <f t="shared" si="17"/>
        <v>2.1222216008822119E-2</v>
      </c>
      <c r="J268" s="32">
        <f t="shared" si="19"/>
        <v>98.842138815045828</v>
      </c>
      <c r="K268" s="29" t="str">
        <f t="shared" si="18"/>
        <v>C</v>
      </c>
    </row>
    <row r="269" spans="1:11" ht="20.100000000000001" customHeight="1">
      <c r="A269" s="29" t="s">
        <v>1261</v>
      </c>
      <c r="B269" s="30" t="s">
        <v>1262</v>
      </c>
      <c r="C269" s="29" t="s">
        <v>14</v>
      </c>
      <c r="D269" s="29" t="s">
        <v>1487</v>
      </c>
      <c r="E269" s="29" t="s">
        <v>88</v>
      </c>
      <c r="F269" s="31">
        <v>15.19</v>
      </c>
      <c r="G269" s="31">
        <v>24.45</v>
      </c>
      <c r="H269" s="31">
        <f t="shared" si="16"/>
        <v>371.4</v>
      </c>
      <c r="I269" s="32">
        <f t="shared" si="17"/>
        <v>2.0843949398837824E-2</v>
      </c>
      <c r="J269" s="32">
        <f t="shared" si="19"/>
        <v>98.862982764444666</v>
      </c>
      <c r="K269" s="29" t="str">
        <f t="shared" si="18"/>
        <v>C</v>
      </c>
    </row>
    <row r="270" spans="1:11" ht="20.100000000000001" customHeight="1">
      <c r="A270" s="29" t="s">
        <v>697</v>
      </c>
      <c r="B270" s="30" t="s">
        <v>698</v>
      </c>
      <c r="C270" s="29" t="s">
        <v>4250</v>
      </c>
      <c r="D270" s="29" t="s">
        <v>1487</v>
      </c>
      <c r="E270" s="29" t="s">
        <v>33</v>
      </c>
      <c r="F270" s="31">
        <v>2</v>
      </c>
      <c r="G270" s="31">
        <v>179.84</v>
      </c>
      <c r="H270" s="31">
        <f t="shared" si="16"/>
        <v>359.68</v>
      </c>
      <c r="I270" s="32">
        <f t="shared" si="17"/>
        <v>2.0186192029547627E-2</v>
      </c>
      <c r="J270" s="32">
        <f t="shared" si="19"/>
        <v>98.883168956474208</v>
      </c>
      <c r="K270" s="29" t="str">
        <f t="shared" si="18"/>
        <v>C</v>
      </c>
    </row>
    <row r="271" spans="1:11" ht="27.95" customHeight="1">
      <c r="A271" s="29" t="s">
        <v>949</v>
      </c>
      <c r="B271" s="30" t="s">
        <v>950</v>
      </c>
      <c r="C271" s="29" t="s">
        <v>14</v>
      </c>
      <c r="D271" s="29" t="s">
        <v>1487</v>
      </c>
      <c r="E271" s="29" t="s">
        <v>33</v>
      </c>
      <c r="F271" s="31">
        <v>40</v>
      </c>
      <c r="G271" s="31">
        <v>8.91</v>
      </c>
      <c r="H271" s="31">
        <f t="shared" si="16"/>
        <v>356.4</v>
      </c>
      <c r="I271" s="32">
        <f t="shared" si="17"/>
        <v>2.0002109762374261E-2</v>
      </c>
      <c r="J271" s="32">
        <f t="shared" si="19"/>
        <v>98.903171066236581</v>
      </c>
      <c r="K271" s="29" t="str">
        <f t="shared" si="18"/>
        <v>C</v>
      </c>
    </row>
    <row r="272" spans="1:11" ht="20.100000000000001" customHeight="1">
      <c r="A272" s="29" t="s">
        <v>897</v>
      </c>
      <c r="B272" s="30" t="s">
        <v>898</v>
      </c>
      <c r="C272" s="29" t="s">
        <v>14</v>
      </c>
      <c r="D272" s="29" t="s">
        <v>1487</v>
      </c>
      <c r="E272" s="29" t="s">
        <v>88</v>
      </c>
      <c r="F272" s="31">
        <v>10.81</v>
      </c>
      <c r="G272" s="31">
        <v>32.43</v>
      </c>
      <c r="H272" s="31">
        <f t="shared" si="16"/>
        <v>350.57</v>
      </c>
      <c r="I272" s="32">
        <f t="shared" si="17"/>
        <v>1.9674914757002091E-2</v>
      </c>
      <c r="J272" s="32">
        <f t="shared" si="19"/>
        <v>98.922845980993586</v>
      </c>
      <c r="K272" s="29" t="str">
        <f t="shared" si="18"/>
        <v>C</v>
      </c>
    </row>
    <row r="273" spans="1:11" ht="27.95" customHeight="1">
      <c r="A273" s="29" t="s">
        <v>922</v>
      </c>
      <c r="B273" s="30" t="s">
        <v>923</v>
      </c>
      <c r="C273" s="29" t="s">
        <v>14</v>
      </c>
      <c r="D273" s="29" t="s">
        <v>1487</v>
      </c>
      <c r="E273" s="29" t="s">
        <v>33</v>
      </c>
      <c r="F273" s="31">
        <v>34</v>
      </c>
      <c r="G273" s="31">
        <v>10.29</v>
      </c>
      <c r="H273" s="31">
        <f t="shared" si="16"/>
        <v>349.86</v>
      </c>
      <c r="I273" s="32">
        <f t="shared" si="17"/>
        <v>1.963506768087615E-2</v>
      </c>
      <c r="J273" s="32">
        <f t="shared" si="19"/>
        <v>98.942481048674466</v>
      </c>
      <c r="K273" s="29" t="str">
        <f t="shared" si="18"/>
        <v>C</v>
      </c>
    </row>
    <row r="274" spans="1:11" ht="20.100000000000001" customHeight="1">
      <c r="A274" s="29" t="s">
        <v>765</v>
      </c>
      <c r="B274" s="30" t="s">
        <v>766</v>
      </c>
      <c r="C274" s="29" t="s">
        <v>14</v>
      </c>
      <c r="D274" s="29" t="s">
        <v>1487</v>
      </c>
      <c r="E274" s="29" t="s">
        <v>33</v>
      </c>
      <c r="F274" s="31">
        <v>51</v>
      </c>
      <c r="G274" s="31">
        <v>6.84</v>
      </c>
      <c r="H274" s="31">
        <f t="shared" si="16"/>
        <v>348.84</v>
      </c>
      <c r="I274" s="32">
        <f t="shared" si="17"/>
        <v>1.9577822585596625E-2</v>
      </c>
      <c r="J274" s="32">
        <f t="shared" si="19"/>
        <v>98.962058871260069</v>
      </c>
      <c r="K274" s="29" t="str">
        <f t="shared" si="18"/>
        <v>C</v>
      </c>
    </row>
    <row r="275" spans="1:11" ht="20.100000000000001" customHeight="1">
      <c r="A275" s="29" t="s">
        <v>1443</v>
      </c>
      <c r="B275" s="30" t="s">
        <v>4254</v>
      </c>
      <c r="C275" s="29" t="s">
        <v>4250</v>
      </c>
      <c r="D275" s="29" t="s">
        <v>4253</v>
      </c>
      <c r="E275" s="29" t="s">
        <v>33</v>
      </c>
      <c r="F275" s="31">
        <v>1</v>
      </c>
      <c r="G275" s="31">
        <v>338.53</v>
      </c>
      <c r="H275" s="31">
        <f t="shared" si="16"/>
        <v>338.53</v>
      </c>
      <c r="I275" s="32">
        <f t="shared" si="17"/>
        <v>1.8999198142134004E-2</v>
      </c>
      <c r="J275" s="32">
        <f t="shared" si="19"/>
        <v>98.981058069402209</v>
      </c>
      <c r="K275" s="29" t="str">
        <f t="shared" si="18"/>
        <v>C</v>
      </c>
    </row>
    <row r="276" spans="1:11" ht="20.100000000000001" customHeight="1">
      <c r="A276" s="29" t="s">
        <v>606</v>
      </c>
      <c r="B276" s="30" t="s">
        <v>607</v>
      </c>
      <c r="C276" s="29" t="s">
        <v>4250</v>
      </c>
      <c r="D276" s="29" t="s">
        <v>1487</v>
      </c>
      <c r="E276" s="29" t="s">
        <v>33</v>
      </c>
      <c r="F276" s="31">
        <v>6</v>
      </c>
      <c r="G276" s="31">
        <v>56.02</v>
      </c>
      <c r="H276" s="31">
        <f t="shared" si="16"/>
        <v>336.12</v>
      </c>
      <c r="I276" s="32">
        <f t="shared" si="17"/>
        <v>1.8863942573875525E-2</v>
      </c>
      <c r="J276" s="32">
        <f t="shared" si="19"/>
        <v>98.999922011976082</v>
      </c>
      <c r="K276" s="29" t="str">
        <f t="shared" si="18"/>
        <v>C</v>
      </c>
    </row>
    <row r="277" spans="1:11" ht="15" customHeight="1">
      <c r="A277" s="29" t="s">
        <v>1386</v>
      </c>
      <c r="B277" s="30" t="s">
        <v>1387</v>
      </c>
      <c r="C277" s="29" t="s">
        <v>399</v>
      </c>
      <c r="D277" s="29" t="s">
        <v>1487</v>
      </c>
      <c r="E277" s="29" t="s">
        <v>400</v>
      </c>
      <c r="F277" s="31">
        <v>12</v>
      </c>
      <c r="G277" s="31">
        <v>27.78</v>
      </c>
      <c r="H277" s="31">
        <f t="shared" si="16"/>
        <v>333.36</v>
      </c>
      <c r="I277" s="32">
        <f t="shared" si="17"/>
        <v>1.8709044080766228E-2</v>
      </c>
      <c r="J277" s="32">
        <f t="shared" si="19"/>
        <v>99.018631056056847</v>
      </c>
      <c r="K277" s="29" t="str">
        <f t="shared" si="18"/>
        <v>C</v>
      </c>
    </row>
    <row r="278" spans="1:11" ht="20.100000000000001" customHeight="1">
      <c r="A278" s="29" t="s">
        <v>663</v>
      </c>
      <c r="B278" s="30" t="s">
        <v>664</v>
      </c>
      <c r="C278" s="29" t="s">
        <v>14</v>
      </c>
      <c r="D278" s="29" t="s">
        <v>1487</v>
      </c>
      <c r="E278" s="29" t="s">
        <v>33</v>
      </c>
      <c r="F278" s="31">
        <v>9</v>
      </c>
      <c r="G278" s="31">
        <v>36.82</v>
      </c>
      <c r="H278" s="31">
        <f t="shared" si="16"/>
        <v>331.38</v>
      </c>
      <c r="I278" s="32">
        <f t="shared" si="17"/>
        <v>1.8597921248753039E-2</v>
      </c>
      <c r="J278" s="32">
        <f t="shared" si="19"/>
        <v>99.037228977305602</v>
      </c>
      <c r="K278" s="29" t="str">
        <f t="shared" si="18"/>
        <v>C</v>
      </c>
    </row>
    <row r="279" spans="1:11" ht="27.95" customHeight="1">
      <c r="A279" s="29" t="s">
        <v>561</v>
      </c>
      <c r="B279" s="30" t="s">
        <v>562</v>
      </c>
      <c r="C279" s="29" t="s">
        <v>4250</v>
      </c>
      <c r="D279" s="29" t="s">
        <v>1487</v>
      </c>
      <c r="E279" s="29" t="s">
        <v>33</v>
      </c>
      <c r="F279" s="31">
        <v>8</v>
      </c>
      <c r="G279" s="31">
        <v>40.700000000000003</v>
      </c>
      <c r="H279" s="31">
        <f t="shared" si="16"/>
        <v>325.60000000000002</v>
      </c>
      <c r="I279" s="32">
        <f t="shared" si="17"/>
        <v>1.8273532375502412E-2</v>
      </c>
      <c r="J279" s="32">
        <f t="shared" si="19"/>
        <v>99.055502509681105</v>
      </c>
      <c r="K279" s="29" t="str">
        <f t="shared" si="18"/>
        <v>C</v>
      </c>
    </row>
    <row r="280" spans="1:11" ht="20.100000000000001" customHeight="1">
      <c r="A280" s="29" t="s">
        <v>257</v>
      </c>
      <c r="B280" s="30" t="s">
        <v>258</v>
      </c>
      <c r="C280" s="29" t="s">
        <v>14</v>
      </c>
      <c r="D280" s="29" t="s">
        <v>1487</v>
      </c>
      <c r="E280" s="29" t="s">
        <v>39</v>
      </c>
      <c r="F280" s="31">
        <v>412.59</v>
      </c>
      <c r="G280" s="31">
        <v>0.78</v>
      </c>
      <c r="H280" s="31">
        <f t="shared" si="16"/>
        <v>321.82</v>
      </c>
      <c r="I280" s="32">
        <f t="shared" si="17"/>
        <v>1.8061388787113594E-2</v>
      </c>
      <c r="J280" s="32">
        <f t="shared" si="19"/>
        <v>99.073563898468223</v>
      </c>
      <c r="K280" s="29" t="str">
        <f t="shared" si="18"/>
        <v>C</v>
      </c>
    </row>
    <row r="281" spans="1:11" ht="20.100000000000001" customHeight="1">
      <c r="A281" s="29" t="s">
        <v>862</v>
      </c>
      <c r="B281" s="30" t="s">
        <v>863</v>
      </c>
      <c r="C281" s="29" t="s">
        <v>4250</v>
      </c>
      <c r="D281" s="29" t="s">
        <v>1487</v>
      </c>
      <c r="E281" s="29" t="s">
        <v>33</v>
      </c>
      <c r="F281" s="31">
        <v>1</v>
      </c>
      <c r="G281" s="31">
        <v>318.64</v>
      </c>
      <c r="H281" s="31">
        <f t="shared" si="16"/>
        <v>318.64</v>
      </c>
      <c r="I281" s="32">
        <f t="shared" si="17"/>
        <v>1.788291878418332E-2</v>
      </c>
      <c r="J281" s="32">
        <f t="shared" si="19"/>
        <v>99.091446817252404</v>
      </c>
      <c r="K281" s="29" t="str">
        <f t="shared" si="18"/>
        <v>C</v>
      </c>
    </row>
    <row r="282" spans="1:11" ht="20.100000000000001" customHeight="1">
      <c r="A282" s="29" t="s">
        <v>791</v>
      </c>
      <c r="B282" s="30" t="s">
        <v>792</v>
      </c>
      <c r="C282" s="29" t="s">
        <v>14</v>
      </c>
      <c r="D282" s="29" t="s">
        <v>1487</v>
      </c>
      <c r="E282" s="29" t="s">
        <v>33</v>
      </c>
      <c r="F282" s="31">
        <v>25</v>
      </c>
      <c r="G282" s="31">
        <v>12.53</v>
      </c>
      <c r="H282" s="31">
        <f t="shared" si="16"/>
        <v>313.25</v>
      </c>
      <c r="I282" s="32">
        <f t="shared" si="17"/>
        <v>1.7580417741480746E-2</v>
      </c>
      <c r="J282" s="32">
        <f t="shared" si="19"/>
        <v>99.109027234993889</v>
      </c>
      <c r="K282" s="29" t="str">
        <f t="shared" si="18"/>
        <v>C</v>
      </c>
    </row>
    <row r="283" spans="1:11" ht="20.100000000000001" customHeight="1">
      <c r="A283" s="29" t="s">
        <v>1154</v>
      </c>
      <c r="B283" s="30" t="s">
        <v>1155</v>
      </c>
      <c r="C283" s="29" t="s">
        <v>4250</v>
      </c>
      <c r="D283" s="29" t="s">
        <v>1487</v>
      </c>
      <c r="E283" s="29" t="s">
        <v>33</v>
      </c>
      <c r="F283" s="31">
        <v>5</v>
      </c>
      <c r="G283" s="31">
        <v>60.99</v>
      </c>
      <c r="H283" s="31">
        <f t="shared" si="16"/>
        <v>304.95</v>
      </c>
      <c r="I283" s="32">
        <f t="shared" si="17"/>
        <v>1.7114599809304239E-2</v>
      </c>
      <c r="J283" s="32">
        <f t="shared" si="19"/>
        <v>99.126141834803192</v>
      </c>
      <c r="K283" s="29" t="str">
        <f t="shared" si="18"/>
        <v>C</v>
      </c>
    </row>
    <row r="284" spans="1:11" ht="20.100000000000001" customHeight="1">
      <c r="A284" s="29" t="s">
        <v>997</v>
      </c>
      <c r="B284" s="30" t="s">
        <v>998</v>
      </c>
      <c r="C284" s="29" t="s">
        <v>4250</v>
      </c>
      <c r="D284" s="29" t="s">
        <v>1487</v>
      </c>
      <c r="E284" s="29" t="s">
        <v>33</v>
      </c>
      <c r="F284" s="31">
        <v>8</v>
      </c>
      <c r="G284" s="31">
        <v>36.700000000000003</v>
      </c>
      <c r="H284" s="31">
        <f t="shared" si="16"/>
        <v>293.60000000000002</v>
      </c>
      <c r="I284" s="32">
        <f t="shared" si="17"/>
        <v>1.6477607817713479E-2</v>
      </c>
      <c r="J284" s="32">
        <f t="shared" si="19"/>
        <v>99.142619442620912</v>
      </c>
      <c r="K284" s="29" t="str">
        <f t="shared" si="18"/>
        <v>C</v>
      </c>
    </row>
    <row r="285" spans="1:11" ht="20.100000000000001" customHeight="1">
      <c r="A285" s="29" t="s">
        <v>1290</v>
      </c>
      <c r="B285" s="30" t="s">
        <v>1291</v>
      </c>
      <c r="C285" s="29" t="s">
        <v>14</v>
      </c>
      <c r="D285" s="29" t="s">
        <v>1487</v>
      </c>
      <c r="E285" s="29" t="s">
        <v>39</v>
      </c>
      <c r="F285" s="31">
        <v>1.88</v>
      </c>
      <c r="G285" s="31">
        <v>150.1</v>
      </c>
      <c r="H285" s="31">
        <f t="shared" si="16"/>
        <v>282.19</v>
      </c>
      <c r="I285" s="32">
        <f t="shared" si="17"/>
        <v>1.5837248467576857E-2</v>
      </c>
      <c r="J285" s="32">
        <f t="shared" si="19"/>
        <v>99.158456691088489</v>
      </c>
      <c r="K285" s="29" t="str">
        <f t="shared" si="18"/>
        <v>C</v>
      </c>
    </row>
    <row r="286" spans="1:11" ht="20.100000000000001" customHeight="1">
      <c r="A286" s="29" t="s">
        <v>888</v>
      </c>
      <c r="B286" s="30" t="s">
        <v>966</v>
      </c>
      <c r="C286" s="29" t="s">
        <v>14</v>
      </c>
      <c r="D286" s="29" t="s">
        <v>1487</v>
      </c>
      <c r="E286" s="29" t="s">
        <v>88</v>
      </c>
      <c r="F286" s="31">
        <v>13</v>
      </c>
      <c r="G286" s="31">
        <v>21.38</v>
      </c>
      <c r="H286" s="31">
        <f t="shared" si="16"/>
        <v>277.94</v>
      </c>
      <c r="I286" s="32">
        <f t="shared" si="17"/>
        <v>1.5598727237245516E-2</v>
      </c>
      <c r="J286" s="32">
        <f t="shared" si="19"/>
        <v>99.174055418325736</v>
      </c>
      <c r="K286" s="29" t="str">
        <f t="shared" si="18"/>
        <v>C</v>
      </c>
    </row>
    <row r="287" spans="1:11" ht="20.100000000000001" customHeight="1">
      <c r="A287" s="29" t="s">
        <v>812</v>
      </c>
      <c r="B287" s="30" t="s">
        <v>813</v>
      </c>
      <c r="C287" s="29" t="s">
        <v>14</v>
      </c>
      <c r="D287" s="29" t="s">
        <v>1487</v>
      </c>
      <c r="E287" s="29" t="s">
        <v>33</v>
      </c>
      <c r="F287" s="31">
        <v>12</v>
      </c>
      <c r="G287" s="31">
        <v>23.09</v>
      </c>
      <c r="H287" s="31">
        <f t="shared" si="16"/>
        <v>277.08</v>
      </c>
      <c r="I287" s="32">
        <f t="shared" si="17"/>
        <v>1.555046176475494E-2</v>
      </c>
      <c r="J287" s="32">
        <f t="shared" si="19"/>
        <v>99.189605880090497</v>
      </c>
      <c r="K287" s="29" t="str">
        <f t="shared" si="18"/>
        <v>C</v>
      </c>
    </row>
    <row r="288" spans="1:11" ht="15" customHeight="1">
      <c r="A288" s="29" t="s">
        <v>1380</v>
      </c>
      <c r="B288" s="30" t="s">
        <v>1381</v>
      </c>
      <c r="C288" s="29" t="s">
        <v>399</v>
      </c>
      <c r="D288" s="29" t="s">
        <v>1487</v>
      </c>
      <c r="E288" s="29" t="s">
        <v>400</v>
      </c>
      <c r="F288" s="31">
        <v>18</v>
      </c>
      <c r="G288" s="31">
        <v>15.23</v>
      </c>
      <c r="H288" s="31">
        <f t="shared" si="16"/>
        <v>274.14</v>
      </c>
      <c r="I288" s="32">
        <f t="shared" si="17"/>
        <v>1.5385461196008081E-2</v>
      </c>
      <c r="J288" s="32">
        <f t="shared" si="19"/>
        <v>99.204991341286501</v>
      </c>
      <c r="K288" s="29" t="str">
        <f t="shared" si="18"/>
        <v>C</v>
      </c>
    </row>
    <row r="289" spans="1:11" ht="15" customHeight="1">
      <c r="A289" s="29" t="s">
        <v>1377</v>
      </c>
      <c r="B289" s="30" t="s">
        <v>1378</v>
      </c>
      <c r="C289" s="29" t="s">
        <v>399</v>
      </c>
      <c r="D289" s="29" t="s">
        <v>1487</v>
      </c>
      <c r="E289" s="29" t="s">
        <v>400</v>
      </c>
      <c r="F289" s="31">
        <v>18</v>
      </c>
      <c r="G289" s="31">
        <v>15.05</v>
      </c>
      <c r="H289" s="31">
        <f t="shared" si="16"/>
        <v>270.89999999999998</v>
      </c>
      <c r="I289" s="32">
        <f t="shared" si="17"/>
        <v>1.520362383453195E-2</v>
      </c>
      <c r="J289" s="32">
        <f t="shared" si="19"/>
        <v>99.220194965121038</v>
      </c>
      <c r="K289" s="29" t="str">
        <f t="shared" si="18"/>
        <v>C</v>
      </c>
    </row>
    <row r="290" spans="1:11" ht="20.100000000000001" customHeight="1">
      <c r="A290" s="29" t="s">
        <v>468</v>
      </c>
      <c r="B290" s="30" t="s">
        <v>469</v>
      </c>
      <c r="C290" s="29" t="s">
        <v>14</v>
      </c>
      <c r="D290" s="29" t="s">
        <v>1487</v>
      </c>
      <c r="E290" s="29" t="s">
        <v>33</v>
      </c>
      <c r="F290" s="31">
        <v>6</v>
      </c>
      <c r="G290" s="31">
        <v>45.06</v>
      </c>
      <c r="H290" s="31">
        <f t="shared" si="16"/>
        <v>270.36</v>
      </c>
      <c r="I290" s="32">
        <f t="shared" si="17"/>
        <v>1.5173317607619264E-2</v>
      </c>
      <c r="J290" s="32">
        <f t="shared" si="19"/>
        <v>99.235368282728658</v>
      </c>
      <c r="K290" s="29" t="str">
        <f t="shared" si="18"/>
        <v>C</v>
      </c>
    </row>
    <row r="291" spans="1:11" ht="20.100000000000001" customHeight="1">
      <c r="A291" s="29" t="s">
        <v>1371</v>
      </c>
      <c r="B291" s="30" t="s">
        <v>1372</v>
      </c>
      <c r="C291" s="29" t="s">
        <v>14</v>
      </c>
      <c r="D291" s="29" t="s">
        <v>1487</v>
      </c>
      <c r="E291" s="29" t="s">
        <v>33</v>
      </c>
      <c r="F291" s="31">
        <v>6</v>
      </c>
      <c r="G291" s="31">
        <v>44.95</v>
      </c>
      <c r="H291" s="31">
        <f t="shared" si="16"/>
        <v>269.7</v>
      </c>
      <c r="I291" s="32">
        <f t="shared" si="17"/>
        <v>1.5136276663614865E-2</v>
      </c>
      <c r="J291" s="32">
        <f t="shared" si="19"/>
        <v>99.250504559392269</v>
      </c>
      <c r="K291" s="29" t="str">
        <f t="shared" si="18"/>
        <v>C</v>
      </c>
    </row>
    <row r="292" spans="1:11" ht="20.100000000000001" customHeight="1">
      <c r="A292" s="29" t="s">
        <v>609</v>
      </c>
      <c r="B292" s="30" t="s">
        <v>610</v>
      </c>
      <c r="C292" s="29" t="s">
        <v>4250</v>
      </c>
      <c r="D292" s="29" t="s">
        <v>1487</v>
      </c>
      <c r="E292" s="29" t="s">
        <v>33</v>
      </c>
      <c r="F292" s="31">
        <v>2</v>
      </c>
      <c r="G292" s="31">
        <v>134.54</v>
      </c>
      <c r="H292" s="31">
        <f t="shared" si="16"/>
        <v>269.08</v>
      </c>
      <c r="I292" s="32">
        <f t="shared" si="17"/>
        <v>1.5101480625307704E-2</v>
      </c>
      <c r="J292" s="32">
        <f t="shared" si="19"/>
        <v>99.265606040017573</v>
      </c>
      <c r="K292" s="29" t="str">
        <f t="shared" si="18"/>
        <v>C</v>
      </c>
    </row>
    <row r="293" spans="1:11" ht="20.100000000000001" customHeight="1">
      <c r="A293" s="29" t="s">
        <v>1413</v>
      </c>
      <c r="B293" s="30" t="s">
        <v>1414</v>
      </c>
      <c r="C293" s="29" t="s">
        <v>4250</v>
      </c>
      <c r="D293" s="29" t="s">
        <v>1487</v>
      </c>
      <c r="E293" s="29" t="s">
        <v>33</v>
      </c>
      <c r="F293" s="31">
        <v>6</v>
      </c>
      <c r="G293" s="31">
        <v>44.37</v>
      </c>
      <c r="H293" s="31">
        <f t="shared" si="16"/>
        <v>266.22000000000003</v>
      </c>
      <c r="I293" s="32">
        <f t="shared" si="17"/>
        <v>1.4940969867955321E-2</v>
      </c>
      <c r="J293" s="32">
        <f t="shared" si="19"/>
        <v>99.280547009885524</v>
      </c>
      <c r="K293" s="29" t="str">
        <f t="shared" si="18"/>
        <v>C</v>
      </c>
    </row>
    <row r="294" spans="1:11" ht="20.100000000000001" customHeight="1">
      <c r="A294" s="29" t="s">
        <v>585</v>
      </c>
      <c r="B294" s="30" t="s">
        <v>586</v>
      </c>
      <c r="C294" s="29" t="s">
        <v>14</v>
      </c>
      <c r="D294" s="29" t="s">
        <v>1487</v>
      </c>
      <c r="E294" s="29" t="s">
        <v>33</v>
      </c>
      <c r="F294" s="31">
        <v>22</v>
      </c>
      <c r="G294" s="31">
        <v>12.07</v>
      </c>
      <c r="H294" s="31">
        <f t="shared" si="16"/>
        <v>265.54000000000002</v>
      </c>
      <c r="I294" s="32">
        <f t="shared" si="17"/>
        <v>1.4902806471102308E-2</v>
      </c>
      <c r="J294" s="32">
        <f t="shared" si="19"/>
        <v>99.295449816356623</v>
      </c>
      <c r="K294" s="29" t="str">
        <f t="shared" si="18"/>
        <v>C</v>
      </c>
    </row>
    <row r="295" spans="1:11" ht="20.100000000000001" customHeight="1">
      <c r="A295" s="29" t="s">
        <v>1437</v>
      </c>
      <c r="B295" s="30" t="s">
        <v>4255</v>
      </c>
      <c r="C295" s="29" t="s">
        <v>4250</v>
      </c>
      <c r="D295" s="29" t="s">
        <v>4253</v>
      </c>
      <c r="E295" s="29" t="s">
        <v>33</v>
      </c>
      <c r="F295" s="31">
        <v>1</v>
      </c>
      <c r="G295" s="31">
        <v>265</v>
      </c>
      <c r="H295" s="31">
        <f t="shared" si="16"/>
        <v>265</v>
      </c>
      <c r="I295" s="32">
        <f t="shared" si="17"/>
        <v>1.4872500244189615E-2</v>
      </c>
      <c r="J295" s="32">
        <f t="shared" si="19"/>
        <v>99.310322316600818</v>
      </c>
      <c r="K295" s="29" t="str">
        <f t="shared" si="18"/>
        <v>C</v>
      </c>
    </row>
    <row r="296" spans="1:11" ht="27.95" customHeight="1">
      <c r="A296" s="29" t="s">
        <v>916</v>
      </c>
      <c r="B296" s="30" t="s">
        <v>917</v>
      </c>
      <c r="C296" s="29" t="s">
        <v>14</v>
      </c>
      <c r="D296" s="29" t="s">
        <v>1487</v>
      </c>
      <c r="E296" s="29" t="s">
        <v>33</v>
      </c>
      <c r="F296" s="31">
        <v>17</v>
      </c>
      <c r="G296" s="31">
        <v>15.58</v>
      </c>
      <c r="H296" s="31">
        <f t="shared" si="16"/>
        <v>264.86</v>
      </c>
      <c r="I296" s="32">
        <f t="shared" si="17"/>
        <v>1.4864643074249291E-2</v>
      </c>
      <c r="J296" s="32">
        <f t="shared" si="19"/>
        <v>99.325186959675065</v>
      </c>
      <c r="K296" s="29" t="str">
        <f t="shared" si="18"/>
        <v>C</v>
      </c>
    </row>
    <row r="297" spans="1:11" ht="20.100000000000001" customHeight="1">
      <c r="A297" s="29" t="s">
        <v>1200</v>
      </c>
      <c r="B297" s="30" t="s">
        <v>1201</v>
      </c>
      <c r="C297" s="29" t="s">
        <v>4250</v>
      </c>
      <c r="D297" s="29" t="s">
        <v>1487</v>
      </c>
      <c r="E297" s="29" t="s">
        <v>88</v>
      </c>
      <c r="F297" s="31">
        <v>8</v>
      </c>
      <c r="G297" s="31">
        <v>33.01</v>
      </c>
      <c r="H297" s="31">
        <f t="shared" si="16"/>
        <v>264.08</v>
      </c>
      <c r="I297" s="32">
        <f t="shared" si="17"/>
        <v>1.4820867413153183E-2</v>
      </c>
      <c r="J297" s="32">
        <f t="shared" si="19"/>
        <v>99.340007827088215</v>
      </c>
      <c r="K297" s="29" t="str">
        <f t="shared" si="18"/>
        <v>C</v>
      </c>
    </row>
    <row r="298" spans="1:11" ht="20.100000000000001" customHeight="1">
      <c r="A298" s="29" t="s">
        <v>450</v>
      </c>
      <c r="B298" s="30" t="s">
        <v>451</v>
      </c>
      <c r="C298" s="29" t="s">
        <v>14</v>
      </c>
      <c r="D298" s="29" t="s">
        <v>1487</v>
      </c>
      <c r="E298" s="29" t="s">
        <v>33</v>
      </c>
      <c r="F298" s="31">
        <v>12</v>
      </c>
      <c r="G298" s="31">
        <v>21.78</v>
      </c>
      <c r="H298" s="31">
        <f t="shared" si="16"/>
        <v>261.36</v>
      </c>
      <c r="I298" s="32">
        <f t="shared" si="17"/>
        <v>1.4668213825741128E-2</v>
      </c>
      <c r="J298" s="32">
        <f t="shared" si="19"/>
        <v>99.354676040913958</v>
      </c>
      <c r="K298" s="29" t="str">
        <f t="shared" si="18"/>
        <v>C</v>
      </c>
    </row>
    <row r="299" spans="1:11" ht="20.100000000000001" customHeight="1">
      <c r="A299" s="29" t="s">
        <v>1016</v>
      </c>
      <c r="B299" s="30" t="s">
        <v>1017</v>
      </c>
      <c r="C299" s="29" t="s">
        <v>14</v>
      </c>
      <c r="D299" s="29" t="s">
        <v>1487</v>
      </c>
      <c r="E299" s="29" t="s">
        <v>33</v>
      </c>
      <c r="F299" s="31">
        <v>4</v>
      </c>
      <c r="G299" s="31">
        <v>61.14</v>
      </c>
      <c r="H299" s="31">
        <f t="shared" si="16"/>
        <v>244.56</v>
      </c>
      <c r="I299" s="32">
        <f t="shared" si="17"/>
        <v>1.3725353432901934E-2</v>
      </c>
      <c r="J299" s="32">
        <f t="shared" si="19"/>
        <v>99.368401394346861</v>
      </c>
      <c r="K299" s="29" t="str">
        <f t="shared" si="18"/>
        <v>C</v>
      </c>
    </row>
    <row r="300" spans="1:11" ht="20.100000000000001" customHeight="1">
      <c r="A300" s="29" t="s">
        <v>730</v>
      </c>
      <c r="B300" s="30" t="s">
        <v>731</v>
      </c>
      <c r="C300" s="29" t="s">
        <v>4250</v>
      </c>
      <c r="D300" s="29" t="s">
        <v>1487</v>
      </c>
      <c r="E300" s="29" t="s">
        <v>33</v>
      </c>
      <c r="F300" s="31">
        <v>3</v>
      </c>
      <c r="G300" s="31">
        <v>80.819999999999993</v>
      </c>
      <c r="H300" s="31">
        <f t="shared" si="16"/>
        <v>242.46</v>
      </c>
      <c r="I300" s="32">
        <f t="shared" si="17"/>
        <v>1.3607495883797036E-2</v>
      </c>
      <c r="J300" s="32">
        <f t="shared" si="19"/>
        <v>99.382008890230665</v>
      </c>
      <c r="K300" s="29" t="str">
        <f t="shared" si="18"/>
        <v>C</v>
      </c>
    </row>
    <row r="301" spans="1:11" ht="27.95" customHeight="1">
      <c r="A301" s="29" t="s">
        <v>931</v>
      </c>
      <c r="B301" s="30" t="s">
        <v>932</v>
      </c>
      <c r="C301" s="29" t="s">
        <v>14</v>
      </c>
      <c r="D301" s="29" t="s">
        <v>1487</v>
      </c>
      <c r="E301" s="29" t="s">
        <v>33</v>
      </c>
      <c r="F301" s="31">
        <v>9</v>
      </c>
      <c r="G301" s="31">
        <v>26.69</v>
      </c>
      <c r="H301" s="31">
        <f t="shared" si="16"/>
        <v>240.21</v>
      </c>
      <c r="I301" s="32">
        <f t="shared" si="17"/>
        <v>1.3481219938327502E-2</v>
      </c>
      <c r="J301" s="32">
        <f t="shared" si="19"/>
        <v>99.395490110168993</v>
      </c>
      <c r="K301" s="29" t="str">
        <f t="shared" si="18"/>
        <v>C</v>
      </c>
    </row>
    <row r="302" spans="1:11" ht="20.100000000000001" customHeight="1">
      <c r="A302" s="29" t="s">
        <v>745</v>
      </c>
      <c r="B302" s="30" t="s">
        <v>746</v>
      </c>
      <c r="C302" s="29" t="s">
        <v>14</v>
      </c>
      <c r="D302" s="29" t="s">
        <v>1487</v>
      </c>
      <c r="E302" s="29" t="s">
        <v>88</v>
      </c>
      <c r="F302" s="31">
        <v>12.4</v>
      </c>
      <c r="G302" s="31">
        <v>18.18</v>
      </c>
      <c r="H302" s="31">
        <f t="shared" si="16"/>
        <v>225.43</v>
      </c>
      <c r="I302" s="32">
        <f t="shared" si="17"/>
        <v>1.2651727283198737E-2</v>
      </c>
      <c r="J302" s="32">
        <f t="shared" si="19"/>
        <v>99.408141837452192</v>
      </c>
      <c r="K302" s="29" t="str">
        <f t="shared" si="18"/>
        <v>C</v>
      </c>
    </row>
    <row r="303" spans="1:11" ht="20.100000000000001" customHeight="1">
      <c r="A303" s="29" t="s">
        <v>391</v>
      </c>
      <c r="B303" s="30" t="s">
        <v>392</v>
      </c>
      <c r="C303" s="29" t="s">
        <v>14</v>
      </c>
      <c r="D303" s="29" t="s">
        <v>1487</v>
      </c>
      <c r="E303" s="29" t="s">
        <v>88</v>
      </c>
      <c r="F303" s="31">
        <v>12.98</v>
      </c>
      <c r="G303" s="31">
        <v>17.350000000000001</v>
      </c>
      <c r="H303" s="31">
        <f t="shared" si="16"/>
        <v>225.2</v>
      </c>
      <c r="I303" s="32">
        <f t="shared" si="17"/>
        <v>1.2638819075439629E-2</v>
      </c>
      <c r="J303" s="32">
        <f t="shared" si="19"/>
        <v>99.420780656527626</v>
      </c>
      <c r="K303" s="29" t="str">
        <f t="shared" si="18"/>
        <v>C</v>
      </c>
    </row>
    <row r="304" spans="1:11" ht="20.100000000000001" customHeight="1">
      <c r="A304" s="29" t="s">
        <v>815</v>
      </c>
      <c r="B304" s="30" t="s">
        <v>816</v>
      </c>
      <c r="C304" s="29" t="s">
        <v>14</v>
      </c>
      <c r="D304" s="29" t="s">
        <v>1487</v>
      </c>
      <c r="E304" s="29" t="s">
        <v>33</v>
      </c>
      <c r="F304" s="31">
        <v>16</v>
      </c>
      <c r="G304" s="31">
        <v>13.72</v>
      </c>
      <c r="H304" s="31">
        <f t="shared" si="16"/>
        <v>219.52</v>
      </c>
      <c r="I304" s="32">
        <f t="shared" si="17"/>
        <v>1.2320042466432094E-2</v>
      </c>
      <c r="J304" s="32">
        <f t="shared" si="19"/>
        <v>99.433100698994053</v>
      </c>
      <c r="K304" s="29" t="str">
        <f t="shared" si="18"/>
        <v>C</v>
      </c>
    </row>
    <row r="305" spans="1:11" ht="20.100000000000001" customHeight="1">
      <c r="A305" s="29" t="s">
        <v>650</v>
      </c>
      <c r="B305" s="30" t="s">
        <v>651</v>
      </c>
      <c r="C305" s="29" t="s">
        <v>14</v>
      </c>
      <c r="D305" s="29" t="s">
        <v>1487</v>
      </c>
      <c r="E305" s="29" t="s">
        <v>33</v>
      </c>
      <c r="F305" s="31">
        <v>20</v>
      </c>
      <c r="G305" s="31">
        <v>10.59</v>
      </c>
      <c r="H305" s="31">
        <f t="shared" si="16"/>
        <v>211.8</v>
      </c>
      <c r="I305" s="32">
        <f t="shared" si="17"/>
        <v>1.1886775666865513E-2</v>
      </c>
      <c r="J305" s="32">
        <f t="shared" si="19"/>
        <v>99.44498747466092</v>
      </c>
      <c r="K305" s="29" t="str">
        <f t="shared" si="18"/>
        <v>C</v>
      </c>
    </row>
    <row r="306" spans="1:11" ht="20.100000000000001" customHeight="1">
      <c r="A306" s="29" t="s">
        <v>1131</v>
      </c>
      <c r="B306" s="30" t="s">
        <v>1132</v>
      </c>
      <c r="C306" s="29" t="s">
        <v>14</v>
      </c>
      <c r="D306" s="29" t="s">
        <v>1487</v>
      </c>
      <c r="E306" s="29" t="s">
        <v>33</v>
      </c>
      <c r="F306" s="31">
        <v>2</v>
      </c>
      <c r="G306" s="31">
        <v>105.59</v>
      </c>
      <c r="H306" s="31">
        <f t="shared" si="16"/>
        <v>211.18</v>
      </c>
      <c r="I306" s="32">
        <f t="shared" si="17"/>
        <v>1.1851979628558353E-2</v>
      </c>
      <c r="J306" s="32">
        <f t="shared" si="19"/>
        <v>99.456839454289479</v>
      </c>
      <c r="K306" s="29" t="str">
        <f t="shared" si="18"/>
        <v>C</v>
      </c>
    </row>
    <row r="307" spans="1:11" ht="20.100000000000001" customHeight="1">
      <c r="A307" s="29" t="s">
        <v>503</v>
      </c>
      <c r="B307" s="30" t="s">
        <v>504</v>
      </c>
      <c r="C307" s="29" t="s">
        <v>14</v>
      </c>
      <c r="D307" s="29" t="s">
        <v>1487</v>
      </c>
      <c r="E307" s="29" t="s">
        <v>33</v>
      </c>
      <c r="F307" s="31">
        <v>7</v>
      </c>
      <c r="G307" s="31">
        <v>29.7</v>
      </c>
      <c r="H307" s="31">
        <f t="shared" si="16"/>
        <v>207.9</v>
      </c>
      <c r="I307" s="32">
        <f t="shared" si="17"/>
        <v>1.1667897361384988E-2</v>
      </c>
      <c r="J307" s="32">
        <f t="shared" si="19"/>
        <v>99.468507351650871</v>
      </c>
      <c r="K307" s="29" t="str">
        <f t="shared" si="18"/>
        <v>C</v>
      </c>
    </row>
    <row r="308" spans="1:11" ht="20.100000000000001" customHeight="1">
      <c r="A308" s="29" t="s">
        <v>671</v>
      </c>
      <c r="B308" s="30" t="s">
        <v>672</v>
      </c>
      <c r="C308" s="29" t="s">
        <v>4250</v>
      </c>
      <c r="D308" s="29" t="s">
        <v>1487</v>
      </c>
      <c r="E308" s="29" t="s">
        <v>33</v>
      </c>
      <c r="F308" s="31">
        <v>4</v>
      </c>
      <c r="G308" s="31">
        <v>51.27</v>
      </c>
      <c r="H308" s="31">
        <f t="shared" si="16"/>
        <v>205.08</v>
      </c>
      <c r="I308" s="32">
        <f t="shared" si="17"/>
        <v>1.1509631509729838E-2</v>
      </c>
      <c r="J308" s="32">
        <f t="shared" si="19"/>
        <v>99.480016983160596</v>
      </c>
      <c r="K308" s="29" t="str">
        <f t="shared" si="18"/>
        <v>C</v>
      </c>
    </row>
    <row r="309" spans="1:11" ht="20.100000000000001" customHeight="1">
      <c r="A309" s="29" t="s">
        <v>515</v>
      </c>
      <c r="B309" s="30" t="s">
        <v>516</v>
      </c>
      <c r="C309" s="29" t="s">
        <v>14</v>
      </c>
      <c r="D309" s="29" t="s">
        <v>1487</v>
      </c>
      <c r="E309" s="29" t="s">
        <v>33</v>
      </c>
      <c r="F309" s="31">
        <v>6</v>
      </c>
      <c r="G309" s="31">
        <v>33.979999999999997</v>
      </c>
      <c r="H309" s="31">
        <f t="shared" si="16"/>
        <v>203.88</v>
      </c>
      <c r="I309" s="32">
        <f t="shared" si="17"/>
        <v>1.1442284338812751E-2</v>
      </c>
      <c r="J309" s="32">
        <f t="shared" si="19"/>
        <v>99.491459267499408</v>
      </c>
      <c r="K309" s="29" t="str">
        <f t="shared" si="18"/>
        <v>C</v>
      </c>
    </row>
    <row r="310" spans="1:11" ht="15" customHeight="1">
      <c r="A310" s="29" t="s">
        <v>485</v>
      </c>
      <c r="B310" s="30" t="s">
        <v>486</v>
      </c>
      <c r="C310" s="29" t="s">
        <v>399</v>
      </c>
      <c r="D310" s="29" t="s">
        <v>1487</v>
      </c>
      <c r="E310" s="29" t="s">
        <v>400</v>
      </c>
      <c r="F310" s="31">
        <v>12</v>
      </c>
      <c r="G310" s="31">
        <v>16.760000000000002</v>
      </c>
      <c r="H310" s="31">
        <f t="shared" si="16"/>
        <v>201.12</v>
      </c>
      <c r="I310" s="32">
        <f t="shared" si="17"/>
        <v>1.1287385845703456E-2</v>
      </c>
      <c r="J310" s="32">
        <f t="shared" si="19"/>
        <v>99.502746653345113</v>
      </c>
      <c r="K310" s="29" t="str">
        <f t="shared" si="18"/>
        <v>C</v>
      </c>
    </row>
    <row r="311" spans="1:11" ht="20.100000000000001" customHeight="1">
      <c r="A311" s="29" t="s">
        <v>269</v>
      </c>
      <c r="B311" s="30" t="s">
        <v>270</v>
      </c>
      <c r="C311" s="29" t="s">
        <v>14</v>
      </c>
      <c r="D311" s="29" t="s">
        <v>1487</v>
      </c>
      <c r="E311" s="29" t="s">
        <v>118</v>
      </c>
      <c r="F311" s="31">
        <v>21.19</v>
      </c>
      <c r="G311" s="31">
        <v>9.4499999999999993</v>
      </c>
      <c r="H311" s="31">
        <f t="shared" si="16"/>
        <v>200.25</v>
      </c>
      <c r="I311" s="32">
        <f t="shared" si="17"/>
        <v>1.1238559146788568E-2</v>
      </c>
      <c r="J311" s="32">
        <f t="shared" si="19"/>
        <v>99.513985212491903</v>
      </c>
      <c r="K311" s="29" t="str">
        <f t="shared" si="18"/>
        <v>C</v>
      </c>
    </row>
    <row r="312" spans="1:11" ht="20.100000000000001" customHeight="1">
      <c r="A312" s="29" t="s">
        <v>1331</v>
      </c>
      <c r="B312" s="30" t="s">
        <v>1332</v>
      </c>
      <c r="C312" s="29" t="s">
        <v>14</v>
      </c>
      <c r="D312" s="29" t="s">
        <v>1487</v>
      </c>
      <c r="E312" s="29" t="s">
        <v>33</v>
      </c>
      <c r="F312" s="31">
        <v>11</v>
      </c>
      <c r="G312" s="31">
        <v>18.059999999999999</v>
      </c>
      <c r="H312" s="31">
        <f t="shared" si="16"/>
        <v>198.66</v>
      </c>
      <c r="I312" s="32">
        <f t="shared" si="17"/>
        <v>1.1149324145323432E-2</v>
      </c>
      <c r="J312" s="32">
        <f t="shared" si="19"/>
        <v>99.525134536637225</v>
      </c>
      <c r="K312" s="29" t="str">
        <f t="shared" si="18"/>
        <v>C</v>
      </c>
    </row>
    <row r="313" spans="1:11" ht="20.100000000000001" customHeight="1">
      <c r="A313" s="29" t="s">
        <v>1125</v>
      </c>
      <c r="B313" s="30" t="s">
        <v>1126</v>
      </c>
      <c r="C313" s="29" t="s">
        <v>4250</v>
      </c>
      <c r="D313" s="29" t="s">
        <v>1487</v>
      </c>
      <c r="E313" s="29" t="s">
        <v>33</v>
      </c>
      <c r="F313" s="31">
        <v>1</v>
      </c>
      <c r="G313" s="31">
        <v>198.2</v>
      </c>
      <c r="H313" s="31">
        <f t="shared" si="16"/>
        <v>198.2</v>
      </c>
      <c r="I313" s="32">
        <f t="shared" si="17"/>
        <v>1.1123507729805214E-2</v>
      </c>
      <c r="J313" s="32">
        <f t="shared" si="19"/>
        <v>99.536258044367031</v>
      </c>
      <c r="K313" s="29" t="str">
        <f t="shared" si="18"/>
        <v>C</v>
      </c>
    </row>
    <row r="314" spans="1:11" ht="20.100000000000001" customHeight="1">
      <c r="A314" s="29" t="s">
        <v>800</v>
      </c>
      <c r="B314" s="30" t="s">
        <v>801</v>
      </c>
      <c r="C314" s="29" t="s">
        <v>14</v>
      </c>
      <c r="D314" s="29" t="s">
        <v>1487</v>
      </c>
      <c r="E314" s="29" t="s">
        <v>33</v>
      </c>
      <c r="F314" s="31">
        <v>14</v>
      </c>
      <c r="G314" s="31">
        <v>13.72</v>
      </c>
      <c r="H314" s="31">
        <f t="shared" si="16"/>
        <v>192.08</v>
      </c>
      <c r="I314" s="32">
        <f t="shared" si="17"/>
        <v>1.0780037158128081E-2</v>
      </c>
      <c r="J314" s="32">
        <f t="shared" si="19"/>
        <v>99.547038081525159</v>
      </c>
      <c r="K314" s="29" t="str">
        <f t="shared" si="18"/>
        <v>C</v>
      </c>
    </row>
    <row r="315" spans="1:11" ht="20.100000000000001" customHeight="1">
      <c r="A315" s="29" t="s">
        <v>835</v>
      </c>
      <c r="B315" s="30" t="s">
        <v>836</v>
      </c>
      <c r="C315" s="29" t="s">
        <v>14</v>
      </c>
      <c r="D315" s="29" t="s">
        <v>1487</v>
      </c>
      <c r="E315" s="29" t="s">
        <v>33</v>
      </c>
      <c r="F315" s="31">
        <v>3</v>
      </c>
      <c r="G315" s="31">
        <v>63.66</v>
      </c>
      <c r="H315" s="31">
        <f t="shared" si="16"/>
        <v>190.98</v>
      </c>
      <c r="I315" s="32">
        <f t="shared" si="17"/>
        <v>1.0718302251454086E-2</v>
      </c>
      <c r="J315" s="32">
        <f t="shared" si="19"/>
        <v>99.557756383776606</v>
      </c>
      <c r="K315" s="29" t="str">
        <f t="shared" si="18"/>
        <v>C</v>
      </c>
    </row>
    <row r="316" spans="1:11" ht="20.100000000000001" customHeight="1">
      <c r="A316" s="29" t="s">
        <v>459</v>
      </c>
      <c r="B316" s="30" t="s">
        <v>460</v>
      </c>
      <c r="C316" s="29" t="s">
        <v>14</v>
      </c>
      <c r="D316" s="29" t="s">
        <v>1487</v>
      </c>
      <c r="E316" s="29" t="s">
        <v>33</v>
      </c>
      <c r="F316" s="31">
        <v>5</v>
      </c>
      <c r="G316" s="31">
        <v>37.51</v>
      </c>
      <c r="H316" s="31">
        <f t="shared" si="16"/>
        <v>187.55</v>
      </c>
      <c r="I316" s="32">
        <f t="shared" si="17"/>
        <v>1.0525801587916087E-2</v>
      </c>
      <c r="J316" s="32">
        <f t="shared" si="19"/>
        <v>99.568282185364524</v>
      </c>
      <c r="K316" s="29" t="str">
        <f t="shared" si="18"/>
        <v>C</v>
      </c>
    </row>
    <row r="317" spans="1:11" ht="15" customHeight="1">
      <c r="A317" s="29" t="s">
        <v>1136</v>
      </c>
      <c r="B317" s="30" t="s">
        <v>1137</v>
      </c>
      <c r="C317" s="29" t="s">
        <v>14</v>
      </c>
      <c r="D317" s="29" t="s">
        <v>1487</v>
      </c>
      <c r="E317" s="29" t="s">
        <v>33</v>
      </c>
      <c r="F317" s="31">
        <v>5</v>
      </c>
      <c r="G317" s="31">
        <v>36.92</v>
      </c>
      <c r="H317" s="31">
        <f t="shared" si="16"/>
        <v>184.6</v>
      </c>
      <c r="I317" s="32">
        <f t="shared" si="17"/>
        <v>1.0360239792744917E-2</v>
      </c>
      <c r="J317" s="32">
        <f t="shared" si="19"/>
        <v>99.57864242515727</v>
      </c>
      <c r="K317" s="29" t="str">
        <f t="shared" si="18"/>
        <v>C</v>
      </c>
    </row>
    <row r="318" spans="1:11" ht="27.95" customHeight="1">
      <c r="A318" s="29" t="s">
        <v>955</v>
      </c>
      <c r="B318" s="30" t="s">
        <v>956</v>
      </c>
      <c r="C318" s="29" t="s">
        <v>14</v>
      </c>
      <c r="D318" s="29" t="s">
        <v>1487</v>
      </c>
      <c r="E318" s="29" t="s">
        <v>33</v>
      </c>
      <c r="F318" s="31">
        <v>11</v>
      </c>
      <c r="G318" s="31">
        <v>16.5</v>
      </c>
      <c r="H318" s="31">
        <f t="shared" si="16"/>
        <v>181.5</v>
      </c>
      <c r="I318" s="32">
        <f t="shared" si="17"/>
        <v>1.0186259601209115E-2</v>
      </c>
      <c r="J318" s="32">
        <f t="shared" si="19"/>
        <v>99.588828684758482</v>
      </c>
      <c r="K318" s="29" t="str">
        <f t="shared" si="18"/>
        <v>C</v>
      </c>
    </row>
    <row r="319" spans="1:11" ht="20.100000000000001" customHeight="1">
      <c r="A319" s="29" t="s">
        <v>447</v>
      </c>
      <c r="B319" s="30" t="s">
        <v>448</v>
      </c>
      <c r="C319" s="29" t="s">
        <v>14</v>
      </c>
      <c r="D319" s="29" t="s">
        <v>1487</v>
      </c>
      <c r="E319" s="29" t="s">
        <v>33</v>
      </c>
      <c r="F319" s="31">
        <v>7</v>
      </c>
      <c r="G319" s="31">
        <v>25.65</v>
      </c>
      <c r="H319" s="31">
        <f t="shared" si="16"/>
        <v>179.55</v>
      </c>
      <c r="I319" s="32">
        <f t="shared" si="17"/>
        <v>1.0076820448468853E-2</v>
      </c>
      <c r="J319" s="32">
        <f t="shared" si="19"/>
        <v>99.598905505206957</v>
      </c>
      <c r="K319" s="29" t="str">
        <f t="shared" si="18"/>
        <v>C</v>
      </c>
    </row>
    <row r="320" spans="1:11" ht="20.100000000000001" customHeight="1">
      <c r="A320" s="29" t="s">
        <v>1253</v>
      </c>
      <c r="B320" s="30" t="s">
        <v>1254</v>
      </c>
      <c r="C320" s="29" t="s">
        <v>4250</v>
      </c>
      <c r="D320" s="29" t="s">
        <v>1487</v>
      </c>
      <c r="E320" s="29" t="s">
        <v>33</v>
      </c>
      <c r="F320" s="31">
        <v>2</v>
      </c>
      <c r="G320" s="31">
        <v>89.77</v>
      </c>
      <c r="H320" s="31">
        <f t="shared" si="16"/>
        <v>179.54</v>
      </c>
      <c r="I320" s="32">
        <f t="shared" si="17"/>
        <v>1.0076259222044541E-2</v>
      </c>
      <c r="J320" s="32">
        <f t="shared" si="19"/>
        <v>99.608981764429004</v>
      </c>
      <c r="K320" s="29" t="str">
        <f t="shared" si="18"/>
        <v>C</v>
      </c>
    </row>
    <row r="321" spans="1:11" ht="20.100000000000001" customHeight="1">
      <c r="A321" s="29" t="s">
        <v>782</v>
      </c>
      <c r="B321" s="30" t="s">
        <v>783</v>
      </c>
      <c r="C321" s="29" t="s">
        <v>14</v>
      </c>
      <c r="D321" s="29" t="s">
        <v>1487</v>
      </c>
      <c r="E321" s="29" t="s">
        <v>33</v>
      </c>
      <c r="F321" s="31">
        <v>12</v>
      </c>
      <c r="G321" s="31">
        <v>14.64</v>
      </c>
      <c r="H321" s="31">
        <f t="shared" si="16"/>
        <v>175.68</v>
      </c>
      <c r="I321" s="32">
        <f t="shared" si="17"/>
        <v>9.8596258222612525E-3</v>
      </c>
      <c r="J321" s="32">
        <f t="shared" si="19"/>
        <v>99.618841390251262</v>
      </c>
      <c r="K321" s="29" t="str">
        <f t="shared" si="18"/>
        <v>C</v>
      </c>
    </row>
    <row r="322" spans="1:11" ht="20.100000000000001" customHeight="1">
      <c r="A322" s="29" t="s">
        <v>1341</v>
      </c>
      <c r="B322" s="30" t="s">
        <v>1342</v>
      </c>
      <c r="C322" s="29" t="s">
        <v>4250</v>
      </c>
      <c r="D322" s="29" t="s">
        <v>1487</v>
      </c>
      <c r="E322" s="29" t="s">
        <v>33</v>
      </c>
      <c r="F322" s="31">
        <v>1</v>
      </c>
      <c r="G322" s="31">
        <v>173.5</v>
      </c>
      <c r="H322" s="31">
        <f t="shared" si="16"/>
        <v>173.5</v>
      </c>
      <c r="I322" s="32">
        <f t="shared" si="17"/>
        <v>9.7372784617618825E-3</v>
      </c>
      <c r="J322" s="32">
        <f t="shared" si="19"/>
        <v>99.628578668713018</v>
      </c>
      <c r="K322" s="29" t="str">
        <f t="shared" si="18"/>
        <v>C</v>
      </c>
    </row>
    <row r="323" spans="1:11" ht="20.100000000000001" customHeight="1">
      <c r="A323" s="29" t="s">
        <v>847</v>
      </c>
      <c r="B323" s="30" t="s">
        <v>848</v>
      </c>
      <c r="C323" s="29" t="s">
        <v>14</v>
      </c>
      <c r="D323" s="29" t="s">
        <v>1487</v>
      </c>
      <c r="E323" s="29" t="s">
        <v>33</v>
      </c>
      <c r="F323" s="31">
        <v>2</v>
      </c>
      <c r="G323" s="31">
        <v>85.98</v>
      </c>
      <c r="H323" s="31">
        <f t="shared" si="16"/>
        <v>171.96</v>
      </c>
      <c r="I323" s="32">
        <f t="shared" si="17"/>
        <v>9.6508495924182893E-3</v>
      </c>
      <c r="J323" s="32">
        <f t="shared" si="19"/>
        <v>99.638229518305437</v>
      </c>
      <c r="K323" s="29" t="str">
        <f t="shared" si="18"/>
        <v>C</v>
      </c>
    </row>
    <row r="324" spans="1:11" ht="20.100000000000001" customHeight="1">
      <c r="A324" s="29" t="s">
        <v>432</v>
      </c>
      <c r="B324" s="30" t="s">
        <v>433</v>
      </c>
      <c r="C324" s="29" t="s">
        <v>14</v>
      </c>
      <c r="D324" s="29" t="s">
        <v>1487</v>
      </c>
      <c r="E324" s="29" t="s">
        <v>33</v>
      </c>
      <c r="F324" s="31">
        <v>12</v>
      </c>
      <c r="G324" s="31">
        <v>14.17</v>
      </c>
      <c r="H324" s="31">
        <f t="shared" ref="H324:H387" si="20">ROUND(F324*G324,2)</f>
        <v>170.04</v>
      </c>
      <c r="I324" s="32">
        <f t="shared" ref="I324:I387" si="21">H324/VALOR_TOTAL*100</f>
        <v>9.5430941189509517E-3</v>
      </c>
      <c r="J324" s="32">
        <f t="shared" si="19"/>
        <v>99.64777261242439</v>
      </c>
      <c r="K324" s="29" t="str">
        <f t="shared" ref="K324:K387" si="22">IF(J324&lt;=50,"A",IF(J324&lt;=80,"B","C"))</f>
        <v>C</v>
      </c>
    </row>
    <row r="325" spans="1:11" ht="20.100000000000001" customHeight="1">
      <c r="A325" s="29" t="s">
        <v>821</v>
      </c>
      <c r="B325" s="30" t="s">
        <v>822</v>
      </c>
      <c r="C325" s="29" t="s">
        <v>14</v>
      </c>
      <c r="D325" s="29" t="s">
        <v>1487</v>
      </c>
      <c r="E325" s="29" t="s">
        <v>33</v>
      </c>
      <c r="F325" s="31">
        <v>8</v>
      </c>
      <c r="G325" s="31">
        <v>21.18</v>
      </c>
      <c r="H325" s="31">
        <f t="shared" si="20"/>
        <v>169.44</v>
      </c>
      <c r="I325" s="32">
        <f t="shared" si="21"/>
        <v>9.5094205334924093E-3</v>
      </c>
      <c r="J325" s="32">
        <f t="shared" ref="J325:J388" si="23">I325+J324</f>
        <v>99.65728203295788</v>
      </c>
      <c r="K325" s="29" t="str">
        <f t="shared" si="22"/>
        <v>C</v>
      </c>
    </row>
    <row r="326" spans="1:11" ht="20.100000000000001" customHeight="1">
      <c r="A326" s="29" t="s">
        <v>1203</v>
      </c>
      <c r="B326" s="30" t="s">
        <v>1204</v>
      </c>
      <c r="C326" s="29" t="s">
        <v>4250</v>
      </c>
      <c r="D326" s="29" t="s">
        <v>1487</v>
      </c>
      <c r="E326" s="29" t="s">
        <v>88</v>
      </c>
      <c r="F326" s="31">
        <v>4</v>
      </c>
      <c r="G326" s="31">
        <v>42.1</v>
      </c>
      <c r="H326" s="31">
        <f t="shared" si="20"/>
        <v>168.4</v>
      </c>
      <c r="I326" s="32">
        <f t="shared" si="21"/>
        <v>9.4510529853642708E-3</v>
      </c>
      <c r="J326" s="32">
        <f t="shared" si="23"/>
        <v>99.66673308594325</v>
      </c>
      <c r="K326" s="29" t="str">
        <f t="shared" si="22"/>
        <v>C</v>
      </c>
    </row>
    <row r="327" spans="1:11" ht="20.100000000000001" customHeight="1">
      <c r="A327" s="29" t="s">
        <v>1264</v>
      </c>
      <c r="B327" s="30" t="s">
        <v>1265</v>
      </c>
      <c r="C327" s="29" t="s">
        <v>14</v>
      </c>
      <c r="D327" s="29" t="s">
        <v>1487</v>
      </c>
      <c r="E327" s="29" t="s">
        <v>33</v>
      </c>
      <c r="F327" s="31">
        <v>17</v>
      </c>
      <c r="G327" s="31">
        <v>9.85</v>
      </c>
      <c r="H327" s="31">
        <f t="shared" si="20"/>
        <v>167.45</v>
      </c>
      <c r="I327" s="32">
        <f t="shared" si="21"/>
        <v>9.3977364750549106E-3</v>
      </c>
      <c r="J327" s="32">
        <f t="shared" si="23"/>
        <v>99.676130822418301</v>
      </c>
      <c r="K327" s="29" t="str">
        <f t="shared" si="22"/>
        <v>C</v>
      </c>
    </row>
    <row r="328" spans="1:11" ht="15" customHeight="1">
      <c r="A328" s="29" t="s">
        <v>1401</v>
      </c>
      <c r="B328" s="30" t="s">
        <v>1402</v>
      </c>
      <c r="C328" s="29" t="s">
        <v>399</v>
      </c>
      <c r="D328" s="29" t="s">
        <v>1487</v>
      </c>
      <c r="E328" s="29" t="s">
        <v>400</v>
      </c>
      <c r="F328" s="31">
        <v>12</v>
      </c>
      <c r="G328" s="31">
        <v>13.92</v>
      </c>
      <c r="H328" s="31">
        <f t="shared" si="20"/>
        <v>167.04</v>
      </c>
      <c r="I328" s="32">
        <f t="shared" si="21"/>
        <v>9.3747261916582395E-3</v>
      </c>
      <c r="J328" s="32">
        <f t="shared" si="23"/>
        <v>99.685505548609953</v>
      </c>
      <c r="K328" s="29" t="str">
        <f t="shared" si="22"/>
        <v>C</v>
      </c>
    </row>
    <row r="329" spans="1:11" ht="20.100000000000001" customHeight="1">
      <c r="A329" s="29" t="s">
        <v>1398</v>
      </c>
      <c r="B329" s="30" t="s">
        <v>1399</v>
      </c>
      <c r="C329" s="29" t="s">
        <v>4250</v>
      </c>
      <c r="D329" s="29" t="s">
        <v>1487</v>
      </c>
      <c r="E329" s="29" t="s">
        <v>88</v>
      </c>
      <c r="F329" s="31">
        <v>22.7</v>
      </c>
      <c r="G329" s="31">
        <v>7.19</v>
      </c>
      <c r="H329" s="31">
        <f t="shared" si="20"/>
        <v>163.21</v>
      </c>
      <c r="I329" s="32">
        <f t="shared" si="21"/>
        <v>9.1597764711478773E-3</v>
      </c>
      <c r="J329" s="32">
        <f t="shared" si="23"/>
        <v>99.694665325081104</v>
      </c>
      <c r="K329" s="29" t="str">
        <f t="shared" si="22"/>
        <v>C</v>
      </c>
    </row>
    <row r="330" spans="1:11" ht="20.100000000000001" customHeight="1">
      <c r="A330" s="29" t="s">
        <v>1208</v>
      </c>
      <c r="B330" s="30" t="s">
        <v>1209</v>
      </c>
      <c r="C330" s="29" t="s">
        <v>4250</v>
      </c>
      <c r="D330" s="29" t="s">
        <v>1487</v>
      </c>
      <c r="E330" s="29" t="s">
        <v>33</v>
      </c>
      <c r="F330" s="31">
        <v>1</v>
      </c>
      <c r="G330" s="31">
        <v>159.86000000000001</v>
      </c>
      <c r="H330" s="31">
        <f t="shared" si="20"/>
        <v>159.86000000000001</v>
      </c>
      <c r="I330" s="32">
        <f t="shared" si="21"/>
        <v>8.9717656190043491E-3</v>
      </c>
      <c r="J330" s="32">
        <f t="shared" si="23"/>
        <v>99.703637090700113</v>
      </c>
      <c r="K330" s="29" t="str">
        <f t="shared" si="22"/>
        <v>C</v>
      </c>
    </row>
    <row r="331" spans="1:11" ht="20.100000000000001" customHeight="1">
      <c r="A331" s="29" t="s">
        <v>621</v>
      </c>
      <c r="B331" s="30" t="s">
        <v>622</v>
      </c>
      <c r="C331" s="29" t="s">
        <v>14</v>
      </c>
      <c r="D331" s="29" t="s">
        <v>1487</v>
      </c>
      <c r="E331" s="29" t="s">
        <v>33</v>
      </c>
      <c r="F331" s="31">
        <v>1</v>
      </c>
      <c r="G331" s="31">
        <v>155.74</v>
      </c>
      <c r="H331" s="31">
        <f t="shared" si="20"/>
        <v>155.74</v>
      </c>
      <c r="I331" s="32">
        <f t="shared" si="21"/>
        <v>8.7405403321890226E-3</v>
      </c>
      <c r="J331" s="32">
        <f t="shared" si="23"/>
        <v>99.712377631032297</v>
      </c>
      <c r="K331" s="29" t="str">
        <f t="shared" si="22"/>
        <v>C</v>
      </c>
    </row>
    <row r="332" spans="1:11" ht="27.95" customHeight="1">
      <c r="A332" s="29" t="s">
        <v>1059</v>
      </c>
      <c r="B332" s="30" t="s">
        <v>1060</v>
      </c>
      <c r="C332" s="29" t="s">
        <v>4250</v>
      </c>
      <c r="D332" s="29" t="s">
        <v>1487</v>
      </c>
      <c r="E332" s="29" t="s">
        <v>33</v>
      </c>
      <c r="F332" s="31">
        <v>6</v>
      </c>
      <c r="G332" s="31">
        <v>25.65</v>
      </c>
      <c r="H332" s="31">
        <f t="shared" si="20"/>
        <v>153.9</v>
      </c>
      <c r="I332" s="32">
        <f t="shared" si="21"/>
        <v>8.6372746701161591E-3</v>
      </c>
      <c r="J332" s="32">
        <f t="shared" si="23"/>
        <v>99.721014905702418</v>
      </c>
      <c r="K332" s="29" t="str">
        <f t="shared" si="22"/>
        <v>C</v>
      </c>
    </row>
    <row r="333" spans="1:11" ht="20.100000000000001" customHeight="1">
      <c r="A333" s="29" t="s">
        <v>943</v>
      </c>
      <c r="B333" s="30" t="s">
        <v>944</v>
      </c>
      <c r="C333" s="29" t="s">
        <v>14</v>
      </c>
      <c r="D333" s="29" t="s">
        <v>1487</v>
      </c>
      <c r="E333" s="29" t="s">
        <v>33</v>
      </c>
      <c r="F333" s="31">
        <v>2</v>
      </c>
      <c r="G333" s="31">
        <v>76.91</v>
      </c>
      <c r="H333" s="31">
        <f t="shared" si="20"/>
        <v>153.82</v>
      </c>
      <c r="I333" s="32">
        <f t="shared" si="21"/>
        <v>8.632784858721685E-3</v>
      </c>
      <c r="J333" s="32">
        <f t="shared" si="23"/>
        <v>99.729647690561137</v>
      </c>
      <c r="K333" s="29" t="str">
        <f t="shared" si="22"/>
        <v>C</v>
      </c>
    </row>
    <row r="334" spans="1:11" ht="20.100000000000001" customHeight="1">
      <c r="A334" s="29" t="s">
        <v>1440</v>
      </c>
      <c r="B334" s="30" t="s">
        <v>4256</v>
      </c>
      <c r="C334" s="29" t="s">
        <v>4250</v>
      </c>
      <c r="D334" s="29" t="s">
        <v>4253</v>
      </c>
      <c r="E334" s="29" t="s">
        <v>33</v>
      </c>
      <c r="F334" s="31">
        <v>1</v>
      </c>
      <c r="G334" s="31">
        <v>152.9</v>
      </c>
      <c r="H334" s="31">
        <f t="shared" si="20"/>
        <v>152.9</v>
      </c>
      <c r="I334" s="32">
        <f t="shared" si="21"/>
        <v>8.581152027685255E-3</v>
      </c>
      <c r="J334" s="32">
        <f t="shared" si="23"/>
        <v>99.738228842588825</v>
      </c>
      <c r="K334" s="29" t="str">
        <f t="shared" si="22"/>
        <v>C</v>
      </c>
    </row>
    <row r="335" spans="1:11" ht="20.100000000000001" customHeight="1">
      <c r="A335" s="29" t="s">
        <v>435</v>
      </c>
      <c r="B335" s="30" t="s">
        <v>436</v>
      </c>
      <c r="C335" s="29" t="s">
        <v>14</v>
      </c>
      <c r="D335" s="29" t="s">
        <v>1487</v>
      </c>
      <c r="E335" s="29" t="s">
        <v>33</v>
      </c>
      <c r="F335" s="31">
        <v>13</v>
      </c>
      <c r="G335" s="31">
        <v>11.66</v>
      </c>
      <c r="H335" s="31">
        <f t="shared" si="20"/>
        <v>151.58000000000001</v>
      </c>
      <c r="I335" s="32">
        <f t="shared" si="21"/>
        <v>8.5070701396764616E-3</v>
      </c>
      <c r="J335" s="32">
        <f t="shared" si="23"/>
        <v>99.746735912728496</v>
      </c>
      <c r="K335" s="29" t="str">
        <f t="shared" si="22"/>
        <v>C</v>
      </c>
    </row>
    <row r="336" spans="1:11" ht="15" customHeight="1">
      <c r="A336" s="29" t="s">
        <v>488</v>
      </c>
      <c r="B336" s="30" t="s">
        <v>489</v>
      </c>
      <c r="C336" s="29" t="s">
        <v>399</v>
      </c>
      <c r="D336" s="29" t="s">
        <v>1487</v>
      </c>
      <c r="E336" s="29" t="s">
        <v>400</v>
      </c>
      <c r="F336" s="31">
        <v>7</v>
      </c>
      <c r="G336" s="31">
        <v>21.44</v>
      </c>
      <c r="H336" s="31">
        <f t="shared" si="20"/>
        <v>150.08000000000001</v>
      </c>
      <c r="I336" s="32">
        <f t="shared" si="21"/>
        <v>8.4228861760301046E-3</v>
      </c>
      <c r="J336" s="32">
        <f t="shared" si="23"/>
        <v>99.755158798904532</v>
      </c>
      <c r="K336" s="29" t="str">
        <f t="shared" si="22"/>
        <v>C</v>
      </c>
    </row>
    <row r="337" spans="1:11" ht="20.100000000000001" customHeight="1">
      <c r="A337" s="29" t="s">
        <v>524</v>
      </c>
      <c r="B337" s="30" t="s">
        <v>525</v>
      </c>
      <c r="C337" s="29" t="s">
        <v>14</v>
      </c>
      <c r="D337" s="29" t="s">
        <v>1487</v>
      </c>
      <c r="E337" s="29" t="s">
        <v>33</v>
      </c>
      <c r="F337" s="31">
        <v>3</v>
      </c>
      <c r="G337" s="31">
        <v>48.44</v>
      </c>
      <c r="H337" s="31">
        <f t="shared" si="20"/>
        <v>145.32</v>
      </c>
      <c r="I337" s="32">
        <f t="shared" si="21"/>
        <v>8.1557423980589995E-3</v>
      </c>
      <c r="J337" s="32">
        <f t="shared" si="23"/>
        <v>99.763314541302591</v>
      </c>
      <c r="K337" s="29" t="str">
        <f t="shared" si="22"/>
        <v>C</v>
      </c>
    </row>
    <row r="338" spans="1:11" ht="20.100000000000001" customHeight="1">
      <c r="A338" s="29" t="s">
        <v>176</v>
      </c>
      <c r="B338" s="30" t="s">
        <v>177</v>
      </c>
      <c r="C338" s="29" t="s">
        <v>14</v>
      </c>
      <c r="D338" s="29" t="s">
        <v>1487</v>
      </c>
      <c r="E338" s="29" t="s">
        <v>118</v>
      </c>
      <c r="F338" s="31">
        <v>10</v>
      </c>
      <c r="G338" s="31">
        <v>14.31</v>
      </c>
      <c r="H338" s="31">
        <f t="shared" si="20"/>
        <v>143.1</v>
      </c>
      <c r="I338" s="32">
        <f t="shared" si="21"/>
        <v>8.0311501318623933E-3</v>
      </c>
      <c r="J338" s="32">
        <f t="shared" si="23"/>
        <v>99.771345691434448</v>
      </c>
      <c r="K338" s="29" t="str">
        <f t="shared" si="22"/>
        <v>C</v>
      </c>
    </row>
    <row r="339" spans="1:11" ht="20.100000000000001" customHeight="1">
      <c r="A339" s="29" t="s">
        <v>859</v>
      </c>
      <c r="B339" s="30" t="s">
        <v>860</v>
      </c>
      <c r="C339" s="29" t="s">
        <v>14</v>
      </c>
      <c r="D339" s="29" t="s">
        <v>1487</v>
      </c>
      <c r="E339" s="29" t="s">
        <v>33</v>
      </c>
      <c r="F339" s="31">
        <v>2</v>
      </c>
      <c r="G339" s="31">
        <v>67.95</v>
      </c>
      <c r="H339" s="31">
        <f t="shared" si="20"/>
        <v>135.9</v>
      </c>
      <c r="I339" s="32">
        <f t="shared" si="21"/>
        <v>7.6270671063598831E-3</v>
      </c>
      <c r="J339" s="32">
        <f t="shared" si="23"/>
        <v>99.778972758540803</v>
      </c>
      <c r="K339" s="29" t="str">
        <f t="shared" si="22"/>
        <v>C</v>
      </c>
    </row>
    <row r="340" spans="1:11" ht="27.95" customHeight="1">
      <c r="A340" s="29" t="s">
        <v>937</v>
      </c>
      <c r="B340" s="30" t="s">
        <v>938</v>
      </c>
      <c r="C340" s="29" t="s">
        <v>14</v>
      </c>
      <c r="D340" s="29" t="s">
        <v>1487</v>
      </c>
      <c r="E340" s="29" t="s">
        <v>33</v>
      </c>
      <c r="F340" s="31">
        <v>4</v>
      </c>
      <c r="G340" s="31">
        <v>32.020000000000003</v>
      </c>
      <c r="H340" s="31">
        <f t="shared" si="20"/>
        <v>128.08000000000001</v>
      </c>
      <c r="I340" s="32">
        <f t="shared" si="21"/>
        <v>7.1881880425502132E-3</v>
      </c>
      <c r="J340" s="32">
        <f t="shared" si="23"/>
        <v>99.786160946583351</v>
      </c>
      <c r="K340" s="29" t="str">
        <f t="shared" si="22"/>
        <v>C</v>
      </c>
    </row>
    <row r="341" spans="1:11" ht="20.100000000000001" customHeight="1">
      <c r="A341" s="29" t="s">
        <v>1344</v>
      </c>
      <c r="B341" s="30" t="s">
        <v>1345</v>
      </c>
      <c r="C341" s="29" t="s">
        <v>4250</v>
      </c>
      <c r="D341" s="29" t="s">
        <v>1487</v>
      </c>
      <c r="E341" s="29" t="s">
        <v>33</v>
      </c>
      <c r="F341" s="31">
        <v>1</v>
      </c>
      <c r="G341" s="31">
        <v>123.4</v>
      </c>
      <c r="H341" s="31">
        <f t="shared" si="20"/>
        <v>123.4</v>
      </c>
      <c r="I341" s="32">
        <f t="shared" si="21"/>
        <v>6.9255340759735804E-3</v>
      </c>
      <c r="J341" s="32">
        <f t="shared" si="23"/>
        <v>99.793086480659326</v>
      </c>
      <c r="K341" s="29" t="str">
        <f t="shared" si="22"/>
        <v>C</v>
      </c>
    </row>
    <row r="342" spans="1:11" ht="20.100000000000001" customHeight="1">
      <c r="A342" s="29" t="s">
        <v>797</v>
      </c>
      <c r="B342" s="30" t="s">
        <v>798</v>
      </c>
      <c r="C342" s="29" t="s">
        <v>14</v>
      </c>
      <c r="D342" s="29" t="s">
        <v>1487</v>
      </c>
      <c r="E342" s="29" t="s">
        <v>33</v>
      </c>
      <c r="F342" s="31">
        <v>10</v>
      </c>
      <c r="G342" s="31">
        <v>12.32</v>
      </c>
      <c r="H342" s="31">
        <f t="shared" si="20"/>
        <v>123.2</v>
      </c>
      <c r="I342" s="32">
        <f t="shared" si="21"/>
        <v>6.9143095474873987E-3</v>
      </c>
      <c r="J342" s="32">
        <f t="shared" si="23"/>
        <v>99.800000790206809</v>
      </c>
      <c r="K342" s="29" t="str">
        <f t="shared" si="22"/>
        <v>C</v>
      </c>
    </row>
    <row r="343" spans="1:11" ht="20.100000000000001" customHeight="1">
      <c r="A343" s="29" t="s">
        <v>426</v>
      </c>
      <c r="B343" s="30" t="s">
        <v>427</v>
      </c>
      <c r="C343" s="29" t="s">
        <v>399</v>
      </c>
      <c r="D343" s="29" t="s">
        <v>1487</v>
      </c>
      <c r="E343" s="29" t="s">
        <v>400</v>
      </c>
      <c r="F343" s="31">
        <v>5</v>
      </c>
      <c r="G343" s="31">
        <v>23.58</v>
      </c>
      <c r="H343" s="31">
        <f t="shared" si="20"/>
        <v>117.9</v>
      </c>
      <c r="I343" s="32">
        <f t="shared" si="21"/>
        <v>6.6168595426036063E-3</v>
      </c>
      <c r="J343" s="32">
        <f t="shared" si="23"/>
        <v>99.806617649749413</v>
      </c>
      <c r="K343" s="29" t="str">
        <f t="shared" si="22"/>
        <v>C</v>
      </c>
    </row>
    <row r="344" spans="1:11" ht="20.100000000000001" customHeight="1">
      <c r="A344" s="29" t="s">
        <v>882</v>
      </c>
      <c r="B344" s="30" t="s">
        <v>883</v>
      </c>
      <c r="C344" s="29" t="s">
        <v>14</v>
      </c>
      <c r="D344" s="29" t="s">
        <v>1487</v>
      </c>
      <c r="E344" s="29" t="s">
        <v>33</v>
      </c>
      <c r="F344" s="31">
        <v>3</v>
      </c>
      <c r="G344" s="31">
        <v>38.840000000000003</v>
      </c>
      <c r="H344" s="31">
        <f t="shared" si="20"/>
        <v>116.52</v>
      </c>
      <c r="I344" s="32">
        <f t="shared" si="21"/>
        <v>6.5394102960489586E-3</v>
      </c>
      <c r="J344" s="32">
        <f t="shared" si="23"/>
        <v>99.813157060045455</v>
      </c>
      <c r="K344" s="29" t="str">
        <f t="shared" si="22"/>
        <v>C</v>
      </c>
    </row>
    <row r="345" spans="1:11" ht="20.100000000000001" customHeight="1">
      <c r="A345" s="29" t="s">
        <v>521</v>
      </c>
      <c r="B345" s="30" t="s">
        <v>522</v>
      </c>
      <c r="C345" s="29" t="s">
        <v>14</v>
      </c>
      <c r="D345" s="29" t="s">
        <v>1487</v>
      </c>
      <c r="E345" s="29" t="s">
        <v>33</v>
      </c>
      <c r="F345" s="31">
        <v>2</v>
      </c>
      <c r="G345" s="31">
        <v>55.6</v>
      </c>
      <c r="H345" s="31">
        <f t="shared" si="20"/>
        <v>111.2</v>
      </c>
      <c r="I345" s="32">
        <f t="shared" si="21"/>
        <v>6.2408378383165489E-3</v>
      </c>
      <c r="J345" s="32">
        <f t="shared" si="23"/>
        <v>99.819397897883775</v>
      </c>
      <c r="K345" s="29" t="str">
        <f t="shared" si="22"/>
        <v>C</v>
      </c>
    </row>
    <row r="346" spans="1:11" ht="20.100000000000001" customHeight="1">
      <c r="A346" s="29" t="s">
        <v>674</v>
      </c>
      <c r="B346" s="30" t="s">
        <v>675</v>
      </c>
      <c r="C346" s="29" t="s">
        <v>4250</v>
      </c>
      <c r="D346" s="29" t="s">
        <v>1487</v>
      </c>
      <c r="E346" s="29" t="s">
        <v>33</v>
      </c>
      <c r="F346" s="31">
        <v>3</v>
      </c>
      <c r="G346" s="31">
        <v>36.869999999999997</v>
      </c>
      <c r="H346" s="31">
        <f t="shared" si="20"/>
        <v>110.61</v>
      </c>
      <c r="I346" s="32">
        <f t="shared" si="21"/>
        <v>6.2077254792823151E-3</v>
      </c>
      <c r="J346" s="32">
        <f t="shared" si="23"/>
        <v>99.82560562336306</v>
      </c>
      <c r="K346" s="29" t="str">
        <f t="shared" si="22"/>
        <v>C</v>
      </c>
    </row>
    <row r="347" spans="1:11" ht="20.100000000000001" customHeight="1">
      <c r="A347" s="29" t="s">
        <v>588</v>
      </c>
      <c r="B347" s="30" t="s">
        <v>589</v>
      </c>
      <c r="C347" s="29" t="s">
        <v>14</v>
      </c>
      <c r="D347" s="29" t="s">
        <v>1487</v>
      </c>
      <c r="E347" s="29" t="s">
        <v>33</v>
      </c>
      <c r="F347" s="31">
        <v>5</v>
      </c>
      <c r="G347" s="31">
        <v>21.76</v>
      </c>
      <c r="H347" s="31">
        <f t="shared" si="20"/>
        <v>108.8</v>
      </c>
      <c r="I347" s="32">
        <f t="shared" si="21"/>
        <v>6.1061434964823783E-3</v>
      </c>
      <c r="J347" s="32">
        <f t="shared" si="23"/>
        <v>99.831711766859542</v>
      </c>
      <c r="K347" s="29" t="str">
        <f t="shared" si="22"/>
        <v>C</v>
      </c>
    </row>
    <row r="348" spans="1:11" ht="27.95" customHeight="1">
      <c r="A348" s="29" t="s">
        <v>809</v>
      </c>
      <c r="B348" s="30" t="s">
        <v>810</v>
      </c>
      <c r="C348" s="29" t="s">
        <v>14</v>
      </c>
      <c r="D348" s="29" t="s">
        <v>1487</v>
      </c>
      <c r="E348" s="29" t="s">
        <v>33</v>
      </c>
      <c r="F348" s="31">
        <v>12</v>
      </c>
      <c r="G348" s="31">
        <v>8.89</v>
      </c>
      <c r="H348" s="31">
        <f t="shared" si="20"/>
        <v>106.68</v>
      </c>
      <c r="I348" s="32">
        <f t="shared" si="21"/>
        <v>5.9871634945288616E-3</v>
      </c>
      <c r="J348" s="32">
        <f t="shared" si="23"/>
        <v>99.837698930354065</v>
      </c>
      <c r="K348" s="29" t="str">
        <f t="shared" si="22"/>
        <v>C</v>
      </c>
    </row>
    <row r="349" spans="1:11" ht="20.100000000000001" customHeight="1">
      <c r="A349" s="29" t="s">
        <v>844</v>
      </c>
      <c r="B349" s="30" t="s">
        <v>845</v>
      </c>
      <c r="C349" s="29" t="s">
        <v>14</v>
      </c>
      <c r="D349" s="29" t="s">
        <v>1487</v>
      </c>
      <c r="E349" s="29" t="s">
        <v>33</v>
      </c>
      <c r="F349" s="31">
        <v>3</v>
      </c>
      <c r="G349" s="31">
        <v>34.29</v>
      </c>
      <c r="H349" s="31">
        <f t="shared" si="20"/>
        <v>102.87</v>
      </c>
      <c r="I349" s="32">
        <f t="shared" si="21"/>
        <v>5.7733362268671167E-3</v>
      </c>
      <c r="J349" s="32">
        <f t="shared" si="23"/>
        <v>99.843472266580932</v>
      </c>
      <c r="K349" s="29" t="str">
        <f t="shared" si="22"/>
        <v>C</v>
      </c>
    </row>
    <row r="350" spans="1:11" ht="20.100000000000001" customHeight="1">
      <c r="A350" s="29" t="s">
        <v>417</v>
      </c>
      <c r="B350" s="30" t="s">
        <v>418</v>
      </c>
      <c r="C350" s="29" t="s">
        <v>14</v>
      </c>
      <c r="D350" s="29" t="s">
        <v>1487</v>
      </c>
      <c r="E350" s="29" t="s">
        <v>33</v>
      </c>
      <c r="F350" s="31">
        <v>9</v>
      </c>
      <c r="G350" s="31">
        <v>11.22</v>
      </c>
      <c r="H350" s="31">
        <f t="shared" si="20"/>
        <v>100.98</v>
      </c>
      <c r="I350" s="32">
        <f t="shared" si="21"/>
        <v>5.6672644326727084E-3</v>
      </c>
      <c r="J350" s="32">
        <f t="shared" si="23"/>
        <v>99.849139531013606</v>
      </c>
      <c r="K350" s="29" t="str">
        <f t="shared" si="22"/>
        <v>C</v>
      </c>
    </row>
    <row r="351" spans="1:11" ht="20.100000000000001" customHeight="1">
      <c r="A351" s="29" t="s">
        <v>441</v>
      </c>
      <c r="B351" s="30" t="s">
        <v>442</v>
      </c>
      <c r="C351" s="29" t="s">
        <v>14</v>
      </c>
      <c r="D351" s="29" t="s">
        <v>1487</v>
      </c>
      <c r="E351" s="29" t="s">
        <v>33</v>
      </c>
      <c r="F351" s="31">
        <v>4</v>
      </c>
      <c r="G351" s="31">
        <v>24.97</v>
      </c>
      <c r="H351" s="31">
        <f t="shared" si="20"/>
        <v>99.88</v>
      </c>
      <c r="I351" s="32">
        <f t="shared" si="21"/>
        <v>5.6055295259987122E-3</v>
      </c>
      <c r="J351" s="32">
        <f t="shared" si="23"/>
        <v>99.854745060539599</v>
      </c>
      <c r="K351" s="29" t="str">
        <f t="shared" si="22"/>
        <v>C</v>
      </c>
    </row>
    <row r="352" spans="1:11" ht="27.95" customHeight="1">
      <c r="A352" s="29" t="s">
        <v>952</v>
      </c>
      <c r="B352" s="30" t="s">
        <v>953</v>
      </c>
      <c r="C352" s="29" t="s">
        <v>14</v>
      </c>
      <c r="D352" s="29" t="s">
        <v>1487</v>
      </c>
      <c r="E352" s="29" t="s">
        <v>33</v>
      </c>
      <c r="F352" s="31">
        <v>7</v>
      </c>
      <c r="G352" s="31">
        <v>14.22</v>
      </c>
      <c r="H352" s="31">
        <f t="shared" si="20"/>
        <v>99.54</v>
      </c>
      <c r="I352" s="32">
        <f t="shared" si="21"/>
        <v>5.5864478275722057E-3</v>
      </c>
      <c r="J352" s="32">
        <f t="shared" si="23"/>
        <v>99.860331508367167</v>
      </c>
      <c r="K352" s="29" t="str">
        <f t="shared" si="22"/>
        <v>C</v>
      </c>
    </row>
    <row r="353" spans="1:11" ht="20.100000000000001" customHeight="1">
      <c r="A353" s="29" t="s">
        <v>603</v>
      </c>
      <c r="B353" s="30" t="s">
        <v>604</v>
      </c>
      <c r="C353" s="29" t="s">
        <v>14</v>
      </c>
      <c r="D353" s="29" t="s">
        <v>1487</v>
      </c>
      <c r="E353" s="29" t="s">
        <v>33</v>
      </c>
      <c r="F353" s="31">
        <v>1</v>
      </c>
      <c r="G353" s="31">
        <v>97.2</v>
      </c>
      <c r="H353" s="31">
        <f t="shared" si="20"/>
        <v>97.2</v>
      </c>
      <c r="I353" s="32">
        <f t="shared" si="21"/>
        <v>5.4551208442838893E-3</v>
      </c>
      <c r="J353" s="32">
        <f t="shared" si="23"/>
        <v>99.865786629211456</v>
      </c>
      <c r="K353" s="29" t="str">
        <f t="shared" si="22"/>
        <v>C</v>
      </c>
    </row>
    <row r="354" spans="1:11" ht="20.100000000000001" customHeight="1">
      <c r="A354" s="29" t="s">
        <v>1250</v>
      </c>
      <c r="B354" s="30" t="s">
        <v>1251</v>
      </c>
      <c r="C354" s="29" t="s">
        <v>4250</v>
      </c>
      <c r="D354" s="29" t="s">
        <v>1487</v>
      </c>
      <c r="E354" s="29" t="s">
        <v>33</v>
      </c>
      <c r="F354" s="31">
        <v>1</v>
      </c>
      <c r="G354" s="31">
        <v>89.77</v>
      </c>
      <c r="H354" s="31">
        <f t="shared" si="20"/>
        <v>89.77</v>
      </c>
      <c r="I354" s="32">
        <f t="shared" si="21"/>
        <v>5.0381296110222707E-3</v>
      </c>
      <c r="J354" s="32">
        <f t="shared" si="23"/>
        <v>99.870824758822479</v>
      </c>
      <c r="K354" s="29" t="str">
        <f t="shared" si="22"/>
        <v>C</v>
      </c>
    </row>
    <row r="355" spans="1:11" ht="20.100000000000001" customHeight="1">
      <c r="A355" s="29" t="s">
        <v>838</v>
      </c>
      <c r="B355" s="30" t="s">
        <v>839</v>
      </c>
      <c r="C355" s="29" t="s">
        <v>14</v>
      </c>
      <c r="D355" s="29" t="s">
        <v>1487</v>
      </c>
      <c r="E355" s="29" t="s">
        <v>33</v>
      </c>
      <c r="F355" s="31">
        <v>1</v>
      </c>
      <c r="G355" s="31">
        <v>86.75</v>
      </c>
      <c r="H355" s="31">
        <f t="shared" si="20"/>
        <v>86.75</v>
      </c>
      <c r="I355" s="32">
        <f t="shared" si="21"/>
        <v>4.8686392308809412E-3</v>
      </c>
      <c r="J355" s="32">
        <f t="shared" si="23"/>
        <v>99.875693398053357</v>
      </c>
      <c r="K355" s="29" t="str">
        <f t="shared" si="22"/>
        <v>C</v>
      </c>
    </row>
    <row r="356" spans="1:11" ht="20.100000000000001" customHeight="1">
      <c r="A356" s="29" t="s">
        <v>873</v>
      </c>
      <c r="B356" s="30" t="s">
        <v>874</v>
      </c>
      <c r="C356" s="29" t="s">
        <v>14</v>
      </c>
      <c r="D356" s="29" t="s">
        <v>1487</v>
      </c>
      <c r="E356" s="29" t="s">
        <v>33</v>
      </c>
      <c r="F356" s="31">
        <v>1</v>
      </c>
      <c r="G356" s="31">
        <v>86.34</v>
      </c>
      <c r="H356" s="31">
        <f t="shared" si="20"/>
        <v>86.34</v>
      </c>
      <c r="I356" s="32">
        <f t="shared" si="21"/>
        <v>4.8456289474842701E-3</v>
      </c>
      <c r="J356" s="32">
        <f t="shared" si="23"/>
        <v>99.880539027000836</v>
      </c>
      <c r="K356" s="29" t="str">
        <f t="shared" si="22"/>
        <v>C</v>
      </c>
    </row>
    <row r="357" spans="1:11" ht="20.100000000000001" customHeight="1">
      <c r="A357" s="29" t="s">
        <v>925</v>
      </c>
      <c r="B357" s="30" t="s">
        <v>926</v>
      </c>
      <c r="C357" s="29" t="s">
        <v>14</v>
      </c>
      <c r="D357" s="29" t="s">
        <v>1487</v>
      </c>
      <c r="E357" s="29" t="s">
        <v>33</v>
      </c>
      <c r="F357" s="31">
        <v>9</v>
      </c>
      <c r="G357" s="31">
        <v>9.34</v>
      </c>
      <c r="H357" s="31">
        <f t="shared" si="20"/>
        <v>84.06</v>
      </c>
      <c r="I357" s="32">
        <f t="shared" si="21"/>
        <v>4.7176693227418088E-3</v>
      </c>
      <c r="J357" s="32">
        <f t="shared" si="23"/>
        <v>99.88525669632358</v>
      </c>
      <c r="K357" s="29" t="str">
        <f t="shared" si="22"/>
        <v>C</v>
      </c>
    </row>
    <row r="358" spans="1:11" ht="27.95" customHeight="1">
      <c r="A358" s="29" t="s">
        <v>910</v>
      </c>
      <c r="B358" s="30" t="s">
        <v>911</v>
      </c>
      <c r="C358" s="29" t="s">
        <v>14</v>
      </c>
      <c r="D358" s="29" t="s">
        <v>1487</v>
      </c>
      <c r="E358" s="29" t="s">
        <v>33</v>
      </c>
      <c r="F358" s="31">
        <v>8</v>
      </c>
      <c r="G358" s="31">
        <v>10.46</v>
      </c>
      <c r="H358" s="31">
        <f t="shared" si="20"/>
        <v>83.68</v>
      </c>
      <c r="I358" s="32">
        <f t="shared" si="21"/>
        <v>4.6963427186180653E-3</v>
      </c>
      <c r="J358" s="32">
        <f t="shared" si="23"/>
        <v>99.889953039042197</v>
      </c>
      <c r="K358" s="29" t="str">
        <f t="shared" si="22"/>
        <v>C</v>
      </c>
    </row>
    <row r="359" spans="1:11" ht="20.100000000000001" customHeight="1">
      <c r="A359" s="29" t="s">
        <v>594</v>
      </c>
      <c r="B359" s="30" t="s">
        <v>595</v>
      </c>
      <c r="C359" s="29" t="s">
        <v>14</v>
      </c>
      <c r="D359" s="29" t="s">
        <v>1487</v>
      </c>
      <c r="E359" s="29" t="s">
        <v>33</v>
      </c>
      <c r="F359" s="31">
        <v>6</v>
      </c>
      <c r="G359" s="31">
        <v>13.4</v>
      </c>
      <c r="H359" s="31">
        <f t="shared" si="20"/>
        <v>80.400000000000006</v>
      </c>
      <c r="I359" s="32">
        <f t="shared" si="21"/>
        <v>4.512260451444699E-3</v>
      </c>
      <c r="J359" s="32">
        <f t="shared" si="23"/>
        <v>99.894465299493646</v>
      </c>
      <c r="K359" s="29" t="str">
        <f t="shared" si="22"/>
        <v>C</v>
      </c>
    </row>
    <row r="360" spans="1:11" ht="20.100000000000001" customHeight="1">
      <c r="A360" s="29" t="s">
        <v>959</v>
      </c>
      <c r="B360" s="30" t="s">
        <v>960</v>
      </c>
      <c r="C360" s="29" t="s">
        <v>14</v>
      </c>
      <c r="D360" s="29" t="s">
        <v>1487</v>
      </c>
      <c r="E360" s="29" t="s">
        <v>33</v>
      </c>
      <c r="F360" s="31">
        <v>2</v>
      </c>
      <c r="G360" s="31">
        <v>38.14</v>
      </c>
      <c r="H360" s="31">
        <f t="shared" si="20"/>
        <v>76.28</v>
      </c>
      <c r="I360" s="32">
        <f t="shared" si="21"/>
        <v>4.2810351646293734E-3</v>
      </c>
      <c r="J360" s="32">
        <f t="shared" si="23"/>
        <v>99.89874633465827</v>
      </c>
      <c r="K360" s="29" t="str">
        <f t="shared" si="22"/>
        <v>C</v>
      </c>
    </row>
    <row r="361" spans="1:11" ht="20.100000000000001" customHeight="1">
      <c r="A361" s="29" t="s">
        <v>946</v>
      </c>
      <c r="B361" s="30" t="s">
        <v>947</v>
      </c>
      <c r="C361" s="29" t="s">
        <v>14</v>
      </c>
      <c r="D361" s="29" t="s">
        <v>1487</v>
      </c>
      <c r="E361" s="29" t="s">
        <v>33</v>
      </c>
      <c r="F361" s="31">
        <v>15</v>
      </c>
      <c r="G361" s="31">
        <v>5.04</v>
      </c>
      <c r="H361" s="31">
        <f t="shared" si="20"/>
        <v>75.599999999999994</v>
      </c>
      <c r="I361" s="32">
        <f t="shared" si="21"/>
        <v>4.2428717677763586E-3</v>
      </c>
      <c r="J361" s="32">
        <f t="shared" si="23"/>
        <v>99.902989206426042</v>
      </c>
      <c r="K361" s="29" t="str">
        <f t="shared" si="22"/>
        <v>C</v>
      </c>
    </row>
    <row r="362" spans="1:11" ht="27.95" customHeight="1">
      <c r="A362" s="29" t="s">
        <v>1053</v>
      </c>
      <c r="B362" s="30" t="s">
        <v>1054</v>
      </c>
      <c r="C362" s="29" t="s">
        <v>4250</v>
      </c>
      <c r="D362" s="29" t="s">
        <v>1487</v>
      </c>
      <c r="E362" s="29" t="s">
        <v>33</v>
      </c>
      <c r="F362" s="31">
        <v>3</v>
      </c>
      <c r="G362" s="31">
        <v>25.14</v>
      </c>
      <c r="H362" s="31">
        <f t="shared" si="20"/>
        <v>75.42</v>
      </c>
      <c r="I362" s="32">
        <f t="shared" si="21"/>
        <v>4.2327696921387959E-3</v>
      </c>
      <c r="J362" s="32">
        <f t="shared" si="23"/>
        <v>99.90722197611818</v>
      </c>
      <c r="K362" s="29" t="str">
        <f t="shared" si="22"/>
        <v>C</v>
      </c>
    </row>
    <row r="363" spans="1:11" ht="20.100000000000001" customHeight="1">
      <c r="A363" s="29" t="s">
        <v>756</v>
      </c>
      <c r="B363" s="30" t="s">
        <v>757</v>
      </c>
      <c r="C363" s="29" t="s">
        <v>14</v>
      </c>
      <c r="D363" s="29" t="s">
        <v>1487</v>
      </c>
      <c r="E363" s="29" t="s">
        <v>33</v>
      </c>
      <c r="F363" s="31">
        <v>4</v>
      </c>
      <c r="G363" s="31">
        <v>17.940000000000001</v>
      </c>
      <c r="H363" s="31">
        <f t="shared" si="20"/>
        <v>71.760000000000005</v>
      </c>
      <c r="I363" s="32">
        <f t="shared" si="21"/>
        <v>4.027360820841687E-3</v>
      </c>
      <c r="J363" s="32">
        <f t="shared" si="23"/>
        <v>99.911249336939022</v>
      </c>
      <c r="K363" s="29" t="str">
        <f t="shared" si="22"/>
        <v>C</v>
      </c>
    </row>
    <row r="364" spans="1:11" ht="20.100000000000001" customHeight="1">
      <c r="A364" s="29" t="s">
        <v>1211</v>
      </c>
      <c r="B364" s="30" t="s">
        <v>1212</v>
      </c>
      <c r="C364" s="29" t="s">
        <v>4250</v>
      </c>
      <c r="D364" s="29" t="s">
        <v>1487</v>
      </c>
      <c r="E364" s="29" t="s">
        <v>33</v>
      </c>
      <c r="F364" s="31">
        <v>1</v>
      </c>
      <c r="G364" s="31">
        <v>69.52</v>
      </c>
      <c r="H364" s="31">
        <f t="shared" si="20"/>
        <v>69.52</v>
      </c>
      <c r="I364" s="32">
        <f t="shared" si="21"/>
        <v>3.901646101796461E-3</v>
      </c>
      <c r="J364" s="32">
        <f t="shared" si="23"/>
        <v>99.915150983040817</v>
      </c>
      <c r="K364" s="29" t="str">
        <f t="shared" si="22"/>
        <v>C</v>
      </c>
    </row>
    <row r="365" spans="1:11" ht="20.100000000000001" customHeight="1">
      <c r="A365" s="29" t="s">
        <v>1003</v>
      </c>
      <c r="B365" s="30" t="s">
        <v>1004</v>
      </c>
      <c r="C365" s="29" t="s">
        <v>14</v>
      </c>
      <c r="D365" s="29" t="s">
        <v>1487</v>
      </c>
      <c r="E365" s="29" t="s">
        <v>33</v>
      </c>
      <c r="F365" s="31">
        <v>2</v>
      </c>
      <c r="G365" s="31">
        <v>33.700000000000003</v>
      </c>
      <c r="H365" s="31">
        <f t="shared" si="20"/>
        <v>67.400000000000006</v>
      </c>
      <c r="I365" s="32">
        <f t="shared" si="21"/>
        <v>3.7826660998429447E-3</v>
      </c>
      <c r="J365" s="32">
        <f t="shared" si="23"/>
        <v>99.918933649140655</v>
      </c>
      <c r="K365" s="29" t="str">
        <f t="shared" si="22"/>
        <v>C</v>
      </c>
    </row>
    <row r="366" spans="1:11" ht="20.100000000000001" customHeight="1">
      <c r="A366" s="29" t="s">
        <v>1214</v>
      </c>
      <c r="B366" s="30" t="s">
        <v>1215</v>
      </c>
      <c r="C366" s="29" t="s">
        <v>4250</v>
      </c>
      <c r="D366" s="29" t="s">
        <v>1487</v>
      </c>
      <c r="E366" s="29" t="s">
        <v>33</v>
      </c>
      <c r="F366" s="31">
        <v>2</v>
      </c>
      <c r="G366" s="31">
        <v>33.43</v>
      </c>
      <c r="H366" s="31">
        <f t="shared" si="20"/>
        <v>66.86</v>
      </c>
      <c r="I366" s="32">
        <f t="shared" si="21"/>
        <v>3.7523598729302561E-3</v>
      </c>
      <c r="J366" s="32">
        <f t="shared" si="23"/>
        <v>99.922686009013589</v>
      </c>
      <c r="K366" s="29" t="str">
        <f t="shared" si="22"/>
        <v>C</v>
      </c>
    </row>
    <row r="367" spans="1:11" ht="20.100000000000001" customHeight="1">
      <c r="A367" s="29" t="s">
        <v>1247</v>
      </c>
      <c r="B367" s="30" t="s">
        <v>1248</v>
      </c>
      <c r="C367" s="29" t="s">
        <v>4250</v>
      </c>
      <c r="D367" s="29" t="s">
        <v>1487</v>
      </c>
      <c r="E367" s="29" t="s">
        <v>33</v>
      </c>
      <c r="F367" s="31">
        <v>1</v>
      </c>
      <c r="G367" s="31">
        <v>63.81</v>
      </c>
      <c r="H367" s="31">
        <f t="shared" si="20"/>
        <v>63.81</v>
      </c>
      <c r="I367" s="32">
        <f t="shared" si="21"/>
        <v>3.5811858135159982E-3</v>
      </c>
      <c r="J367" s="32">
        <f t="shared" si="23"/>
        <v>99.926267194827105</v>
      </c>
      <c r="K367" s="29" t="str">
        <f t="shared" si="22"/>
        <v>C</v>
      </c>
    </row>
    <row r="368" spans="1:11" ht="20.100000000000001" customHeight="1">
      <c r="A368" s="29" t="s">
        <v>420</v>
      </c>
      <c r="B368" s="30" t="s">
        <v>421</v>
      </c>
      <c r="C368" s="29" t="s">
        <v>14</v>
      </c>
      <c r="D368" s="29" t="s">
        <v>1487</v>
      </c>
      <c r="E368" s="29" t="s">
        <v>33</v>
      </c>
      <c r="F368" s="31">
        <v>4</v>
      </c>
      <c r="G368" s="31">
        <v>15.93</v>
      </c>
      <c r="H368" s="31">
        <f t="shared" si="20"/>
        <v>63.72</v>
      </c>
      <c r="I368" s="32">
        <f t="shared" si="21"/>
        <v>3.5761347756972164E-3</v>
      </c>
      <c r="J368" s="32">
        <f t="shared" si="23"/>
        <v>99.929843329602804</v>
      </c>
      <c r="K368" s="29" t="str">
        <f t="shared" si="22"/>
        <v>C</v>
      </c>
    </row>
    <row r="369" spans="1:11" ht="20.100000000000001" customHeight="1">
      <c r="A369" s="29" t="s">
        <v>394</v>
      </c>
      <c r="B369" s="30" t="s">
        <v>395</v>
      </c>
      <c r="C369" s="29" t="s">
        <v>14</v>
      </c>
      <c r="D369" s="29" t="s">
        <v>1487</v>
      </c>
      <c r="E369" s="29" t="s">
        <v>88</v>
      </c>
      <c r="F369" s="31">
        <v>3.58</v>
      </c>
      <c r="G369" s="31">
        <v>17.75</v>
      </c>
      <c r="H369" s="31">
        <f t="shared" si="20"/>
        <v>63.55</v>
      </c>
      <c r="I369" s="32">
        <f t="shared" si="21"/>
        <v>3.5665939264839632E-3</v>
      </c>
      <c r="J369" s="32">
        <f t="shared" si="23"/>
        <v>99.933409923529283</v>
      </c>
      <c r="K369" s="29" t="str">
        <f t="shared" si="22"/>
        <v>C</v>
      </c>
    </row>
    <row r="370" spans="1:11" ht="20.100000000000001" customHeight="1">
      <c r="A370" s="29" t="s">
        <v>913</v>
      </c>
      <c r="B370" s="30" t="s">
        <v>914</v>
      </c>
      <c r="C370" s="29" t="s">
        <v>14</v>
      </c>
      <c r="D370" s="29" t="s">
        <v>1487</v>
      </c>
      <c r="E370" s="29" t="s">
        <v>33</v>
      </c>
      <c r="F370" s="31">
        <v>6</v>
      </c>
      <c r="G370" s="31">
        <v>9.9</v>
      </c>
      <c r="H370" s="31">
        <f t="shared" si="20"/>
        <v>59.4</v>
      </c>
      <c r="I370" s="32">
        <f t="shared" si="21"/>
        <v>3.33368496039571E-3</v>
      </c>
      <c r="J370" s="32">
        <f t="shared" si="23"/>
        <v>99.936743608489678</v>
      </c>
      <c r="K370" s="29" t="str">
        <f t="shared" si="22"/>
        <v>C</v>
      </c>
    </row>
    <row r="371" spans="1:11" ht="20.100000000000001" customHeight="1">
      <c r="A371" s="29" t="s">
        <v>1128</v>
      </c>
      <c r="B371" s="30" t="s">
        <v>1129</v>
      </c>
      <c r="C371" s="29" t="s">
        <v>14</v>
      </c>
      <c r="D371" s="29" t="s">
        <v>1487</v>
      </c>
      <c r="E371" s="29" t="s">
        <v>33</v>
      </c>
      <c r="F371" s="31">
        <v>1</v>
      </c>
      <c r="G371" s="31">
        <v>58.04</v>
      </c>
      <c r="H371" s="31">
        <f t="shared" si="20"/>
        <v>58.04</v>
      </c>
      <c r="I371" s="32">
        <f t="shared" si="21"/>
        <v>3.2573581666896804E-3</v>
      </c>
      <c r="J371" s="32">
        <f t="shared" si="23"/>
        <v>99.94000096665637</v>
      </c>
      <c r="K371" s="29" t="str">
        <f t="shared" si="22"/>
        <v>C</v>
      </c>
    </row>
    <row r="372" spans="1:11" ht="27.95" customHeight="1">
      <c r="A372" s="29" t="s">
        <v>1062</v>
      </c>
      <c r="B372" s="30" t="s">
        <v>1063</v>
      </c>
      <c r="C372" s="29" t="s">
        <v>4250</v>
      </c>
      <c r="D372" s="29" t="s">
        <v>1487</v>
      </c>
      <c r="E372" s="29" t="s">
        <v>33</v>
      </c>
      <c r="F372" s="31">
        <v>2</v>
      </c>
      <c r="G372" s="31">
        <v>28.94</v>
      </c>
      <c r="H372" s="31">
        <f t="shared" si="20"/>
        <v>57.88</v>
      </c>
      <c r="I372" s="32">
        <f t="shared" si="21"/>
        <v>3.2483785439007358E-3</v>
      </c>
      <c r="J372" s="32">
        <f t="shared" si="23"/>
        <v>99.943249345200272</v>
      </c>
      <c r="K372" s="29" t="str">
        <f t="shared" si="22"/>
        <v>C</v>
      </c>
    </row>
    <row r="373" spans="1:11" ht="20.100000000000001" customHeight="1">
      <c r="A373" s="29" t="s">
        <v>1395</v>
      </c>
      <c r="B373" s="30" t="s">
        <v>1396</v>
      </c>
      <c r="C373" s="29" t="s">
        <v>14</v>
      </c>
      <c r="D373" s="29" t="s">
        <v>1576</v>
      </c>
      <c r="E373" s="29" t="s">
        <v>33</v>
      </c>
      <c r="F373" s="31">
        <v>9</v>
      </c>
      <c r="G373" s="31">
        <v>6.17</v>
      </c>
      <c r="H373" s="31">
        <f t="shared" si="20"/>
        <v>55.53</v>
      </c>
      <c r="I373" s="32">
        <f t="shared" si="21"/>
        <v>3.1164903341881112E-3</v>
      </c>
      <c r="J373" s="32">
        <f t="shared" si="23"/>
        <v>99.946365835534465</v>
      </c>
      <c r="K373" s="29" t="str">
        <f t="shared" si="22"/>
        <v>C</v>
      </c>
    </row>
    <row r="374" spans="1:11" ht="27.95" customHeight="1">
      <c r="A374" s="29" t="s">
        <v>919</v>
      </c>
      <c r="B374" s="30" t="s">
        <v>920</v>
      </c>
      <c r="C374" s="29" t="s">
        <v>14</v>
      </c>
      <c r="D374" s="29" t="s">
        <v>1487</v>
      </c>
      <c r="E374" s="29" t="s">
        <v>33</v>
      </c>
      <c r="F374" s="31">
        <v>2</v>
      </c>
      <c r="G374" s="31">
        <v>27.34</v>
      </c>
      <c r="H374" s="31">
        <f t="shared" si="20"/>
        <v>54.68</v>
      </c>
      <c r="I374" s="32">
        <f t="shared" si="21"/>
        <v>3.0687860881218423E-3</v>
      </c>
      <c r="J374" s="32">
        <f t="shared" si="23"/>
        <v>99.949434621622586</v>
      </c>
      <c r="K374" s="29" t="str">
        <f t="shared" si="22"/>
        <v>C</v>
      </c>
    </row>
    <row r="375" spans="1:11" ht="20.100000000000001" customHeight="1">
      <c r="A375" s="29" t="s">
        <v>785</v>
      </c>
      <c r="B375" s="30" t="s">
        <v>786</v>
      </c>
      <c r="C375" s="29" t="s">
        <v>14</v>
      </c>
      <c r="D375" s="29" t="s">
        <v>1487</v>
      </c>
      <c r="E375" s="29" t="s">
        <v>33</v>
      </c>
      <c r="F375" s="31">
        <v>3</v>
      </c>
      <c r="G375" s="31">
        <v>17.16</v>
      </c>
      <c r="H375" s="31">
        <f t="shared" si="20"/>
        <v>51.48</v>
      </c>
      <c r="I375" s="32">
        <f t="shared" si="21"/>
        <v>2.8891936323429488E-3</v>
      </c>
      <c r="J375" s="32">
        <f t="shared" si="23"/>
        <v>99.952323815254928</v>
      </c>
      <c r="K375" s="29" t="str">
        <f t="shared" si="22"/>
        <v>C</v>
      </c>
    </row>
    <row r="376" spans="1:11" ht="20.100000000000001" customHeight="1">
      <c r="A376" s="29" t="s">
        <v>768</v>
      </c>
      <c r="B376" s="30" t="s">
        <v>769</v>
      </c>
      <c r="C376" s="29" t="s">
        <v>14</v>
      </c>
      <c r="D376" s="29" t="s">
        <v>1487</v>
      </c>
      <c r="E376" s="29" t="s">
        <v>33</v>
      </c>
      <c r="F376" s="31">
        <v>10</v>
      </c>
      <c r="G376" s="31">
        <v>4.96</v>
      </c>
      <c r="H376" s="31">
        <f t="shared" si="20"/>
        <v>49.6</v>
      </c>
      <c r="I376" s="32">
        <f t="shared" si="21"/>
        <v>2.7836830645728491E-3</v>
      </c>
      <c r="J376" s="32">
        <f t="shared" si="23"/>
        <v>99.955107498319506</v>
      </c>
      <c r="K376" s="29" t="str">
        <f t="shared" si="22"/>
        <v>C</v>
      </c>
    </row>
    <row r="377" spans="1:11" ht="27.95" customHeight="1">
      <c r="A377" s="29" t="s">
        <v>444</v>
      </c>
      <c r="B377" s="30" t="s">
        <v>445</v>
      </c>
      <c r="C377" s="29" t="s">
        <v>14</v>
      </c>
      <c r="D377" s="29" t="s">
        <v>1487</v>
      </c>
      <c r="E377" s="29" t="s">
        <v>33</v>
      </c>
      <c r="F377" s="31">
        <v>2</v>
      </c>
      <c r="G377" s="31">
        <v>24.21</v>
      </c>
      <c r="H377" s="31">
        <f t="shared" si="20"/>
        <v>48.42</v>
      </c>
      <c r="I377" s="32">
        <f t="shared" si="21"/>
        <v>2.7174583465043823E-3</v>
      </c>
      <c r="J377" s="32">
        <f t="shared" si="23"/>
        <v>99.957824956666016</v>
      </c>
      <c r="K377" s="29" t="str">
        <f t="shared" si="22"/>
        <v>C</v>
      </c>
    </row>
    <row r="378" spans="1:11" ht="20.100000000000001" customHeight="1">
      <c r="A378" s="29" t="s">
        <v>642</v>
      </c>
      <c r="B378" s="30" t="s">
        <v>643</v>
      </c>
      <c r="C378" s="29" t="s">
        <v>14</v>
      </c>
      <c r="D378" s="29" t="s">
        <v>1487</v>
      </c>
      <c r="E378" s="29" t="s">
        <v>88</v>
      </c>
      <c r="F378" s="31">
        <v>2.58</v>
      </c>
      <c r="G378" s="31">
        <v>18.41</v>
      </c>
      <c r="H378" s="31">
        <f t="shared" si="20"/>
        <v>47.5</v>
      </c>
      <c r="I378" s="32">
        <f t="shared" si="21"/>
        <v>2.6658255154679501E-3</v>
      </c>
      <c r="J378" s="32">
        <f t="shared" si="23"/>
        <v>99.960490782181481</v>
      </c>
      <c r="K378" s="29" t="str">
        <f t="shared" si="22"/>
        <v>C</v>
      </c>
    </row>
    <row r="379" spans="1:11" ht="20.100000000000001" customHeight="1">
      <c r="A379" s="29" t="s">
        <v>1270</v>
      </c>
      <c r="B379" s="30" t="s">
        <v>1271</v>
      </c>
      <c r="C379" s="29" t="s">
        <v>14</v>
      </c>
      <c r="D379" s="29" t="s">
        <v>1487</v>
      </c>
      <c r="E379" s="29" t="s">
        <v>33</v>
      </c>
      <c r="F379" s="31">
        <v>2</v>
      </c>
      <c r="G379" s="31">
        <v>22.54</v>
      </c>
      <c r="H379" s="31">
        <f t="shared" si="20"/>
        <v>45.08</v>
      </c>
      <c r="I379" s="32">
        <f t="shared" si="21"/>
        <v>2.5300087207851618E-3</v>
      </c>
      <c r="J379" s="32">
        <f t="shared" si="23"/>
        <v>99.963020790902263</v>
      </c>
      <c r="K379" s="29" t="str">
        <f t="shared" si="22"/>
        <v>C</v>
      </c>
    </row>
    <row r="380" spans="1:11" ht="20.100000000000001" customHeight="1">
      <c r="A380" s="29" t="s">
        <v>659</v>
      </c>
      <c r="B380" s="30" t="s">
        <v>660</v>
      </c>
      <c r="C380" s="29" t="s">
        <v>14</v>
      </c>
      <c r="D380" s="29" t="s">
        <v>1487</v>
      </c>
      <c r="E380" s="29" t="s">
        <v>33</v>
      </c>
      <c r="F380" s="31">
        <v>2</v>
      </c>
      <c r="G380" s="31">
        <v>22.38</v>
      </c>
      <c r="H380" s="31">
        <f t="shared" si="20"/>
        <v>44.76</v>
      </c>
      <c r="I380" s="32">
        <f t="shared" si="21"/>
        <v>2.5120494752072725E-3</v>
      </c>
      <c r="J380" s="32">
        <f t="shared" si="23"/>
        <v>99.965532840377463</v>
      </c>
      <c r="K380" s="29" t="str">
        <f t="shared" si="22"/>
        <v>C</v>
      </c>
    </row>
    <row r="381" spans="1:11" ht="20.100000000000001" customHeight="1">
      <c r="A381" s="29" t="s">
        <v>776</v>
      </c>
      <c r="B381" s="30" t="s">
        <v>777</v>
      </c>
      <c r="C381" s="29" t="s">
        <v>14</v>
      </c>
      <c r="D381" s="29" t="s">
        <v>1487</v>
      </c>
      <c r="E381" s="29" t="s">
        <v>33</v>
      </c>
      <c r="F381" s="31">
        <v>2</v>
      </c>
      <c r="G381" s="31">
        <v>21.69</v>
      </c>
      <c r="H381" s="31">
        <f t="shared" si="20"/>
        <v>43.38</v>
      </c>
      <c r="I381" s="32">
        <f t="shared" si="21"/>
        <v>2.4346002286526249E-3</v>
      </c>
      <c r="J381" s="32">
        <f t="shared" si="23"/>
        <v>99.967967440606117</v>
      </c>
      <c r="K381" s="29" t="str">
        <f t="shared" si="22"/>
        <v>C</v>
      </c>
    </row>
    <row r="382" spans="1:11" ht="20.100000000000001" customHeight="1">
      <c r="A382" s="29" t="s">
        <v>634</v>
      </c>
      <c r="B382" s="30" t="s">
        <v>635</v>
      </c>
      <c r="C382" s="29" t="s">
        <v>14</v>
      </c>
      <c r="D382" s="29" t="s">
        <v>1487</v>
      </c>
      <c r="E382" s="29" t="s">
        <v>88</v>
      </c>
      <c r="F382" s="31">
        <v>4.26</v>
      </c>
      <c r="G382" s="31">
        <v>9.99</v>
      </c>
      <c r="H382" s="31">
        <f t="shared" si="20"/>
        <v>42.56</v>
      </c>
      <c r="I382" s="32">
        <f t="shared" si="21"/>
        <v>2.3885796618592836E-3</v>
      </c>
      <c r="J382" s="32">
        <f t="shared" si="23"/>
        <v>99.970356020267971</v>
      </c>
      <c r="K382" s="29" t="str">
        <f t="shared" si="22"/>
        <v>C</v>
      </c>
    </row>
    <row r="383" spans="1:11" ht="20.100000000000001" customHeight="1">
      <c r="A383" s="29" t="s">
        <v>1267</v>
      </c>
      <c r="B383" s="30" t="s">
        <v>1268</v>
      </c>
      <c r="C383" s="29" t="s">
        <v>14</v>
      </c>
      <c r="D383" s="29" t="s">
        <v>1487</v>
      </c>
      <c r="E383" s="29" t="s">
        <v>33</v>
      </c>
      <c r="F383" s="31">
        <v>3</v>
      </c>
      <c r="G383" s="31">
        <v>13.83</v>
      </c>
      <c r="H383" s="31">
        <f t="shared" si="20"/>
        <v>41.49</v>
      </c>
      <c r="I383" s="32">
        <f t="shared" si="21"/>
        <v>2.3285284344582158E-3</v>
      </c>
      <c r="J383" s="32">
        <f t="shared" si="23"/>
        <v>99.972684548702432</v>
      </c>
      <c r="K383" s="29" t="str">
        <f t="shared" si="22"/>
        <v>C</v>
      </c>
    </row>
    <row r="384" spans="1:11" ht="27.95" customHeight="1">
      <c r="A384" s="29" t="s">
        <v>907</v>
      </c>
      <c r="B384" s="30" t="s">
        <v>908</v>
      </c>
      <c r="C384" s="29" t="s">
        <v>14</v>
      </c>
      <c r="D384" s="29" t="s">
        <v>1487</v>
      </c>
      <c r="E384" s="29" t="s">
        <v>33</v>
      </c>
      <c r="F384" s="31">
        <v>1</v>
      </c>
      <c r="G384" s="31">
        <v>38.270000000000003</v>
      </c>
      <c r="H384" s="31">
        <f t="shared" si="20"/>
        <v>38.270000000000003</v>
      </c>
      <c r="I384" s="32">
        <f t="shared" si="21"/>
        <v>2.1478135258307042E-3</v>
      </c>
      <c r="J384" s="32">
        <f t="shared" si="23"/>
        <v>99.97483236222827</v>
      </c>
      <c r="K384" s="29" t="str">
        <f t="shared" si="22"/>
        <v>C</v>
      </c>
    </row>
    <row r="385" spans="1:11" ht="20.100000000000001" customHeight="1">
      <c r="A385" s="29" t="s">
        <v>830</v>
      </c>
      <c r="B385" s="30" t="s">
        <v>831</v>
      </c>
      <c r="C385" s="29" t="s">
        <v>14</v>
      </c>
      <c r="D385" s="29" t="s">
        <v>1487</v>
      </c>
      <c r="E385" s="29" t="s">
        <v>33</v>
      </c>
      <c r="F385" s="31">
        <v>2</v>
      </c>
      <c r="G385" s="31">
        <v>19.13</v>
      </c>
      <c r="H385" s="31">
        <f t="shared" si="20"/>
        <v>38.26</v>
      </c>
      <c r="I385" s="32">
        <f t="shared" si="21"/>
        <v>2.1472522994063952E-3</v>
      </c>
      <c r="J385" s="32">
        <f t="shared" si="23"/>
        <v>99.976979614527679</v>
      </c>
      <c r="K385" s="29" t="str">
        <f t="shared" si="22"/>
        <v>C</v>
      </c>
    </row>
    <row r="386" spans="1:11" ht="20.100000000000001" customHeight="1">
      <c r="A386" s="29" t="s">
        <v>1334</v>
      </c>
      <c r="B386" s="30" t="s">
        <v>1335</v>
      </c>
      <c r="C386" s="29" t="s">
        <v>14</v>
      </c>
      <c r="D386" s="29" t="s">
        <v>1487</v>
      </c>
      <c r="E386" s="29" t="s">
        <v>33</v>
      </c>
      <c r="F386" s="31">
        <v>1</v>
      </c>
      <c r="G386" s="31">
        <v>37.47</v>
      </c>
      <c r="H386" s="31">
        <f t="shared" si="20"/>
        <v>37.47</v>
      </c>
      <c r="I386" s="32">
        <f t="shared" si="21"/>
        <v>2.102915411885981E-3</v>
      </c>
      <c r="J386" s="32">
        <f t="shared" si="23"/>
        <v>99.979082529939561</v>
      </c>
      <c r="K386" s="29" t="str">
        <f t="shared" si="22"/>
        <v>C</v>
      </c>
    </row>
    <row r="387" spans="1:11" ht="20.100000000000001" customHeight="1">
      <c r="A387" s="29" t="s">
        <v>465</v>
      </c>
      <c r="B387" s="30" t="s">
        <v>466</v>
      </c>
      <c r="C387" s="29" t="s">
        <v>14</v>
      </c>
      <c r="D387" s="29" t="s">
        <v>1487</v>
      </c>
      <c r="E387" s="29" t="s">
        <v>33</v>
      </c>
      <c r="F387" s="31">
        <v>1</v>
      </c>
      <c r="G387" s="31">
        <v>31.84</v>
      </c>
      <c r="H387" s="31">
        <f t="shared" si="20"/>
        <v>31.84</v>
      </c>
      <c r="I387" s="32">
        <f t="shared" si="21"/>
        <v>1.7869449349999901E-3</v>
      </c>
      <c r="J387" s="32">
        <f t="shared" si="23"/>
        <v>99.980869474874567</v>
      </c>
      <c r="K387" s="29" t="str">
        <f t="shared" si="22"/>
        <v>C</v>
      </c>
    </row>
    <row r="388" spans="1:11" ht="20.100000000000001" customHeight="1">
      <c r="A388" s="29" t="s">
        <v>506</v>
      </c>
      <c r="B388" s="30" t="s">
        <v>507</v>
      </c>
      <c r="C388" s="29" t="s">
        <v>14</v>
      </c>
      <c r="D388" s="29" t="s">
        <v>1487</v>
      </c>
      <c r="E388" s="29" t="s">
        <v>33</v>
      </c>
      <c r="F388" s="31">
        <v>1</v>
      </c>
      <c r="G388" s="31">
        <v>31.23</v>
      </c>
      <c r="H388" s="31">
        <f t="shared" ref="H388:H403" si="24">ROUND(F388*G388,2)</f>
        <v>31.23</v>
      </c>
      <c r="I388" s="32">
        <f t="shared" ref="I388:I403" si="25">H388/VALOR_TOTAL*100</f>
        <v>1.7527101231171389E-3</v>
      </c>
      <c r="J388" s="32">
        <f t="shared" si="23"/>
        <v>99.98262218499768</v>
      </c>
      <c r="K388" s="29" t="str">
        <f t="shared" ref="K388:K403" si="26">IF(J388&lt;=50,"A",IF(J388&lt;=80,"B","C"))</f>
        <v>C</v>
      </c>
    </row>
    <row r="389" spans="1:11" ht="20.100000000000001" customHeight="1">
      <c r="A389" s="29" t="s">
        <v>1383</v>
      </c>
      <c r="B389" s="30" t="s">
        <v>1384</v>
      </c>
      <c r="C389" s="29" t="s">
        <v>14</v>
      </c>
      <c r="D389" s="29" t="s">
        <v>1487</v>
      </c>
      <c r="E389" s="29" t="s">
        <v>33</v>
      </c>
      <c r="F389" s="31">
        <v>1</v>
      </c>
      <c r="G389" s="31">
        <v>30.22</v>
      </c>
      <c r="H389" s="31">
        <f t="shared" si="24"/>
        <v>30.22</v>
      </c>
      <c r="I389" s="32">
        <f t="shared" si="25"/>
        <v>1.6960262542619253E-3</v>
      </c>
      <c r="J389" s="32">
        <f t="shared" ref="J389:J403" si="27">I389+J388</f>
        <v>99.984318211251946</v>
      </c>
      <c r="K389" s="29" t="str">
        <f t="shared" si="26"/>
        <v>C</v>
      </c>
    </row>
    <row r="390" spans="1:11" ht="20.100000000000001" customHeight="1">
      <c r="A390" s="29" t="s">
        <v>654</v>
      </c>
      <c r="B390" s="30" t="s">
        <v>655</v>
      </c>
      <c r="C390" s="29" t="s">
        <v>14</v>
      </c>
      <c r="D390" s="29" t="s">
        <v>1487</v>
      </c>
      <c r="E390" s="29" t="s">
        <v>33</v>
      </c>
      <c r="F390" s="31">
        <v>2</v>
      </c>
      <c r="G390" s="31">
        <v>13.95</v>
      </c>
      <c r="H390" s="31">
        <f t="shared" si="24"/>
        <v>27.9</v>
      </c>
      <c r="I390" s="32">
        <f t="shared" si="25"/>
        <v>1.5658217238222276E-3</v>
      </c>
      <c r="J390" s="32">
        <f t="shared" si="27"/>
        <v>99.985884032975761</v>
      </c>
      <c r="K390" s="29" t="str">
        <f t="shared" si="26"/>
        <v>C</v>
      </c>
    </row>
    <row r="391" spans="1:11" ht="20.100000000000001" customHeight="1">
      <c r="A391" s="29" t="s">
        <v>742</v>
      </c>
      <c r="B391" s="30" t="s">
        <v>743</v>
      </c>
      <c r="C391" s="29" t="s">
        <v>14</v>
      </c>
      <c r="D391" s="29" t="s">
        <v>1487</v>
      </c>
      <c r="E391" s="29" t="s">
        <v>88</v>
      </c>
      <c r="F391" s="31">
        <v>2.1800000000000002</v>
      </c>
      <c r="G391" s="31">
        <v>12.34</v>
      </c>
      <c r="H391" s="31">
        <f t="shared" si="24"/>
        <v>26.9</v>
      </c>
      <c r="I391" s="32">
        <f t="shared" si="25"/>
        <v>1.5096990813913233E-3</v>
      </c>
      <c r="J391" s="32">
        <f t="shared" si="27"/>
        <v>99.987393732057157</v>
      </c>
      <c r="K391" s="29" t="str">
        <f t="shared" si="26"/>
        <v>C</v>
      </c>
    </row>
    <row r="392" spans="1:11" ht="20.100000000000001" customHeight="1">
      <c r="A392" s="29" t="s">
        <v>827</v>
      </c>
      <c r="B392" s="30" t="s">
        <v>828</v>
      </c>
      <c r="C392" s="29" t="s">
        <v>14</v>
      </c>
      <c r="D392" s="29" t="s">
        <v>1487</v>
      </c>
      <c r="E392" s="29" t="s">
        <v>33</v>
      </c>
      <c r="F392" s="31">
        <v>2</v>
      </c>
      <c r="G392" s="31">
        <v>13.19</v>
      </c>
      <c r="H392" s="31">
        <f t="shared" si="24"/>
        <v>26.38</v>
      </c>
      <c r="I392" s="32">
        <f t="shared" si="25"/>
        <v>1.480515307327253E-3</v>
      </c>
      <c r="J392" s="32">
        <f t="shared" si="27"/>
        <v>99.988874247364478</v>
      </c>
      <c r="K392" s="29" t="str">
        <f t="shared" si="26"/>
        <v>C</v>
      </c>
    </row>
    <row r="393" spans="1:11" ht="27.95" customHeight="1">
      <c r="A393" s="29" t="s">
        <v>934</v>
      </c>
      <c r="B393" s="30" t="s">
        <v>935</v>
      </c>
      <c r="C393" s="29" t="s">
        <v>14</v>
      </c>
      <c r="D393" s="29" t="s">
        <v>1487</v>
      </c>
      <c r="E393" s="29" t="s">
        <v>33</v>
      </c>
      <c r="F393" s="31">
        <v>1</v>
      </c>
      <c r="G393" s="31">
        <v>25.33</v>
      </c>
      <c r="H393" s="31">
        <f t="shared" si="24"/>
        <v>25.33</v>
      </c>
      <c r="I393" s="32">
        <f t="shared" si="25"/>
        <v>1.4215865327748037E-3</v>
      </c>
      <c r="J393" s="32">
        <f t="shared" si="27"/>
        <v>99.99029583389725</v>
      </c>
      <c r="K393" s="29" t="str">
        <f t="shared" si="26"/>
        <v>C</v>
      </c>
    </row>
    <row r="394" spans="1:11" ht="15" customHeight="1">
      <c r="A394" s="29" t="s">
        <v>479</v>
      </c>
      <c r="B394" s="30" t="s">
        <v>480</v>
      </c>
      <c r="C394" s="29" t="s">
        <v>399</v>
      </c>
      <c r="D394" s="29" t="s">
        <v>1487</v>
      </c>
      <c r="E394" s="29" t="s">
        <v>400</v>
      </c>
      <c r="F394" s="31">
        <v>1</v>
      </c>
      <c r="G394" s="31">
        <v>25.09</v>
      </c>
      <c r="H394" s="31">
        <f t="shared" si="24"/>
        <v>25.09</v>
      </c>
      <c r="I394" s="32">
        <f t="shared" si="25"/>
        <v>1.4081170985913868E-3</v>
      </c>
      <c r="J394" s="32">
        <f t="shared" si="27"/>
        <v>99.991703950995841</v>
      </c>
      <c r="K394" s="29" t="str">
        <f t="shared" si="26"/>
        <v>C</v>
      </c>
    </row>
    <row r="395" spans="1:11" ht="20.100000000000001" customHeight="1">
      <c r="A395" s="29" t="s">
        <v>788</v>
      </c>
      <c r="B395" s="30" t="s">
        <v>789</v>
      </c>
      <c r="C395" s="29" t="s">
        <v>14</v>
      </c>
      <c r="D395" s="29" t="s">
        <v>1487</v>
      </c>
      <c r="E395" s="29" t="s">
        <v>33</v>
      </c>
      <c r="F395" s="31">
        <v>2</v>
      </c>
      <c r="G395" s="31">
        <v>12.12</v>
      </c>
      <c r="H395" s="31">
        <f t="shared" si="24"/>
        <v>24.24</v>
      </c>
      <c r="I395" s="32">
        <f t="shared" si="25"/>
        <v>1.3604128525251181E-3</v>
      </c>
      <c r="J395" s="32">
        <f t="shared" si="27"/>
        <v>99.993064363848362</v>
      </c>
      <c r="K395" s="29" t="str">
        <f t="shared" si="26"/>
        <v>C</v>
      </c>
    </row>
    <row r="396" spans="1:11" ht="20.100000000000001" customHeight="1">
      <c r="A396" s="29" t="s">
        <v>773</v>
      </c>
      <c r="B396" s="30" t="s">
        <v>774</v>
      </c>
      <c r="C396" s="29" t="s">
        <v>14</v>
      </c>
      <c r="D396" s="29" t="s">
        <v>1487</v>
      </c>
      <c r="E396" s="29" t="s">
        <v>33</v>
      </c>
      <c r="F396" s="31">
        <v>3</v>
      </c>
      <c r="G396" s="31">
        <v>7.48</v>
      </c>
      <c r="H396" s="31">
        <f t="shared" si="24"/>
        <v>22.44</v>
      </c>
      <c r="I396" s="32">
        <f t="shared" si="25"/>
        <v>1.2593920961494905E-3</v>
      </c>
      <c r="J396" s="32">
        <f t="shared" si="27"/>
        <v>99.994323755944507</v>
      </c>
      <c r="K396" s="29" t="str">
        <f t="shared" si="26"/>
        <v>C</v>
      </c>
    </row>
    <row r="397" spans="1:11" ht="20.100000000000001" customHeight="1">
      <c r="A397" s="29" t="s">
        <v>806</v>
      </c>
      <c r="B397" s="30" t="s">
        <v>807</v>
      </c>
      <c r="C397" s="29" t="s">
        <v>14</v>
      </c>
      <c r="D397" s="29" t="s">
        <v>1487</v>
      </c>
      <c r="E397" s="29" t="s">
        <v>33</v>
      </c>
      <c r="F397" s="31">
        <v>3</v>
      </c>
      <c r="G397" s="31">
        <v>7.35</v>
      </c>
      <c r="H397" s="31">
        <f t="shared" si="24"/>
        <v>22.05</v>
      </c>
      <c r="I397" s="32">
        <f t="shared" si="25"/>
        <v>1.2375042656014379E-3</v>
      </c>
      <c r="J397" s="32">
        <f t="shared" si="27"/>
        <v>99.99556126021011</v>
      </c>
      <c r="K397" s="29" t="str">
        <f t="shared" si="26"/>
        <v>C</v>
      </c>
    </row>
    <row r="398" spans="1:11" ht="15" customHeight="1">
      <c r="A398" s="29" t="s">
        <v>476</v>
      </c>
      <c r="B398" s="30" t="s">
        <v>477</v>
      </c>
      <c r="C398" s="29" t="s">
        <v>399</v>
      </c>
      <c r="D398" s="29" t="s">
        <v>1487</v>
      </c>
      <c r="E398" s="29" t="s">
        <v>400</v>
      </c>
      <c r="F398" s="31">
        <v>1</v>
      </c>
      <c r="G398" s="31">
        <v>20.64</v>
      </c>
      <c r="H398" s="31">
        <f t="shared" si="24"/>
        <v>20.64</v>
      </c>
      <c r="I398" s="32">
        <f t="shared" si="25"/>
        <v>1.158371339773863E-3</v>
      </c>
      <c r="J398" s="32">
        <f t="shared" si="27"/>
        <v>99.99671963154988</v>
      </c>
      <c r="K398" s="29" t="str">
        <f t="shared" si="26"/>
        <v>C</v>
      </c>
    </row>
    <row r="399" spans="1:11" ht="20.100000000000001" customHeight="1">
      <c r="A399" s="29" t="s">
        <v>818</v>
      </c>
      <c r="B399" s="30" t="s">
        <v>819</v>
      </c>
      <c r="C399" s="29" t="s">
        <v>14</v>
      </c>
      <c r="D399" s="29" t="s">
        <v>1487</v>
      </c>
      <c r="E399" s="29" t="s">
        <v>33</v>
      </c>
      <c r="F399" s="31">
        <v>1</v>
      </c>
      <c r="G399" s="31">
        <v>18.559999999999999</v>
      </c>
      <c r="H399" s="31">
        <f t="shared" si="24"/>
        <v>18.559999999999999</v>
      </c>
      <c r="I399" s="32">
        <f t="shared" si="25"/>
        <v>1.041636243517582E-3</v>
      </c>
      <c r="J399" s="32">
        <f t="shared" si="27"/>
        <v>99.997761267793393</v>
      </c>
      <c r="K399" s="29" t="str">
        <f t="shared" si="26"/>
        <v>C</v>
      </c>
    </row>
    <row r="400" spans="1:11" ht="20.100000000000001" customHeight="1">
      <c r="A400" s="29" t="s">
        <v>779</v>
      </c>
      <c r="B400" s="30" t="s">
        <v>780</v>
      </c>
      <c r="C400" s="29" t="s">
        <v>14</v>
      </c>
      <c r="D400" s="29" t="s">
        <v>1487</v>
      </c>
      <c r="E400" s="29" t="s">
        <v>33</v>
      </c>
      <c r="F400" s="31">
        <v>2</v>
      </c>
      <c r="G400" s="31">
        <v>8.93</v>
      </c>
      <c r="H400" s="31">
        <f t="shared" si="24"/>
        <v>17.86</v>
      </c>
      <c r="I400" s="32">
        <f t="shared" si="25"/>
        <v>1.0023503938159492E-3</v>
      </c>
      <c r="J400" s="32">
        <f t="shared" si="27"/>
        <v>99.998763618187212</v>
      </c>
      <c r="K400" s="29" t="str">
        <f t="shared" si="26"/>
        <v>C</v>
      </c>
    </row>
    <row r="401" spans="1:11" ht="20.100000000000001" customHeight="1">
      <c r="A401" s="29" t="s">
        <v>692</v>
      </c>
      <c r="B401" s="30" t="s">
        <v>693</v>
      </c>
      <c r="C401" s="29" t="s">
        <v>14</v>
      </c>
      <c r="D401" s="29" t="s">
        <v>1487</v>
      </c>
      <c r="E401" s="29" t="s">
        <v>33</v>
      </c>
      <c r="F401" s="31">
        <v>1</v>
      </c>
      <c r="G401" s="31">
        <v>14.64</v>
      </c>
      <c r="H401" s="31">
        <f t="shared" si="24"/>
        <v>14.64</v>
      </c>
      <c r="I401" s="32">
        <f t="shared" si="25"/>
        <v>8.2163548518843763E-4</v>
      </c>
      <c r="J401" s="32">
        <f t="shared" si="27"/>
        <v>99.999585253672407</v>
      </c>
      <c r="K401" s="29" t="str">
        <f t="shared" si="26"/>
        <v>C</v>
      </c>
    </row>
    <row r="402" spans="1:11" ht="15" customHeight="1">
      <c r="A402" s="29" t="s">
        <v>1392</v>
      </c>
      <c r="B402" s="30" t="s">
        <v>1393</v>
      </c>
      <c r="C402" s="29" t="s">
        <v>399</v>
      </c>
      <c r="D402" s="29" t="s">
        <v>1487</v>
      </c>
      <c r="E402" s="29" t="s">
        <v>400</v>
      </c>
      <c r="F402" s="31">
        <v>10</v>
      </c>
      <c r="G402" s="31">
        <v>0.74</v>
      </c>
      <c r="H402" s="31">
        <f t="shared" si="24"/>
        <v>7.4</v>
      </c>
      <c r="I402" s="32">
        <f t="shared" si="25"/>
        <v>4.1530755398869114E-4</v>
      </c>
      <c r="J402" s="32">
        <f t="shared" si="27"/>
        <v>100.0000005612264</v>
      </c>
      <c r="K402" s="29" t="str">
        <f t="shared" si="26"/>
        <v>C</v>
      </c>
    </row>
    <row r="403" spans="1:11" ht="20.100000000000001" customHeight="1">
      <c r="A403" s="29" t="s">
        <v>1139</v>
      </c>
      <c r="B403" s="30" t="s">
        <v>1140</v>
      </c>
      <c r="C403" s="29" t="s">
        <v>4250</v>
      </c>
      <c r="D403" s="29" t="s">
        <v>1487</v>
      </c>
      <c r="E403" s="29" t="s">
        <v>33</v>
      </c>
      <c r="F403" s="31">
        <v>0</v>
      </c>
      <c r="G403" s="31">
        <v>316.32</v>
      </c>
      <c r="H403" s="31">
        <f t="shared" si="24"/>
        <v>0</v>
      </c>
      <c r="I403" s="32">
        <f t="shared" si="25"/>
        <v>0</v>
      </c>
      <c r="J403" s="32">
        <f t="shared" si="27"/>
        <v>100.0000005612264</v>
      </c>
      <c r="K403" s="29" t="str">
        <f t="shared" si="26"/>
        <v>C</v>
      </c>
    </row>
    <row r="404" spans="1:11" ht="18" customHeight="1">
      <c r="A404" s="2"/>
      <c r="B404" s="2"/>
      <c r="C404" s="77" t="s">
        <v>0</v>
      </c>
      <c r="D404" s="77"/>
      <c r="E404" s="77"/>
      <c r="F404" s="77"/>
      <c r="G404" s="2"/>
      <c r="H404" s="2"/>
      <c r="I404" s="2"/>
      <c r="J404" s="2"/>
      <c r="K404" s="2"/>
    </row>
    <row r="405" spans="1:11" ht="18" hidden="1" customHeight="1">
      <c r="A405" s="2"/>
      <c r="B405" s="2"/>
      <c r="C405" s="2"/>
      <c r="D405" s="2"/>
      <c r="E405" s="2"/>
      <c r="F405" s="2"/>
      <c r="G405" s="77" t="str">
        <f>"Subtotal até "&amp;TRUNC(J403,2)&amp;"%"</f>
        <v>Subtotal até 100%</v>
      </c>
      <c r="H405" s="77"/>
      <c r="I405" s="97">
        <f>SUM(H4:H403)</f>
        <v>1781812.0499999984</v>
      </c>
      <c r="J405" s="97"/>
      <c r="K405" s="97"/>
    </row>
    <row r="406" spans="1:11" ht="18" hidden="1" customHeight="1">
      <c r="A406" s="2"/>
      <c r="B406" s="2"/>
      <c r="C406" s="2"/>
      <c r="D406" s="2"/>
      <c r="E406" s="2"/>
      <c r="F406" s="2"/>
      <c r="G406" s="77" t="s">
        <v>4257</v>
      </c>
      <c r="H406" s="77"/>
      <c r="I406" s="97">
        <f>I407-I405</f>
        <v>-9.9999983794987202E-3</v>
      </c>
      <c r="J406" s="97"/>
      <c r="K406" s="97"/>
    </row>
    <row r="407" spans="1:11" ht="18" hidden="1" customHeight="1">
      <c r="A407" s="2"/>
      <c r="B407" s="2"/>
      <c r="C407" s="2"/>
      <c r="D407" s="2"/>
      <c r="E407" s="2"/>
      <c r="F407" s="2"/>
      <c r="G407" s="77" t="s">
        <v>4258</v>
      </c>
      <c r="H407" s="77"/>
      <c r="I407" s="97">
        <v>1781812.04</v>
      </c>
      <c r="J407" s="97"/>
      <c r="K407" s="97"/>
    </row>
  </sheetData>
  <mergeCells count="9">
    <mergeCell ref="G406:H406"/>
    <mergeCell ref="I406:K406"/>
    <mergeCell ref="G407:H407"/>
    <mergeCell ref="I407:K407"/>
    <mergeCell ref="A1:K1"/>
    <mergeCell ref="B2:C2"/>
    <mergeCell ref="C404:F404"/>
    <mergeCell ref="G405:H405"/>
    <mergeCell ref="I405:K405"/>
  </mergeCells>
  <pageMargins left="0.51181102362204722" right="0.51181102362204722" top="0.51181102362204722" bottom="0.51181102362204722" header="0" footer="0"/>
  <pageSetup paperSize="9" scale="81" orientation="landscape" r:id="rId1"/>
  <headerFooter>
    <oddFooter>&amp;L&amp;9&amp;A&amp;R&amp;9Página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635"/>
  <sheetViews>
    <sheetView view="pageBreakPreview" topLeftCell="A620" zoomScaleNormal="100" zoomScaleSheetLayoutView="100" workbookViewId="0">
      <selection activeCell="B641" sqref="B641"/>
    </sheetView>
  </sheetViews>
  <sheetFormatPr defaultRowHeight="14.25"/>
  <cols>
    <col min="1" max="1" width="9.25" customWidth="1"/>
    <col min="2" max="2" width="68.75" customWidth="1"/>
    <col min="3" max="3" width="9.25" customWidth="1"/>
    <col min="4" max="4" width="10.25" customWidth="1"/>
    <col min="5" max="5" width="9.25" customWidth="1"/>
    <col min="6" max="8" width="12.375" customWidth="1"/>
    <col min="9" max="10" width="8.75" customWidth="1"/>
    <col min="11" max="11" width="4.75" customWidth="1"/>
  </cols>
  <sheetData>
    <row r="1" spans="1:11" ht="135" customHeight="1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1" ht="9.9499999999999993" customHeight="1">
      <c r="A2" s="2"/>
      <c r="B2" s="77" t="s">
        <v>0</v>
      </c>
      <c r="C2" s="77"/>
      <c r="D2" s="2"/>
      <c r="E2" s="2"/>
      <c r="F2" s="2"/>
      <c r="G2" s="2"/>
      <c r="H2" s="2"/>
      <c r="I2" s="2"/>
      <c r="J2" s="2"/>
      <c r="K2" s="2"/>
    </row>
    <row r="3" spans="1:11" ht="21.95" customHeight="1">
      <c r="A3" s="27" t="s">
        <v>2</v>
      </c>
      <c r="B3" s="28" t="s">
        <v>3</v>
      </c>
      <c r="C3" s="27" t="s">
        <v>4</v>
      </c>
      <c r="D3" s="27" t="s">
        <v>4246</v>
      </c>
      <c r="E3" s="27" t="s">
        <v>1456</v>
      </c>
      <c r="F3" s="27" t="s">
        <v>6</v>
      </c>
      <c r="G3" s="27" t="s">
        <v>1472</v>
      </c>
      <c r="H3" s="27" t="s">
        <v>4247</v>
      </c>
      <c r="I3" s="27" t="s">
        <v>1463</v>
      </c>
      <c r="J3" s="27" t="s">
        <v>4248</v>
      </c>
      <c r="K3" s="27" t="s">
        <v>4249</v>
      </c>
    </row>
    <row r="4" spans="1:11" ht="15" customHeight="1">
      <c r="A4" s="29" t="s">
        <v>1484</v>
      </c>
      <c r="B4" s="30" t="s">
        <v>1485</v>
      </c>
      <c r="C4" s="29" t="s">
        <v>14</v>
      </c>
      <c r="D4" s="29" t="s">
        <v>1483</v>
      </c>
      <c r="E4" s="29" t="s">
        <v>15</v>
      </c>
      <c r="F4" s="31">
        <v>6.0762600000000004</v>
      </c>
      <c r="G4" s="31">
        <v>21325.46</v>
      </c>
      <c r="H4" s="31">
        <f t="shared" ref="H4:H67" si="0">ROUND(F4*G4,2)</f>
        <v>129579.04</v>
      </c>
      <c r="I4" s="32">
        <f t="shared" ref="I4:I67" si="1">H4/VALOR_TOTAL*100</f>
        <v>7.2723181284598342</v>
      </c>
      <c r="J4" s="32">
        <f>I4</f>
        <v>7.2723181284598342</v>
      </c>
      <c r="K4" s="29" t="str">
        <f t="shared" ref="K4:K67" si="2">IF(J4&lt;=50,"A",IF(J4&lt;=80,"B","C"))</f>
        <v>A</v>
      </c>
    </row>
    <row r="5" spans="1:11" ht="36" customHeight="1">
      <c r="A5" s="29" t="s">
        <v>2143</v>
      </c>
      <c r="B5" s="30" t="s">
        <v>2144</v>
      </c>
      <c r="C5" s="29" t="s">
        <v>14</v>
      </c>
      <c r="D5" s="29" t="s">
        <v>1576</v>
      </c>
      <c r="E5" s="29" t="s">
        <v>39</v>
      </c>
      <c r="F5" s="31">
        <v>493.4676</v>
      </c>
      <c r="G5" s="31">
        <v>165.54</v>
      </c>
      <c r="H5" s="31">
        <f t="shared" si="0"/>
        <v>81688.63</v>
      </c>
      <c r="I5" s="32">
        <f t="shared" si="1"/>
        <v>4.5845817721604352</v>
      </c>
      <c r="J5" s="32">
        <f t="shared" ref="J5:J68" si="3">I5+J4</f>
        <v>11.85689990062027</v>
      </c>
      <c r="K5" s="29" t="str">
        <f t="shared" si="2"/>
        <v>A</v>
      </c>
    </row>
    <row r="6" spans="1:11" ht="27.95" customHeight="1">
      <c r="A6" s="29" t="s">
        <v>3191</v>
      </c>
      <c r="B6" s="30" t="s">
        <v>3192</v>
      </c>
      <c r="C6" s="29" t="s">
        <v>14</v>
      </c>
      <c r="D6" s="29" t="s">
        <v>1469</v>
      </c>
      <c r="E6" s="29" t="s">
        <v>1563</v>
      </c>
      <c r="F6" s="31">
        <v>15638.94992158584</v>
      </c>
      <c r="G6" s="31">
        <v>4.5599999999999996</v>
      </c>
      <c r="H6" s="31">
        <f t="shared" si="0"/>
        <v>71313.61</v>
      </c>
      <c r="I6" s="32">
        <f t="shared" si="1"/>
        <v>4.0023082344869554</v>
      </c>
      <c r="J6" s="32">
        <f t="shared" si="3"/>
        <v>15.859208135107226</v>
      </c>
      <c r="K6" s="29" t="str">
        <f t="shared" si="2"/>
        <v>A</v>
      </c>
    </row>
    <row r="7" spans="1:11" ht="20.100000000000001" customHeight="1">
      <c r="A7" s="29" t="s">
        <v>3172</v>
      </c>
      <c r="B7" s="30" t="s">
        <v>3173</v>
      </c>
      <c r="C7" s="29" t="s">
        <v>4250</v>
      </c>
      <c r="D7" s="29" t="s">
        <v>1576</v>
      </c>
      <c r="E7" s="29" t="s">
        <v>33</v>
      </c>
      <c r="F7" s="31">
        <v>4</v>
      </c>
      <c r="G7" s="31">
        <v>13617.1</v>
      </c>
      <c r="H7" s="31">
        <f t="shared" si="0"/>
        <v>54468.4</v>
      </c>
      <c r="I7" s="32">
        <f t="shared" si="1"/>
        <v>3.0569105369834633</v>
      </c>
      <c r="J7" s="32">
        <f t="shared" si="3"/>
        <v>18.91611867209069</v>
      </c>
      <c r="K7" s="29" t="str">
        <f t="shared" si="2"/>
        <v>A</v>
      </c>
    </row>
    <row r="8" spans="1:11" ht="15" customHeight="1">
      <c r="A8" s="29" t="s">
        <v>3626</v>
      </c>
      <c r="B8" s="30" t="s">
        <v>3627</v>
      </c>
      <c r="C8" s="29" t="s">
        <v>14</v>
      </c>
      <c r="D8" s="29" t="s">
        <v>1483</v>
      </c>
      <c r="E8" s="29" t="s">
        <v>1563</v>
      </c>
      <c r="F8" s="31">
        <v>3677.3659001025253</v>
      </c>
      <c r="G8" s="31">
        <v>14.21</v>
      </c>
      <c r="H8" s="31">
        <f t="shared" si="0"/>
        <v>52255.37</v>
      </c>
      <c r="I8" s="32">
        <f t="shared" si="1"/>
        <v>2.9327094456045995</v>
      </c>
      <c r="J8" s="32">
        <f t="shared" si="3"/>
        <v>21.848828117695291</v>
      </c>
      <c r="K8" s="29" t="str">
        <f t="shared" si="2"/>
        <v>A</v>
      </c>
    </row>
    <row r="9" spans="1:11" ht="15" customHeight="1">
      <c r="A9" s="29" t="s">
        <v>3474</v>
      </c>
      <c r="B9" s="30" t="s">
        <v>3475</v>
      </c>
      <c r="C9" s="29" t="s">
        <v>14</v>
      </c>
      <c r="D9" s="29" t="s">
        <v>1483</v>
      </c>
      <c r="E9" s="29" t="s">
        <v>1563</v>
      </c>
      <c r="F9" s="31">
        <v>2263.9529281528212</v>
      </c>
      <c r="G9" s="31">
        <v>22.92</v>
      </c>
      <c r="H9" s="31">
        <f t="shared" si="0"/>
        <v>51889.8</v>
      </c>
      <c r="I9" s="32">
        <f t="shared" si="1"/>
        <v>2.9121926912111338</v>
      </c>
      <c r="J9" s="32">
        <f t="shared" si="3"/>
        <v>24.761020808906423</v>
      </c>
      <c r="K9" s="29" t="str">
        <f t="shared" si="2"/>
        <v>A</v>
      </c>
    </row>
    <row r="10" spans="1:11" ht="15" customHeight="1">
      <c r="A10" s="29" t="s">
        <v>3620</v>
      </c>
      <c r="B10" s="30" t="s">
        <v>3621</v>
      </c>
      <c r="C10" s="29" t="s">
        <v>14</v>
      </c>
      <c r="D10" s="29" t="s">
        <v>1483</v>
      </c>
      <c r="E10" s="29" t="s">
        <v>1563</v>
      </c>
      <c r="F10" s="31">
        <v>2190.2918977304771</v>
      </c>
      <c r="G10" s="31">
        <v>22.92</v>
      </c>
      <c r="H10" s="31">
        <f t="shared" si="0"/>
        <v>50201.49</v>
      </c>
      <c r="I10" s="32">
        <f t="shared" si="1"/>
        <v>2.8174402727686134</v>
      </c>
      <c r="J10" s="32">
        <f t="shared" si="3"/>
        <v>27.578461081675037</v>
      </c>
      <c r="K10" s="29" t="str">
        <f t="shared" si="2"/>
        <v>A</v>
      </c>
    </row>
    <row r="11" spans="1:11" ht="27.95" customHeight="1">
      <c r="A11" s="29" t="s">
        <v>1823</v>
      </c>
      <c r="B11" s="30" t="s">
        <v>1824</v>
      </c>
      <c r="C11" s="29" t="s">
        <v>14</v>
      </c>
      <c r="D11" s="29" t="s">
        <v>1576</v>
      </c>
      <c r="E11" s="29" t="s">
        <v>43</v>
      </c>
      <c r="F11" s="31">
        <v>87.016279999999995</v>
      </c>
      <c r="G11" s="31">
        <v>562.58000000000004</v>
      </c>
      <c r="H11" s="31">
        <f t="shared" si="0"/>
        <v>48953.62</v>
      </c>
      <c r="I11" s="32">
        <f t="shared" si="1"/>
        <v>2.7474065109583612</v>
      </c>
      <c r="J11" s="32">
        <f t="shared" si="3"/>
        <v>30.325867592633397</v>
      </c>
      <c r="K11" s="29" t="str">
        <f t="shared" si="2"/>
        <v>A</v>
      </c>
    </row>
    <row r="12" spans="1:11" ht="20.100000000000001" customHeight="1">
      <c r="A12" s="29" t="s">
        <v>1908</v>
      </c>
      <c r="B12" s="30" t="s">
        <v>1909</v>
      </c>
      <c r="C12" s="29" t="s">
        <v>4250</v>
      </c>
      <c r="D12" s="29" t="s">
        <v>1576</v>
      </c>
      <c r="E12" s="29" t="s">
        <v>118</v>
      </c>
      <c r="F12" s="31">
        <v>3061.5423799999999</v>
      </c>
      <c r="G12" s="31">
        <v>13.03</v>
      </c>
      <c r="H12" s="31">
        <f t="shared" si="0"/>
        <v>39891.9</v>
      </c>
      <c r="I12" s="32">
        <f t="shared" si="1"/>
        <v>2.2388388395893877</v>
      </c>
      <c r="J12" s="32">
        <f t="shared" si="3"/>
        <v>32.564706432222785</v>
      </c>
      <c r="K12" s="29" t="str">
        <f t="shared" si="2"/>
        <v>A</v>
      </c>
    </row>
    <row r="13" spans="1:11" ht="15" customHeight="1">
      <c r="A13" s="29" t="s">
        <v>1497</v>
      </c>
      <c r="B13" s="30" t="s">
        <v>1498</v>
      </c>
      <c r="C13" s="29" t="s">
        <v>14</v>
      </c>
      <c r="D13" s="29" t="s">
        <v>1483</v>
      </c>
      <c r="E13" s="29" t="s">
        <v>15</v>
      </c>
      <c r="F13" s="31">
        <v>6.1095600000000001</v>
      </c>
      <c r="G13" s="31">
        <v>6148.53</v>
      </c>
      <c r="H13" s="31">
        <f t="shared" si="0"/>
        <v>37564.81</v>
      </c>
      <c r="I13" s="32">
        <f t="shared" si="1"/>
        <v>2.1082363996148548</v>
      </c>
      <c r="J13" s="32">
        <f t="shared" si="3"/>
        <v>34.672942831837638</v>
      </c>
      <c r="K13" s="29" t="str">
        <f t="shared" si="2"/>
        <v>A</v>
      </c>
    </row>
    <row r="14" spans="1:11" ht="20.100000000000001" customHeight="1">
      <c r="A14" s="29" t="s">
        <v>2327</v>
      </c>
      <c r="B14" s="30" t="s">
        <v>2328</v>
      </c>
      <c r="C14" s="29" t="s">
        <v>14</v>
      </c>
      <c r="D14" s="29" t="s">
        <v>1576</v>
      </c>
      <c r="E14" s="29" t="s">
        <v>88</v>
      </c>
      <c r="F14" s="31">
        <v>1414.5360000000001</v>
      </c>
      <c r="G14" s="31">
        <v>23.93</v>
      </c>
      <c r="H14" s="31">
        <f t="shared" si="0"/>
        <v>33849.85</v>
      </c>
      <c r="I14" s="32">
        <f t="shared" si="1"/>
        <v>1.8997430278897429</v>
      </c>
      <c r="J14" s="32">
        <f t="shared" si="3"/>
        <v>36.572685859727379</v>
      </c>
      <c r="K14" s="29" t="str">
        <f t="shared" si="2"/>
        <v>A</v>
      </c>
    </row>
    <row r="15" spans="1:11" ht="27.95" customHeight="1">
      <c r="A15" s="29" t="s">
        <v>1872</v>
      </c>
      <c r="B15" s="30" t="s">
        <v>1873</v>
      </c>
      <c r="C15" s="29" t="s">
        <v>14</v>
      </c>
      <c r="D15" s="29" t="s">
        <v>1576</v>
      </c>
      <c r="E15" s="29" t="s">
        <v>43</v>
      </c>
      <c r="F15" s="31">
        <v>56.561839999999997</v>
      </c>
      <c r="G15" s="31">
        <v>545.79</v>
      </c>
      <c r="H15" s="31">
        <f t="shared" si="0"/>
        <v>30870.89</v>
      </c>
      <c r="I15" s="32">
        <f t="shared" si="1"/>
        <v>1.7325559209937766</v>
      </c>
      <c r="J15" s="32">
        <f t="shared" si="3"/>
        <v>38.305241780721154</v>
      </c>
      <c r="K15" s="29" t="str">
        <f t="shared" si="2"/>
        <v>A</v>
      </c>
    </row>
    <row r="16" spans="1:11" ht="15" customHeight="1">
      <c r="A16" s="29" t="s">
        <v>3288</v>
      </c>
      <c r="B16" s="30" t="s">
        <v>3289</v>
      </c>
      <c r="C16" s="29" t="s">
        <v>14</v>
      </c>
      <c r="D16" s="29" t="s">
        <v>1576</v>
      </c>
      <c r="E16" s="29" t="s">
        <v>118</v>
      </c>
      <c r="F16" s="31">
        <v>3350.7357000000002</v>
      </c>
      <c r="G16" s="31">
        <v>8.4700000000000006</v>
      </c>
      <c r="H16" s="31">
        <f t="shared" si="0"/>
        <v>28380.73</v>
      </c>
      <c r="I16" s="32">
        <f t="shared" si="1"/>
        <v>1.5928015617180362</v>
      </c>
      <c r="J16" s="32">
        <f t="shared" si="3"/>
        <v>39.898043342439188</v>
      </c>
      <c r="K16" s="29" t="str">
        <f t="shared" si="2"/>
        <v>A</v>
      </c>
    </row>
    <row r="17" spans="1:11" ht="15" customHeight="1">
      <c r="A17" s="29" t="s">
        <v>1506</v>
      </c>
      <c r="B17" s="30" t="s">
        <v>1507</v>
      </c>
      <c r="C17" s="29" t="s">
        <v>14</v>
      </c>
      <c r="D17" s="29" t="s">
        <v>1483</v>
      </c>
      <c r="E17" s="29" t="s">
        <v>15</v>
      </c>
      <c r="F17" s="31">
        <v>6.0262799999999999</v>
      </c>
      <c r="G17" s="31">
        <v>4528.3100000000004</v>
      </c>
      <c r="H17" s="31">
        <f t="shared" si="0"/>
        <v>27288.86</v>
      </c>
      <c r="I17" s="32">
        <f t="shared" si="1"/>
        <v>1.5315229321270047</v>
      </c>
      <c r="J17" s="32">
        <f t="shared" si="3"/>
        <v>41.429566274566191</v>
      </c>
      <c r="K17" s="29" t="str">
        <f t="shared" si="2"/>
        <v>A</v>
      </c>
    </row>
    <row r="18" spans="1:11" ht="15" customHeight="1">
      <c r="A18" s="29" t="s">
        <v>3573</v>
      </c>
      <c r="B18" s="30" t="s">
        <v>3574</v>
      </c>
      <c r="C18" s="29" t="s">
        <v>14</v>
      </c>
      <c r="D18" s="29" t="s">
        <v>1483</v>
      </c>
      <c r="E18" s="29" t="s">
        <v>1563</v>
      </c>
      <c r="F18" s="31">
        <v>1105.3270833570823</v>
      </c>
      <c r="G18" s="31">
        <v>22.92</v>
      </c>
      <c r="H18" s="31">
        <f t="shared" si="0"/>
        <v>25334.1</v>
      </c>
      <c r="I18" s="32">
        <f t="shared" si="1"/>
        <v>1.4218166356087703</v>
      </c>
      <c r="J18" s="32">
        <f t="shared" si="3"/>
        <v>42.851382910174962</v>
      </c>
      <c r="K18" s="29" t="str">
        <f t="shared" si="2"/>
        <v>A</v>
      </c>
    </row>
    <row r="19" spans="1:11" ht="15" customHeight="1">
      <c r="A19" s="29" t="s">
        <v>1519</v>
      </c>
      <c r="B19" s="30" t="s">
        <v>1520</v>
      </c>
      <c r="C19" s="29" t="s">
        <v>14</v>
      </c>
      <c r="D19" s="29" t="s">
        <v>1483</v>
      </c>
      <c r="E19" s="29" t="s">
        <v>15</v>
      </c>
      <c r="F19" s="31">
        <v>8.2548539999999999</v>
      </c>
      <c r="G19" s="31">
        <v>2588.09</v>
      </c>
      <c r="H19" s="31">
        <f t="shared" si="0"/>
        <v>21364.31</v>
      </c>
      <c r="I19" s="32">
        <f t="shared" si="1"/>
        <v>1.1990215309129912</v>
      </c>
      <c r="J19" s="32">
        <f t="shared" si="3"/>
        <v>44.050404441087956</v>
      </c>
      <c r="K19" s="29" t="str">
        <f t="shared" si="2"/>
        <v>A</v>
      </c>
    </row>
    <row r="20" spans="1:11" ht="27.95" customHeight="1">
      <c r="A20" s="29" t="s">
        <v>3195</v>
      </c>
      <c r="B20" s="30" t="s">
        <v>3196</v>
      </c>
      <c r="C20" s="29" t="s">
        <v>14</v>
      </c>
      <c r="D20" s="29" t="s">
        <v>1469</v>
      </c>
      <c r="E20" s="29" t="s">
        <v>1563</v>
      </c>
      <c r="F20" s="31">
        <v>15638.94992158584</v>
      </c>
      <c r="G20" s="31">
        <v>1.34</v>
      </c>
      <c r="H20" s="31">
        <f t="shared" si="0"/>
        <v>20956.189999999999</v>
      </c>
      <c r="I20" s="32">
        <f t="shared" si="1"/>
        <v>1.1761167580840906</v>
      </c>
      <c r="J20" s="32">
        <f t="shared" si="3"/>
        <v>45.226521199172048</v>
      </c>
      <c r="K20" s="29" t="str">
        <f t="shared" si="2"/>
        <v>A</v>
      </c>
    </row>
    <row r="21" spans="1:11" ht="15" customHeight="1">
      <c r="A21" s="29" t="s">
        <v>2044</v>
      </c>
      <c r="B21" s="30" t="s">
        <v>2045</v>
      </c>
      <c r="C21" s="29" t="s">
        <v>14</v>
      </c>
      <c r="D21" s="29" t="s">
        <v>1576</v>
      </c>
      <c r="E21" s="29" t="s">
        <v>118</v>
      </c>
      <c r="F21" s="31">
        <v>24890.742570361734</v>
      </c>
      <c r="G21" s="31">
        <v>0.8</v>
      </c>
      <c r="H21" s="31">
        <f t="shared" si="0"/>
        <v>19912.59</v>
      </c>
      <c r="I21" s="32">
        <f t="shared" si="1"/>
        <v>1.117547168443199</v>
      </c>
      <c r="J21" s="32">
        <f t="shared" si="3"/>
        <v>46.34406836761525</v>
      </c>
      <c r="K21" s="29" t="str">
        <f t="shared" si="2"/>
        <v>A</v>
      </c>
    </row>
    <row r="22" spans="1:11" ht="15" customHeight="1">
      <c r="A22" s="29" t="s">
        <v>1754</v>
      </c>
      <c r="B22" s="30" t="s">
        <v>1755</v>
      </c>
      <c r="C22" s="29" t="s">
        <v>14</v>
      </c>
      <c r="D22" s="29" t="s">
        <v>1576</v>
      </c>
      <c r="E22" s="29" t="s">
        <v>88</v>
      </c>
      <c r="F22" s="31">
        <v>1820.1459548045</v>
      </c>
      <c r="G22" s="31">
        <v>9.5</v>
      </c>
      <c r="H22" s="31">
        <f t="shared" si="0"/>
        <v>17291.39</v>
      </c>
      <c r="I22" s="32">
        <f t="shared" si="1"/>
        <v>0.97043849810331284</v>
      </c>
      <c r="J22" s="32">
        <f t="shared" si="3"/>
        <v>47.314506865718563</v>
      </c>
      <c r="K22" s="29" t="str">
        <f t="shared" si="2"/>
        <v>A</v>
      </c>
    </row>
    <row r="23" spans="1:11" ht="15" customHeight="1">
      <c r="A23" s="29" t="s">
        <v>3546</v>
      </c>
      <c r="B23" s="30" t="s">
        <v>3547</v>
      </c>
      <c r="C23" s="29" t="s">
        <v>14</v>
      </c>
      <c r="D23" s="29" t="s">
        <v>1576</v>
      </c>
      <c r="E23" s="29" t="s">
        <v>118</v>
      </c>
      <c r="F23" s="31">
        <v>2299.4205000000002</v>
      </c>
      <c r="G23" s="31">
        <v>7.34</v>
      </c>
      <c r="H23" s="31">
        <f t="shared" si="0"/>
        <v>16877.75</v>
      </c>
      <c r="I23" s="32">
        <f t="shared" si="1"/>
        <v>0.94722392828819357</v>
      </c>
      <c r="J23" s="32">
        <f t="shared" si="3"/>
        <v>48.261730794006759</v>
      </c>
      <c r="K23" s="29" t="str">
        <f t="shared" si="2"/>
        <v>A</v>
      </c>
    </row>
    <row r="24" spans="1:11" ht="20.100000000000001" customHeight="1">
      <c r="A24" s="29" t="s">
        <v>1586</v>
      </c>
      <c r="B24" s="30" t="s">
        <v>1587</v>
      </c>
      <c r="C24" s="29" t="s">
        <v>14</v>
      </c>
      <c r="D24" s="29" t="s">
        <v>1576</v>
      </c>
      <c r="E24" s="29" t="s">
        <v>39</v>
      </c>
      <c r="F24" s="31">
        <v>216.18781799999999</v>
      </c>
      <c r="G24" s="31">
        <v>77.400000000000006</v>
      </c>
      <c r="H24" s="31">
        <f t="shared" si="0"/>
        <v>16732.939999999999</v>
      </c>
      <c r="I24" s="32">
        <f t="shared" si="1"/>
        <v>0.93909680843777421</v>
      </c>
      <c r="J24" s="32">
        <f t="shared" si="3"/>
        <v>49.200827602444534</v>
      </c>
      <c r="K24" s="29" t="str">
        <f t="shared" si="2"/>
        <v>A</v>
      </c>
    </row>
    <row r="25" spans="1:11" ht="20.100000000000001" customHeight="1">
      <c r="A25" s="29" t="s">
        <v>2845</v>
      </c>
      <c r="B25" s="30" t="s">
        <v>2846</v>
      </c>
      <c r="C25" s="29" t="s">
        <v>14</v>
      </c>
      <c r="D25" s="29" t="s">
        <v>1576</v>
      </c>
      <c r="E25" s="29" t="s">
        <v>39</v>
      </c>
      <c r="F25" s="31">
        <v>428.75164799999999</v>
      </c>
      <c r="G25" s="31">
        <v>38.57</v>
      </c>
      <c r="H25" s="31">
        <f t="shared" si="0"/>
        <v>16536.95</v>
      </c>
      <c r="I25" s="32">
        <f t="shared" si="1"/>
        <v>0.92809733174774156</v>
      </c>
      <c r="J25" s="32">
        <f t="shared" si="3"/>
        <v>50.128924934192277</v>
      </c>
      <c r="K25" s="29" t="str">
        <f t="shared" si="2"/>
        <v>B</v>
      </c>
    </row>
    <row r="26" spans="1:11" ht="15" customHeight="1">
      <c r="A26" s="29" t="s">
        <v>3283</v>
      </c>
      <c r="B26" s="30" t="s">
        <v>3284</v>
      </c>
      <c r="C26" s="29" t="s">
        <v>14</v>
      </c>
      <c r="D26" s="29" t="s">
        <v>1483</v>
      </c>
      <c r="E26" s="29" t="s">
        <v>1563</v>
      </c>
      <c r="F26" s="31">
        <v>691.57646960989621</v>
      </c>
      <c r="G26" s="31">
        <v>22.92</v>
      </c>
      <c r="H26" s="31">
        <f t="shared" si="0"/>
        <v>15850.93</v>
      </c>
      <c r="I26" s="32">
        <f t="shared" si="1"/>
        <v>0.88959607658729256</v>
      </c>
      <c r="J26" s="32">
        <f t="shared" si="3"/>
        <v>51.018521010779573</v>
      </c>
      <c r="K26" s="29" t="str">
        <f t="shared" si="2"/>
        <v>B</v>
      </c>
    </row>
    <row r="27" spans="1:11" ht="15" customHeight="1">
      <c r="A27" s="29" t="s">
        <v>3623</v>
      </c>
      <c r="B27" s="30" t="s">
        <v>3624</v>
      </c>
      <c r="C27" s="29" t="s">
        <v>14</v>
      </c>
      <c r="D27" s="29" t="s">
        <v>1483</v>
      </c>
      <c r="E27" s="29" t="s">
        <v>1563</v>
      </c>
      <c r="F27" s="31">
        <v>684.98455064208258</v>
      </c>
      <c r="G27" s="31">
        <v>22.92</v>
      </c>
      <c r="H27" s="31">
        <f t="shared" si="0"/>
        <v>15699.85</v>
      </c>
      <c r="I27" s="32">
        <f t="shared" si="1"/>
        <v>0.88111706776883159</v>
      </c>
      <c r="J27" s="32">
        <f t="shared" si="3"/>
        <v>51.899638078548406</v>
      </c>
      <c r="K27" s="29" t="str">
        <f t="shared" si="2"/>
        <v>B</v>
      </c>
    </row>
    <row r="28" spans="1:11" ht="15" customHeight="1">
      <c r="A28" s="29" t="s">
        <v>4160</v>
      </c>
      <c r="B28" s="30" t="s">
        <v>4161</v>
      </c>
      <c r="C28" s="29" t="s">
        <v>14</v>
      </c>
      <c r="D28" s="29" t="s">
        <v>1576</v>
      </c>
      <c r="E28" s="29" t="s">
        <v>39</v>
      </c>
      <c r="F28" s="31">
        <v>541.61086225700001</v>
      </c>
      <c r="G28" s="31">
        <v>28.61</v>
      </c>
      <c r="H28" s="31">
        <f t="shared" si="0"/>
        <v>15495.49</v>
      </c>
      <c r="I28" s="32">
        <f t="shared" si="1"/>
        <v>0.86964784456165201</v>
      </c>
      <c r="J28" s="32">
        <f t="shared" si="3"/>
        <v>52.769285923110061</v>
      </c>
      <c r="K28" s="29" t="str">
        <f t="shared" si="2"/>
        <v>B</v>
      </c>
    </row>
    <row r="29" spans="1:11" ht="20.100000000000001" customHeight="1">
      <c r="A29" s="29" t="s">
        <v>1996</v>
      </c>
      <c r="B29" s="30" t="s">
        <v>1997</v>
      </c>
      <c r="C29" s="29" t="s">
        <v>14</v>
      </c>
      <c r="D29" s="29" t="s">
        <v>1576</v>
      </c>
      <c r="E29" s="29" t="s">
        <v>39</v>
      </c>
      <c r="F29" s="31">
        <v>562.67719999999997</v>
      </c>
      <c r="G29" s="31">
        <v>26.82</v>
      </c>
      <c r="H29" s="31">
        <f t="shared" si="0"/>
        <v>15091</v>
      </c>
      <c r="I29" s="32">
        <f t="shared" si="1"/>
        <v>0.84694679692477548</v>
      </c>
      <c r="J29" s="32">
        <f t="shared" si="3"/>
        <v>53.616232720034837</v>
      </c>
      <c r="K29" s="29" t="str">
        <f t="shared" si="2"/>
        <v>B</v>
      </c>
    </row>
    <row r="30" spans="1:11" ht="20.100000000000001" customHeight="1">
      <c r="A30" s="29" t="s">
        <v>3080</v>
      </c>
      <c r="B30" s="30" t="s">
        <v>3081</v>
      </c>
      <c r="C30" s="29" t="s">
        <v>14</v>
      </c>
      <c r="D30" s="29" t="s">
        <v>1576</v>
      </c>
      <c r="E30" s="29" t="s">
        <v>39</v>
      </c>
      <c r="F30" s="31">
        <v>158.7251632</v>
      </c>
      <c r="G30" s="31">
        <v>94.02</v>
      </c>
      <c r="H30" s="31">
        <f t="shared" si="0"/>
        <v>14923.34</v>
      </c>
      <c r="I30" s="32">
        <f t="shared" si="1"/>
        <v>0.8375372746948101</v>
      </c>
      <c r="J30" s="32">
        <f t="shared" si="3"/>
        <v>54.453769994729647</v>
      </c>
      <c r="K30" s="29" t="str">
        <f t="shared" si="2"/>
        <v>B</v>
      </c>
    </row>
    <row r="31" spans="1:11" ht="15" customHeight="1">
      <c r="A31" s="29" t="s">
        <v>3212</v>
      </c>
      <c r="B31" s="30" t="s">
        <v>3213</v>
      </c>
      <c r="C31" s="29" t="s">
        <v>14</v>
      </c>
      <c r="D31" s="29" t="s">
        <v>1483</v>
      </c>
      <c r="E31" s="29" t="s">
        <v>1563</v>
      </c>
      <c r="F31" s="31">
        <v>986.80906960240065</v>
      </c>
      <c r="G31" s="31">
        <v>14.96</v>
      </c>
      <c r="H31" s="31">
        <f t="shared" si="0"/>
        <v>14762.66</v>
      </c>
      <c r="I31" s="32">
        <f t="shared" si="1"/>
        <v>0.82851948850901236</v>
      </c>
      <c r="J31" s="32">
        <f t="shared" si="3"/>
        <v>55.282289483238657</v>
      </c>
      <c r="K31" s="29" t="str">
        <f t="shared" si="2"/>
        <v>B</v>
      </c>
    </row>
    <row r="32" spans="1:11" ht="20.100000000000001" customHeight="1">
      <c r="A32" s="29" t="s">
        <v>1760</v>
      </c>
      <c r="B32" s="30" t="s">
        <v>1761</v>
      </c>
      <c r="C32" s="29" t="s">
        <v>14</v>
      </c>
      <c r="D32" s="29" t="s">
        <v>1576</v>
      </c>
      <c r="E32" s="29" t="s">
        <v>39</v>
      </c>
      <c r="F32" s="31">
        <v>292.64999999999998</v>
      </c>
      <c r="G32" s="31">
        <v>49.5</v>
      </c>
      <c r="H32" s="31">
        <f t="shared" si="0"/>
        <v>14486.18</v>
      </c>
      <c r="I32" s="32">
        <f t="shared" si="1"/>
        <v>0.81300270032971611</v>
      </c>
      <c r="J32" s="32">
        <f t="shared" si="3"/>
        <v>56.095292183568375</v>
      </c>
      <c r="K32" s="29" t="str">
        <f t="shared" si="2"/>
        <v>B</v>
      </c>
    </row>
    <row r="33" spans="1:11" ht="15" customHeight="1">
      <c r="A33" s="29" t="s">
        <v>1758</v>
      </c>
      <c r="B33" s="30" t="s">
        <v>1759</v>
      </c>
      <c r="C33" s="29" t="s">
        <v>14</v>
      </c>
      <c r="D33" s="29" t="s">
        <v>1576</v>
      </c>
      <c r="E33" s="29" t="s">
        <v>88</v>
      </c>
      <c r="F33" s="31">
        <v>2016.2636230047001</v>
      </c>
      <c r="G33" s="31">
        <v>6.78</v>
      </c>
      <c r="H33" s="31">
        <f t="shared" si="0"/>
        <v>13670.27</v>
      </c>
      <c r="I33" s="32">
        <f t="shared" si="1"/>
        <v>0.76721167514391697</v>
      </c>
      <c r="J33" s="32">
        <f t="shared" si="3"/>
        <v>56.862503858712294</v>
      </c>
      <c r="K33" s="29" t="str">
        <f t="shared" si="2"/>
        <v>B</v>
      </c>
    </row>
    <row r="34" spans="1:11" ht="20.100000000000001" customHeight="1">
      <c r="A34" s="29" t="s">
        <v>3959</v>
      </c>
      <c r="B34" s="30" t="s">
        <v>3960</v>
      </c>
      <c r="C34" s="29" t="s">
        <v>14</v>
      </c>
      <c r="D34" s="29" t="s">
        <v>1576</v>
      </c>
      <c r="E34" s="29" t="s">
        <v>39</v>
      </c>
      <c r="F34" s="31">
        <v>545.66407957822196</v>
      </c>
      <c r="G34" s="31">
        <v>24.15</v>
      </c>
      <c r="H34" s="31">
        <f t="shared" si="0"/>
        <v>13177.79</v>
      </c>
      <c r="I34" s="32">
        <f t="shared" si="1"/>
        <v>0.73957239619954529</v>
      </c>
      <c r="J34" s="32">
        <f t="shared" si="3"/>
        <v>57.602076254911843</v>
      </c>
      <c r="K34" s="29" t="str">
        <f t="shared" si="2"/>
        <v>B</v>
      </c>
    </row>
    <row r="35" spans="1:11" ht="15" customHeight="1">
      <c r="A35" s="29" t="s">
        <v>3073</v>
      </c>
      <c r="B35" s="30" t="s">
        <v>3074</v>
      </c>
      <c r="C35" s="29" t="s">
        <v>14</v>
      </c>
      <c r="D35" s="29" t="s">
        <v>1576</v>
      </c>
      <c r="E35" s="29" t="s">
        <v>118</v>
      </c>
      <c r="F35" s="31">
        <v>3045.8</v>
      </c>
      <c r="G35" s="31">
        <v>4.26</v>
      </c>
      <c r="H35" s="31">
        <f t="shared" si="0"/>
        <v>12975.11</v>
      </c>
      <c r="I35" s="32">
        <f t="shared" si="1"/>
        <v>0.72819745903164967</v>
      </c>
      <c r="J35" s="32">
        <f t="shared" si="3"/>
        <v>58.330273713943491</v>
      </c>
      <c r="K35" s="29" t="str">
        <f t="shared" si="2"/>
        <v>B</v>
      </c>
    </row>
    <row r="36" spans="1:11" ht="27.95" customHeight="1">
      <c r="A36" s="29" t="s">
        <v>3201</v>
      </c>
      <c r="B36" s="30" t="s">
        <v>3202</v>
      </c>
      <c r="C36" s="29" t="s">
        <v>14</v>
      </c>
      <c r="D36" s="29" t="s">
        <v>1469</v>
      </c>
      <c r="E36" s="29" t="s">
        <v>1563</v>
      </c>
      <c r="F36" s="31">
        <v>15638.94992158584</v>
      </c>
      <c r="G36" s="31">
        <v>0.8</v>
      </c>
      <c r="H36" s="31">
        <f t="shared" si="0"/>
        <v>12511.16</v>
      </c>
      <c r="I36" s="32">
        <f t="shared" si="1"/>
        <v>0.7021593590758316</v>
      </c>
      <c r="J36" s="32">
        <f t="shared" si="3"/>
        <v>59.03243307301932</v>
      </c>
      <c r="K36" s="29" t="str">
        <f t="shared" si="2"/>
        <v>B</v>
      </c>
    </row>
    <row r="37" spans="1:11" ht="15" customHeight="1">
      <c r="A37" s="29" t="s">
        <v>3309</v>
      </c>
      <c r="B37" s="30" t="s">
        <v>3310</v>
      </c>
      <c r="C37" s="29" t="s">
        <v>14</v>
      </c>
      <c r="D37" s="29" t="s">
        <v>1483</v>
      </c>
      <c r="E37" s="29" t="s">
        <v>1563</v>
      </c>
      <c r="F37" s="31">
        <v>824.22591241970622</v>
      </c>
      <c r="G37" s="31">
        <v>14.96</v>
      </c>
      <c r="H37" s="31">
        <f t="shared" si="0"/>
        <v>12330.42</v>
      </c>
      <c r="I37" s="32">
        <f t="shared" si="1"/>
        <v>0.69201575268286997</v>
      </c>
      <c r="J37" s="32">
        <f t="shared" si="3"/>
        <v>59.72444882570219</v>
      </c>
      <c r="K37" s="29" t="str">
        <f t="shared" si="2"/>
        <v>B</v>
      </c>
    </row>
    <row r="38" spans="1:11" ht="20.100000000000001" customHeight="1">
      <c r="A38" s="29" t="s">
        <v>1951</v>
      </c>
      <c r="B38" s="30" t="s">
        <v>1952</v>
      </c>
      <c r="C38" s="29" t="s">
        <v>4250</v>
      </c>
      <c r="D38" s="29" t="s">
        <v>1576</v>
      </c>
      <c r="E38" s="29" t="s">
        <v>118</v>
      </c>
      <c r="F38" s="31">
        <v>1315.33</v>
      </c>
      <c r="G38" s="31">
        <v>9.09</v>
      </c>
      <c r="H38" s="31">
        <f t="shared" si="0"/>
        <v>11956.35</v>
      </c>
      <c r="I38" s="32">
        <f t="shared" si="1"/>
        <v>0.67102195582874158</v>
      </c>
      <c r="J38" s="32">
        <f t="shared" si="3"/>
        <v>60.395470781530932</v>
      </c>
      <c r="K38" s="29" t="str">
        <f t="shared" si="2"/>
        <v>B</v>
      </c>
    </row>
    <row r="39" spans="1:11" ht="15" customHeight="1">
      <c r="A39" s="29" t="s">
        <v>3576</v>
      </c>
      <c r="B39" s="30" t="s">
        <v>3577</v>
      </c>
      <c r="C39" s="29" t="s">
        <v>14</v>
      </c>
      <c r="D39" s="29" t="s">
        <v>1483</v>
      </c>
      <c r="E39" s="29" t="s">
        <v>1563</v>
      </c>
      <c r="F39" s="31">
        <v>512.02224880702693</v>
      </c>
      <c r="G39" s="31">
        <v>22.92</v>
      </c>
      <c r="H39" s="31">
        <f t="shared" si="0"/>
        <v>11735.55</v>
      </c>
      <c r="I39" s="32">
        <f t="shared" si="1"/>
        <v>0.65863007637999793</v>
      </c>
      <c r="J39" s="32">
        <f t="shared" si="3"/>
        <v>61.054100857910932</v>
      </c>
      <c r="K39" s="29" t="str">
        <f t="shared" si="2"/>
        <v>B</v>
      </c>
    </row>
    <row r="40" spans="1:11" ht="15" customHeight="1">
      <c r="A40" s="29" t="s">
        <v>2010</v>
      </c>
      <c r="B40" s="30" t="s">
        <v>2011</v>
      </c>
      <c r="C40" s="29" t="s">
        <v>14</v>
      </c>
      <c r="D40" s="29" t="s">
        <v>1576</v>
      </c>
      <c r="E40" s="29" t="s">
        <v>33</v>
      </c>
      <c r="F40" s="31">
        <v>17755.206665161</v>
      </c>
      <c r="G40" s="31">
        <v>0.64</v>
      </c>
      <c r="H40" s="31">
        <f t="shared" si="0"/>
        <v>11363.33</v>
      </c>
      <c r="I40" s="32">
        <f t="shared" si="1"/>
        <v>0.63774010641436685</v>
      </c>
      <c r="J40" s="32">
        <f t="shared" si="3"/>
        <v>61.691840964325301</v>
      </c>
      <c r="K40" s="29" t="str">
        <f t="shared" si="2"/>
        <v>B</v>
      </c>
    </row>
    <row r="41" spans="1:11" ht="15" customHeight="1">
      <c r="A41" s="29" t="s">
        <v>3117</v>
      </c>
      <c r="B41" s="30" t="s">
        <v>3118</v>
      </c>
      <c r="C41" s="29" t="s">
        <v>14</v>
      </c>
      <c r="D41" s="29" t="s">
        <v>1576</v>
      </c>
      <c r="E41" s="29" t="s">
        <v>88</v>
      </c>
      <c r="F41" s="31">
        <v>161.60550000000001</v>
      </c>
      <c r="G41" s="31">
        <v>69.45</v>
      </c>
      <c r="H41" s="31">
        <f t="shared" si="0"/>
        <v>11223.5</v>
      </c>
      <c r="I41" s="32">
        <f t="shared" si="1"/>
        <v>0.62989247732325349</v>
      </c>
      <c r="J41" s="32">
        <f t="shared" si="3"/>
        <v>62.321733441648554</v>
      </c>
      <c r="K41" s="29" t="str">
        <f t="shared" si="2"/>
        <v>B</v>
      </c>
    </row>
    <row r="42" spans="1:11" ht="20.100000000000001" customHeight="1">
      <c r="A42" s="29" t="s">
        <v>3030</v>
      </c>
      <c r="B42" s="30" t="s">
        <v>3031</v>
      </c>
      <c r="C42" s="29" t="s">
        <v>14</v>
      </c>
      <c r="D42" s="29" t="s">
        <v>1860</v>
      </c>
      <c r="E42" s="29" t="s">
        <v>33</v>
      </c>
      <c r="F42" s="31">
        <v>4</v>
      </c>
      <c r="G42" s="31">
        <v>2788.75</v>
      </c>
      <c r="H42" s="31">
        <f t="shared" si="0"/>
        <v>11155</v>
      </c>
      <c r="I42" s="32">
        <f t="shared" si="1"/>
        <v>0.62604807631673653</v>
      </c>
      <c r="J42" s="32">
        <f t="shared" si="3"/>
        <v>62.947781517965289</v>
      </c>
      <c r="K42" s="29" t="str">
        <f t="shared" si="2"/>
        <v>B</v>
      </c>
    </row>
    <row r="43" spans="1:11" ht="20.100000000000001" customHeight="1">
      <c r="A43" s="29" t="s">
        <v>2313</v>
      </c>
      <c r="B43" s="30" t="s">
        <v>2314</v>
      </c>
      <c r="C43" s="29" t="s">
        <v>14</v>
      </c>
      <c r="D43" s="29" t="s">
        <v>1576</v>
      </c>
      <c r="E43" s="29" t="s">
        <v>88</v>
      </c>
      <c r="F43" s="31">
        <v>4907.4610609829997</v>
      </c>
      <c r="G43" s="31">
        <v>2.23</v>
      </c>
      <c r="H43" s="31">
        <f t="shared" si="0"/>
        <v>10943.64</v>
      </c>
      <c r="I43" s="32">
        <f t="shared" si="1"/>
        <v>0.61418599461254053</v>
      </c>
      <c r="J43" s="32">
        <f t="shared" si="3"/>
        <v>63.56196751257783</v>
      </c>
      <c r="K43" s="29" t="str">
        <f t="shared" si="2"/>
        <v>B</v>
      </c>
    </row>
    <row r="44" spans="1:11" ht="15" customHeight="1">
      <c r="A44" s="29" t="s">
        <v>2040</v>
      </c>
      <c r="B44" s="30" t="s">
        <v>2041</v>
      </c>
      <c r="C44" s="29" t="s">
        <v>14</v>
      </c>
      <c r="D44" s="29" t="s">
        <v>1576</v>
      </c>
      <c r="E44" s="29" t="s">
        <v>43</v>
      </c>
      <c r="F44" s="31">
        <v>88.42696095591667</v>
      </c>
      <c r="G44" s="31">
        <v>117.45</v>
      </c>
      <c r="H44" s="31">
        <f t="shared" si="0"/>
        <v>10385.75</v>
      </c>
      <c r="I44" s="32">
        <f t="shared" si="1"/>
        <v>0.58287573362676348</v>
      </c>
      <c r="J44" s="32">
        <f t="shared" si="3"/>
        <v>64.144843246204587</v>
      </c>
      <c r="K44" s="29" t="str">
        <f t="shared" si="2"/>
        <v>B</v>
      </c>
    </row>
    <row r="45" spans="1:11" ht="20.100000000000001" customHeight="1">
      <c r="A45" s="29" t="s">
        <v>1851</v>
      </c>
      <c r="B45" s="30" t="s">
        <v>1852</v>
      </c>
      <c r="C45" s="29" t="s">
        <v>14</v>
      </c>
      <c r="D45" s="29" t="s">
        <v>1576</v>
      </c>
      <c r="E45" s="29" t="s">
        <v>39</v>
      </c>
      <c r="F45" s="31">
        <v>266.82075233168479</v>
      </c>
      <c r="G45" s="31">
        <v>38.33</v>
      </c>
      <c r="H45" s="31">
        <f t="shared" si="0"/>
        <v>10227.24</v>
      </c>
      <c r="I45" s="32">
        <f t="shared" si="1"/>
        <v>0.57397973357504084</v>
      </c>
      <c r="J45" s="32">
        <f t="shared" si="3"/>
        <v>64.718822979779631</v>
      </c>
      <c r="K45" s="29" t="str">
        <f t="shared" si="2"/>
        <v>B</v>
      </c>
    </row>
    <row r="46" spans="1:11" ht="20.100000000000001" customHeight="1">
      <c r="A46" s="29" t="s">
        <v>2642</v>
      </c>
      <c r="B46" s="30" t="s">
        <v>2643</v>
      </c>
      <c r="C46" s="29" t="s">
        <v>14</v>
      </c>
      <c r="D46" s="29" t="s">
        <v>1576</v>
      </c>
      <c r="E46" s="29" t="s">
        <v>33</v>
      </c>
      <c r="F46" s="31">
        <v>4</v>
      </c>
      <c r="G46" s="31">
        <v>2504.5100000000002</v>
      </c>
      <c r="H46" s="31">
        <f t="shared" si="0"/>
        <v>10018.040000000001</v>
      </c>
      <c r="I46" s="32">
        <f t="shared" si="1"/>
        <v>0.56223887677849571</v>
      </c>
      <c r="J46" s="32">
        <f t="shared" si="3"/>
        <v>65.281061856558125</v>
      </c>
      <c r="K46" s="29" t="str">
        <f t="shared" si="2"/>
        <v>B</v>
      </c>
    </row>
    <row r="47" spans="1:11" ht="15" customHeight="1">
      <c r="A47" s="29" t="s">
        <v>3328</v>
      </c>
      <c r="B47" s="30" t="s">
        <v>3329</v>
      </c>
      <c r="C47" s="29" t="s">
        <v>14</v>
      </c>
      <c r="D47" s="29" t="s">
        <v>1483</v>
      </c>
      <c r="E47" s="29" t="s">
        <v>1563</v>
      </c>
      <c r="F47" s="31">
        <v>431.3538823702832</v>
      </c>
      <c r="G47" s="31">
        <v>22.92</v>
      </c>
      <c r="H47" s="31">
        <f t="shared" si="0"/>
        <v>9886.6299999999992</v>
      </c>
      <c r="I47" s="32">
        <f t="shared" si="1"/>
        <v>0.5548638003366505</v>
      </c>
      <c r="J47" s="32">
        <f t="shared" si="3"/>
        <v>65.835925656894773</v>
      </c>
      <c r="K47" s="29" t="str">
        <f t="shared" si="2"/>
        <v>B</v>
      </c>
    </row>
    <row r="48" spans="1:11" ht="15" customHeight="1">
      <c r="A48" s="29" t="s">
        <v>3556</v>
      </c>
      <c r="B48" s="30" t="s">
        <v>3557</v>
      </c>
      <c r="C48" s="29" t="s">
        <v>14</v>
      </c>
      <c r="D48" s="29" t="s">
        <v>1576</v>
      </c>
      <c r="E48" s="29" t="s">
        <v>118</v>
      </c>
      <c r="F48" s="31">
        <v>1221.6182471322541</v>
      </c>
      <c r="G48" s="31">
        <v>8.02</v>
      </c>
      <c r="H48" s="31">
        <f t="shared" si="0"/>
        <v>9797.3799999999992</v>
      </c>
      <c r="I48" s="32">
        <f t="shared" si="1"/>
        <v>0.54985485449969229</v>
      </c>
      <c r="J48" s="32">
        <f t="shared" si="3"/>
        <v>66.385780511394472</v>
      </c>
      <c r="K48" s="29" t="str">
        <f t="shared" si="2"/>
        <v>B</v>
      </c>
    </row>
    <row r="49" spans="1:11" ht="15" customHeight="1">
      <c r="A49" s="29" t="s">
        <v>3587</v>
      </c>
      <c r="B49" s="30" t="s">
        <v>3588</v>
      </c>
      <c r="C49" s="29" t="s">
        <v>14</v>
      </c>
      <c r="D49" s="29" t="s">
        <v>1483</v>
      </c>
      <c r="E49" s="29" t="s">
        <v>1563</v>
      </c>
      <c r="F49" s="31">
        <v>418.87379154581998</v>
      </c>
      <c r="G49" s="31">
        <v>22.92</v>
      </c>
      <c r="H49" s="31">
        <f t="shared" si="0"/>
        <v>9600.59</v>
      </c>
      <c r="I49" s="32">
        <f t="shared" si="1"/>
        <v>0.53881047969571472</v>
      </c>
      <c r="J49" s="32">
        <f t="shared" si="3"/>
        <v>66.924590991090184</v>
      </c>
      <c r="K49" s="29" t="str">
        <f t="shared" si="2"/>
        <v>B</v>
      </c>
    </row>
    <row r="50" spans="1:11" ht="20.100000000000001" customHeight="1">
      <c r="A50" s="29" t="s">
        <v>2150</v>
      </c>
      <c r="B50" s="30" t="s">
        <v>2151</v>
      </c>
      <c r="C50" s="29" t="s">
        <v>14</v>
      </c>
      <c r="D50" s="29" t="s">
        <v>1576</v>
      </c>
      <c r="E50" s="29" t="s">
        <v>88</v>
      </c>
      <c r="F50" s="31">
        <v>331.78722643399999</v>
      </c>
      <c r="G50" s="31">
        <v>28.07</v>
      </c>
      <c r="H50" s="31">
        <f t="shared" si="0"/>
        <v>9313.27</v>
      </c>
      <c r="I50" s="32">
        <f t="shared" si="1"/>
        <v>0.52268532207246732</v>
      </c>
      <c r="J50" s="32">
        <f t="shared" si="3"/>
        <v>67.447276313162646</v>
      </c>
      <c r="K50" s="29" t="str">
        <f t="shared" si="2"/>
        <v>B</v>
      </c>
    </row>
    <row r="51" spans="1:11" ht="20.100000000000001" customHeight="1">
      <c r="A51" s="29" t="s">
        <v>2387</v>
      </c>
      <c r="B51" s="30" t="s">
        <v>601</v>
      </c>
      <c r="C51" s="29" t="s">
        <v>4250</v>
      </c>
      <c r="D51" s="29" t="s">
        <v>1576</v>
      </c>
      <c r="E51" s="29" t="s">
        <v>33</v>
      </c>
      <c r="F51" s="31">
        <v>2</v>
      </c>
      <c r="G51" s="31">
        <v>4488.99</v>
      </c>
      <c r="H51" s="31">
        <f t="shared" si="0"/>
        <v>8977.98</v>
      </c>
      <c r="I51" s="32">
        <f t="shared" si="1"/>
        <v>0.50386796129180933</v>
      </c>
      <c r="J51" s="32">
        <f t="shared" si="3"/>
        <v>67.95114427445445</v>
      </c>
      <c r="K51" s="29" t="str">
        <f t="shared" si="2"/>
        <v>B</v>
      </c>
    </row>
    <row r="52" spans="1:11" ht="20.100000000000001" customHeight="1">
      <c r="A52" s="29" t="s">
        <v>2001</v>
      </c>
      <c r="B52" s="30" t="s">
        <v>2002</v>
      </c>
      <c r="C52" s="29" t="s">
        <v>14</v>
      </c>
      <c r="D52" s="29" t="s">
        <v>1576</v>
      </c>
      <c r="E52" s="29" t="s">
        <v>33</v>
      </c>
      <c r="F52" s="31">
        <v>8367.3353999999999</v>
      </c>
      <c r="G52" s="31">
        <v>1.04</v>
      </c>
      <c r="H52" s="31">
        <f t="shared" si="0"/>
        <v>8702.0300000000007</v>
      </c>
      <c r="I52" s="32">
        <f t="shared" si="1"/>
        <v>0.48838091811300138</v>
      </c>
      <c r="J52" s="32">
        <f t="shared" si="3"/>
        <v>68.439525192567444</v>
      </c>
      <c r="K52" s="29" t="str">
        <f t="shared" si="2"/>
        <v>B</v>
      </c>
    </row>
    <row r="53" spans="1:11" ht="15" customHeight="1">
      <c r="A53" s="29" t="s">
        <v>3253</v>
      </c>
      <c r="B53" s="30" t="s">
        <v>3254</v>
      </c>
      <c r="C53" s="29" t="s">
        <v>14</v>
      </c>
      <c r="D53" s="29" t="s">
        <v>1576</v>
      </c>
      <c r="E53" s="29" t="s">
        <v>118</v>
      </c>
      <c r="F53" s="31">
        <v>5549.6477770508582</v>
      </c>
      <c r="G53" s="31">
        <v>1.53</v>
      </c>
      <c r="H53" s="31">
        <f t="shared" si="0"/>
        <v>8490.9599999999991</v>
      </c>
      <c r="I53" s="32">
        <f t="shared" si="1"/>
        <v>0.47653511197511039</v>
      </c>
      <c r="J53" s="32">
        <f t="shared" si="3"/>
        <v>68.916060304542555</v>
      </c>
      <c r="K53" s="29" t="str">
        <f t="shared" si="2"/>
        <v>B</v>
      </c>
    </row>
    <row r="54" spans="1:11" ht="15" customHeight="1">
      <c r="A54" s="29" t="s">
        <v>3614</v>
      </c>
      <c r="B54" s="30" t="s">
        <v>3615</v>
      </c>
      <c r="C54" s="29" t="s">
        <v>14</v>
      </c>
      <c r="D54" s="29" t="s">
        <v>1483</v>
      </c>
      <c r="E54" s="29" t="s">
        <v>1563</v>
      </c>
      <c r="F54" s="31">
        <v>273.72214641515387</v>
      </c>
      <c r="G54" s="31">
        <v>30.82</v>
      </c>
      <c r="H54" s="31">
        <f t="shared" si="0"/>
        <v>8436.1200000000008</v>
      </c>
      <c r="I54" s="32">
        <f t="shared" si="1"/>
        <v>0.47345734626419972</v>
      </c>
      <c r="J54" s="32">
        <f t="shared" si="3"/>
        <v>69.389517650806752</v>
      </c>
      <c r="K54" s="29" t="str">
        <f t="shared" si="2"/>
        <v>B</v>
      </c>
    </row>
    <row r="55" spans="1:11" ht="15" customHeight="1">
      <c r="A55" s="29" t="s">
        <v>1788</v>
      </c>
      <c r="B55" s="30" t="s">
        <v>1789</v>
      </c>
      <c r="C55" s="29" t="s">
        <v>14</v>
      </c>
      <c r="D55" s="29" t="s">
        <v>1576</v>
      </c>
      <c r="E55" s="29" t="s">
        <v>1790</v>
      </c>
      <c r="F55" s="31">
        <v>281.04092310049998</v>
      </c>
      <c r="G55" s="31">
        <v>29.16</v>
      </c>
      <c r="H55" s="31">
        <f t="shared" si="0"/>
        <v>8195.15</v>
      </c>
      <c r="I55" s="32">
        <f t="shared" si="1"/>
        <v>0.45993347311762461</v>
      </c>
      <c r="J55" s="32">
        <f t="shared" si="3"/>
        <v>69.849451123924382</v>
      </c>
      <c r="K55" s="29" t="str">
        <f t="shared" si="2"/>
        <v>B</v>
      </c>
    </row>
    <row r="56" spans="1:11" ht="15" customHeight="1">
      <c r="A56" s="29" t="s">
        <v>2752</v>
      </c>
      <c r="B56" s="30" t="s">
        <v>2753</v>
      </c>
      <c r="C56" s="29" t="s">
        <v>14</v>
      </c>
      <c r="D56" s="29" t="s">
        <v>1576</v>
      </c>
      <c r="E56" s="29" t="s">
        <v>88</v>
      </c>
      <c r="F56" s="31">
        <v>174.354873</v>
      </c>
      <c r="G56" s="31">
        <v>45.7</v>
      </c>
      <c r="H56" s="31">
        <f t="shared" si="0"/>
        <v>7968.02</v>
      </c>
      <c r="I56" s="32">
        <f t="shared" si="1"/>
        <v>0.44718633734229346</v>
      </c>
      <c r="J56" s="32">
        <f t="shared" si="3"/>
        <v>70.29663746126667</v>
      </c>
      <c r="K56" s="29" t="str">
        <f t="shared" si="2"/>
        <v>B</v>
      </c>
    </row>
    <row r="57" spans="1:11" ht="20.100000000000001" customHeight="1">
      <c r="A57" s="29" t="s">
        <v>2098</v>
      </c>
      <c r="B57" s="30" t="s">
        <v>2099</v>
      </c>
      <c r="C57" s="29" t="s">
        <v>14</v>
      </c>
      <c r="D57" s="29" t="s">
        <v>1576</v>
      </c>
      <c r="E57" s="29" t="s">
        <v>39</v>
      </c>
      <c r="F57" s="31">
        <v>15.23</v>
      </c>
      <c r="G57" s="31">
        <v>521.88</v>
      </c>
      <c r="H57" s="31">
        <f t="shared" si="0"/>
        <v>7948.23</v>
      </c>
      <c r="I57" s="32">
        <f t="shared" si="1"/>
        <v>0.44607567024858574</v>
      </c>
      <c r="J57" s="32">
        <f t="shared" si="3"/>
        <v>70.742713131515259</v>
      </c>
      <c r="K57" s="29" t="str">
        <f t="shared" si="2"/>
        <v>B</v>
      </c>
    </row>
    <row r="58" spans="1:11" ht="20.100000000000001" customHeight="1">
      <c r="A58" s="29" t="s">
        <v>3792</v>
      </c>
      <c r="B58" s="30" t="s">
        <v>3793</v>
      </c>
      <c r="C58" s="29" t="s">
        <v>14</v>
      </c>
      <c r="D58" s="29" t="s">
        <v>1860</v>
      </c>
      <c r="E58" s="29" t="s">
        <v>33</v>
      </c>
      <c r="F58" s="33">
        <v>3.1578089317138001E-3</v>
      </c>
      <c r="G58" s="31">
        <v>2510525.2999999998</v>
      </c>
      <c r="H58" s="31">
        <f t="shared" si="0"/>
        <v>7927.76</v>
      </c>
      <c r="I58" s="32">
        <f t="shared" si="1"/>
        <v>0.44492683975802516</v>
      </c>
      <c r="J58" s="32">
        <f t="shared" si="3"/>
        <v>71.187639971273285</v>
      </c>
      <c r="K58" s="29" t="str">
        <f t="shared" si="2"/>
        <v>B</v>
      </c>
    </row>
    <row r="59" spans="1:11" ht="20.100000000000001" customHeight="1">
      <c r="A59" s="29" t="s">
        <v>2796</v>
      </c>
      <c r="B59" s="30" t="s">
        <v>2797</v>
      </c>
      <c r="C59" s="29" t="s">
        <v>4250</v>
      </c>
      <c r="D59" s="29" t="s">
        <v>1576</v>
      </c>
      <c r="E59" s="29" t="s">
        <v>33</v>
      </c>
      <c r="F59" s="31">
        <v>1</v>
      </c>
      <c r="G59" s="31">
        <v>7902.99</v>
      </c>
      <c r="H59" s="31">
        <f t="shared" si="0"/>
        <v>7902.99</v>
      </c>
      <c r="I59" s="32">
        <f t="shared" si="1"/>
        <v>0.44353668190501172</v>
      </c>
      <c r="J59" s="32">
        <f t="shared" si="3"/>
        <v>71.631176653178301</v>
      </c>
      <c r="K59" s="29" t="str">
        <f t="shared" si="2"/>
        <v>B</v>
      </c>
    </row>
    <row r="60" spans="1:11" ht="15" customHeight="1">
      <c r="A60" s="29" t="s">
        <v>3629</v>
      </c>
      <c r="B60" s="30" t="s">
        <v>3630</v>
      </c>
      <c r="C60" s="29" t="s">
        <v>14</v>
      </c>
      <c r="D60" s="29" t="s">
        <v>1483</v>
      </c>
      <c r="E60" s="29" t="s">
        <v>1563</v>
      </c>
      <c r="F60" s="31">
        <v>265.52096325024002</v>
      </c>
      <c r="G60" s="31">
        <v>29.61</v>
      </c>
      <c r="H60" s="31">
        <f t="shared" si="0"/>
        <v>7862.08</v>
      </c>
      <c r="I60" s="32">
        <f t="shared" si="1"/>
        <v>0.44124070460316345</v>
      </c>
      <c r="J60" s="32">
        <f t="shared" si="3"/>
        <v>72.072417357781461</v>
      </c>
      <c r="K60" s="29" t="str">
        <f t="shared" si="2"/>
        <v>B</v>
      </c>
    </row>
    <row r="61" spans="1:11" ht="15" customHeight="1">
      <c r="A61" s="29" t="s">
        <v>3806</v>
      </c>
      <c r="B61" s="30" t="s">
        <v>3807</v>
      </c>
      <c r="C61" s="29" t="s">
        <v>14</v>
      </c>
      <c r="D61" s="29" t="s">
        <v>1576</v>
      </c>
      <c r="E61" s="29" t="s">
        <v>39</v>
      </c>
      <c r="F61" s="31">
        <v>32.74</v>
      </c>
      <c r="G61" s="31">
        <v>233.22</v>
      </c>
      <c r="H61" s="31">
        <f t="shared" si="0"/>
        <v>7635.62</v>
      </c>
      <c r="I61" s="32">
        <f t="shared" si="1"/>
        <v>0.42853117099826082</v>
      </c>
      <c r="J61" s="32">
        <f t="shared" si="3"/>
        <v>72.500948528779716</v>
      </c>
      <c r="K61" s="29" t="str">
        <f t="shared" si="2"/>
        <v>B</v>
      </c>
    </row>
    <row r="62" spans="1:11" ht="15" customHeight="1">
      <c r="A62" s="29" t="s">
        <v>3553</v>
      </c>
      <c r="B62" s="30" t="s">
        <v>3554</v>
      </c>
      <c r="C62" s="29" t="s">
        <v>14</v>
      </c>
      <c r="D62" s="29" t="s">
        <v>1576</v>
      </c>
      <c r="E62" s="29" t="s">
        <v>118</v>
      </c>
      <c r="F62" s="31">
        <v>839.97751500000004</v>
      </c>
      <c r="G62" s="31">
        <v>8.99</v>
      </c>
      <c r="H62" s="31">
        <f t="shared" si="0"/>
        <v>7551.4</v>
      </c>
      <c r="I62" s="32">
        <f t="shared" si="1"/>
        <v>0.42380452205273006</v>
      </c>
      <c r="J62" s="32">
        <f t="shared" si="3"/>
        <v>72.92475305083245</v>
      </c>
      <c r="K62" s="29" t="str">
        <f t="shared" si="2"/>
        <v>B</v>
      </c>
    </row>
    <row r="63" spans="1:11" ht="20.100000000000001" customHeight="1">
      <c r="A63" s="29" t="s">
        <v>2361</v>
      </c>
      <c r="B63" s="30" t="s">
        <v>2362</v>
      </c>
      <c r="C63" s="29" t="s">
        <v>4250</v>
      </c>
      <c r="D63" s="29" t="s">
        <v>1576</v>
      </c>
      <c r="E63" s="29" t="s">
        <v>33</v>
      </c>
      <c r="F63" s="31">
        <v>19</v>
      </c>
      <c r="G63" s="31">
        <v>373.11</v>
      </c>
      <c r="H63" s="31">
        <f t="shared" si="0"/>
        <v>7089.09</v>
      </c>
      <c r="I63" s="32">
        <f t="shared" si="1"/>
        <v>0.39785846323049873</v>
      </c>
      <c r="J63" s="32">
        <f t="shared" si="3"/>
        <v>73.322611514062956</v>
      </c>
      <c r="K63" s="29" t="str">
        <f t="shared" si="2"/>
        <v>B</v>
      </c>
    </row>
    <row r="64" spans="1:11" ht="15" customHeight="1">
      <c r="A64" s="29" t="s">
        <v>2114</v>
      </c>
      <c r="B64" s="30" t="s">
        <v>2115</v>
      </c>
      <c r="C64" s="29" t="s">
        <v>399</v>
      </c>
      <c r="D64" s="29" t="s">
        <v>1576</v>
      </c>
      <c r="E64" s="29" t="s">
        <v>295</v>
      </c>
      <c r="F64" s="31">
        <v>15.78</v>
      </c>
      <c r="G64" s="31">
        <v>420</v>
      </c>
      <c r="H64" s="31">
        <f t="shared" si="0"/>
        <v>6627.6</v>
      </c>
      <c r="I64" s="32">
        <f t="shared" si="1"/>
        <v>0.37195842497506082</v>
      </c>
      <c r="J64" s="32">
        <f t="shared" si="3"/>
        <v>73.694569939038018</v>
      </c>
      <c r="K64" s="29" t="str">
        <f t="shared" si="2"/>
        <v>B</v>
      </c>
    </row>
    <row r="65" spans="1:11" ht="15" customHeight="1">
      <c r="A65" s="29" t="s">
        <v>3602</v>
      </c>
      <c r="B65" s="30" t="s">
        <v>3603</v>
      </c>
      <c r="C65" s="29" t="s">
        <v>14</v>
      </c>
      <c r="D65" s="29" t="s">
        <v>1483</v>
      </c>
      <c r="E65" s="29" t="s">
        <v>1563</v>
      </c>
      <c r="F65" s="31">
        <v>209.24894792374695</v>
      </c>
      <c r="G65" s="31">
        <v>31.08</v>
      </c>
      <c r="H65" s="31">
        <f t="shared" si="0"/>
        <v>6503.46</v>
      </c>
      <c r="I65" s="32">
        <f t="shared" si="1"/>
        <v>0.36499136014368833</v>
      </c>
      <c r="J65" s="32">
        <f t="shared" si="3"/>
        <v>74.059561299181709</v>
      </c>
      <c r="K65" s="29" t="str">
        <f t="shared" si="2"/>
        <v>B</v>
      </c>
    </row>
    <row r="66" spans="1:11" ht="15" customHeight="1">
      <c r="A66" s="29" t="s">
        <v>1813</v>
      </c>
      <c r="B66" s="30" t="s">
        <v>1814</v>
      </c>
      <c r="C66" s="29" t="s">
        <v>14</v>
      </c>
      <c r="D66" s="29" t="s">
        <v>1576</v>
      </c>
      <c r="E66" s="29" t="s">
        <v>88</v>
      </c>
      <c r="F66" s="31">
        <v>400.46106750000001</v>
      </c>
      <c r="G66" s="31">
        <v>15.75</v>
      </c>
      <c r="H66" s="31">
        <f t="shared" si="0"/>
        <v>6307.26</v>
      </c>
      <c r="I66" s="32">
        <f t="shared" si="1"/>
        <v>0.35398009769874494</v>
      </c>
      <c r="J66" s="32">
        <f t="shared" si="3"/>
        <v>74.413541396880447</v>
      </c>
      <c r="K66" s="29" t="str">
        <f t="shared" si="2"/>
        <v>B</v>
      </c>
    </row>
    <row r="67" spans="1:11" ht="27.95" customHeight="1">
      <c r="A67" s="29" t="s">
        <v>1476</v>
      </c>
      <c r="B67" s="30" t="s">
        <v>1477</v>
      </c>
      <c r="C67" s="29" t="s">
        <v>14</v>
      </c>
      <c r="D67" s="29" t="s">
        <v>1469</v>
      </c>
      <c r="E67" s="29" t="s">
        <v>15</v>
      </c>
      <c r="F67" s="31">
        <v>24</v>
      </c>
      <c r="G67" s="31">
        <v>252.08</v>
      </c>
      <c r="H67" s="31">
        <f t="shared" si="0"/>
        <v>6049.92</v>
      </c>
      <c r="I67" s="32">
        <f t="shared" si="1"/>
        <v>0.33953749689557605</v>
      </c>
      <c r="J67" s="32">
        <f t="shared" si="3"/>
        <v>74.753078893776021</v>
      </c>
      <c r="K67" s="29" t="str">
        <f t="shared" si="2"/>
        <v>B</v>
      </c>
    </row>
    <row r="68" spans="1:11" ht="15" customHeight="1">
      <c r="A68" s="29" t="s">
        <v>2800</v>
      </c>
      <c r="B68" s="30" t="s">
        <v>2801</v>
      </c>
      <c r="C68" s="29" t="s">
        <v>14</v>
      </c>
      <c r="D68" s="29" t="s">
        <v>1576</v>
      </c>
      <c r="E68" s="29" t="s">
        <v>118</v>
      </c>
      <c r="F68" s="31">
        <v>281.65199999999999</v>
      </c>
      <c r="G68" s="31">
        <v>21.42</v>
      </c>
      <c r="H68" s="31">
        <f t="shared" ref="H68:H131" si="4">ROUND(F68*G68,2)</f>
        <v>6032.99</v>
      </c>
      <c r="I68" s="32">
        <f t="shared" ref="I68:I131" si="5">H68/VALOR_TOTAL*100</f>
        <v>0.3385873405592208</v>
      </c>
      <c r="J68" s="32">
        <f t="shared" si="3"/>
        <v>75.091666234335236</v>
      </c>
      <c r="K68" s="29" t="str">
        <f t="shared" ref="K68:K131" si="6">IF(J68&lt;=50,"A",IF(J68&lt;=80,"B","C"))</f>
        <v>B</v>
      </c>
    </row>
    <row r="69" spans="1:11" ht="15" customHeight="1">
      <c r="A69" s="29" t="s">
        <v>3830</v>
      </c>
      <c r="B69" s="30" t="s">
        <v>3831</v>
      </c>
      <c r="C69" s="29" t="s">
        <v>14</v>
      </c>
      <c r="D69" s="29" t="s">
        <v>1576</v>
      </c>
      <c r="E69" s="29" t="s">
        <v>33</v>
      </c>
      <c r="F69" s="31">
        <v>34.084701557999999</v>
      </c>
      <c r="G69" s="31">
        <v>174.93</v>
      </c>
      <c r="H69" s="31">
        <f t="shared" si="4"/>
        <v>5962.44</v>
      </c>
      <c r="I69" s="32">
        <f t="shared" si="5"/>
        <v>0.33462788813572047</v>
      </c>
      <c r="J69" s="32">
        <f t="shared" ref="J69:J132" si="7">I69+J68</f>
        <v>75.426294122470949</v>
      </c>
      <c r="K69" s="29" t="str">
        <f t="shared" si="6"/>
        <v>B</v>
      </c>
    </row>
    <row r="70" spans="1:11" ht="15" customHeight="1">
      <c r="A70" s="29" t="s">
        <v>3318</v>
      </c>
      <c r="B70" s="30" t="s">
        <v>3319</v>
      </c>
      <c r="C70" s="29" t="s">
        <v>14</v>
      </c>
      <c r="D70" s="29" t="s">
        <v>1483</v>
      </c>
      <c r="E70" s="29" t="s">
        <v>1563</v>
      </c>
      <c r="F70" s="31">
        <v>382.92900279822572</v>
      </c>
      <c r="G70" s="31">
        <v>14.96</v>
      </c>
      <c r="H70" s="31">
        <f t="shared" si="4"/>
        <v>5728.62</v>
      </c>
      <c r="I70" s="32">
        <f t="shared" si="5"/>
        <v>0.32150529188252647</v>
      </c>
      <c r="J70" s="32">
        <f t="shared" si="7"/>
        <v>75.74779941435348</v>
      </c>
      <c r="K70" s="29" t="str">
        <f t="shared" si="6"/>
        <v>B</v>
      </c>
    </row>
    <row r="71" spans="1:11" ht="15" customHeight="1">
      <c r="A71" s="29" t="s">
        <v>3424</v>
      </c>
      <c r="B71" s="30" t="s">
        <v>3425</v>
      </c>
      <c r="C71" s="29" t="s">
        <v>14</v>
      </c>
      <c r="D71" s="29" t="s">
        <v>1576</v>
      </c>
      <c r="E71" s="29" t="s">
        <v>1790</v>
      </c>
      <c r="F71" s="31">
        <v>958.38781634980012</v>
      </c>
      <c r="G71" s="31">
        <v>5.9</v>
      </c>
      <c r="H71" s="31">
        <f t="shared" si="4"/>
        <v>5654.49</v>
      </c>
      <c r="I71" s="32">
        <f t="shared" si="5"/>
        <v>0.31734492039912354</v>
      </c>
      <c r="J71" s="32">
        <f t="shared" si="7"/>
        <v>76.065144334752603</v>
      </c>
      <c r="K71" s="29" t="str">
        <f t="shared" si="6"/>
        <v>B</v>
      </c>
    </row>
    <row r="72" spans="1:11" ht="15" customHeight="1">
      <c r="A72" s="29" t="s">
        <v>1929</v>
      </c>
      <c r="B72" s="30" t="s">
        <v>1930</v>
      </c>
      <c r="C72" s="29" t="s">
        <v>14</v>
      </c>
      <c r="D72" s="29" t="s">
        <v>1576</v>
      </c>
      <c r="E72" s="29" t="s">
        <v>118</v>
      </c>
      <c r="F72" s="31">
        <v>562.95000000000005</v>
      </c>
      <c r="G72" s="31">
        <v>9.99</v>
      </c>
      <c r="H72" s="31">
        <f t="shared" si="4"/>
        <v>5623.87</v>
      </c>
      <c r="I72" s="32">
        <f t="shared" si="5"/>
        <v>0.31562644508788928</v>
      </c>
      <c r="J72" s="32">
        <f t="shared" si="7"/>
        <v>76.380770779840489</v>
      </c>
      <c r="K72" s="29" t="str">
        <f t="shared" si="6"/>
        <v>B</v>
      </c>
    </row>
    <row r="73" spans="1:11" ht="15" customHeight="1">
      <c r="A73" s="29" t="s">
        <v>3581</v>
      </c>
      <c r="B73" s="30" t="s">
        <v>3582</v>
      </c>
      <c r="C73" s="29" t="s">
        <v>14</v>
      </c>
      <c r="D73" s="29" t="s">
        <v>1483</v>
      </c>
      <c r="E73" s="29" t="s">
        <v>1563</v>
      </c>
      <c r="F73" s="31">
        <v>230.40348540510001</v>
      </c>
      <c r="G73" s="31">
        <v>24.32</v>
      </c>
      <c r="H73" s="31">
        <f t="shared" si="4"/>
        <v>5603.41</v>
      </c>
      <c r="I73" s="32">
        <f t="shared" si="5"/>
        <v>0.31447817582375298</v>
      </c>
      <c r="J73" s="32">
        <f t="shared" si="7"/>
        <v>76.69524895566424</v>
      </c>
      <c r="K73" s="29" t="str">
        <f t="shared" si="6"/>
        <v>B</v>
      </c>
    </row>
    <row r="74" spans="1:11" ht="15" customHeight="1">
      <c r="A74" s="29" t="s">
        <v>1857</v>
      </c>
      <c r="B74" s="30" t="s">
        <v>1858</v>
      </c>
      <c r="C74" s="29" t="s">
        <v>14</v>
      </c>
      <c r="D74" s="29" t="s">
        <v>1576</v>
      </c>
      <c r="E74" s="29" t="s">
        <v>88</v>
      </c>
      <c r="F74" s="31">
        <v>2433.5942399999999</v>
      </c>
      <c r="G74" s="31">
        <v>2.2999999999999998</v>
      </c>
      <c r="H74" s="31">
        <f t="shared" si="4"/>
        <v>5597.27</v>
      </c>
      <c r="I74" s="32">
        <f t="shared" si="5"/>
        <v>0.31413358279922726</v>
      </c>
      <c r="J74" s="32">
        <f t="shared" si="7"/>
        <v>77.00938253846347</v>
      </c>
      <c r="K74" s="29" t="str">
        <f t="shared" si="6"/>
        <v>B</v>
      </c>
    </row>
    <row r="75" spans="1:11" ht="15" customHeight="1">
      <c r="A75" s="29" t="s">
        <v>1931</v>
      </c>
      <c r="B75" s="30" t="s">
        <v>1932</v>
      </c>
      <c r="C75" s="29" t="s">
        <v>14</v>
      </c>
      <c r="D75" s="29" t="s">
        <v>1576</v>
      </c>
      <c r="E75" s="29" t="s">
        <v>118</v>
      </c>
      <c r="F75" s="31">
        <v>627.6</v>
      </c>
      <c r="G75" s="31">
        <v>8.8800000000000008</v>
      </c>
      <c r="H75" s="31">
        <f t="shared" si="4"/>
        <v>5573.09</v>
      </c>
      <c r="I75" s="32">
        <f t="shared" si="5"/>
        <v>0.31277653730524796</v>
      </c>
      <c r="J75" s="32">
        <f t="shared" si="7"/>
        <v>77.322159075768724</v>
      </c>
      <c r="K75" s="29" t="str">
        <f t="shared" si="6"/>
        <v>B</v>
      </c>
    </row>
    <row r="76" spans="1:11" ht="20.100000000000001" customHeight="1">
      <c r="A76" s="29" t="s">
        <v>2945</v>
      </c>
      <c r="B76" s="30" t="s">
        <v>2946</v>
      </c>
      <c r="C76" s="29" t="s">
        <v>399</v>
      </c>
      <c r="D76" s="29" t="s">
        <v>1576</v>
      </c>
      <c r="E76" s="29" t="s">
        <v>496</v>
      </c>
      <c r="F76" s="31">
        <v>7.98</v>
      </c>
      <c r="G76" s="31">
        <v>692.33</v>
      </c>
      <c r="H76" s="31">
        <f t="shared" si="4"/>
        <v>5524.79</v>
      </c>
      <c r="I76" s="32">
        <f t="shared" si="5"/>
        <v>0.3100658136758353</v>
      </c>
      <c r="J76" s="32">
        <f t="shared" si="7"/>
        <v>77.632224889444558</v>
      </c>
      <c r="K76" s="29" t="str">
        <f t="shared" si="6"/>
        <v>B</v>
      </c>
    </row>
    <row r="77" spans="1:11" ht="15" customHeight="1">
      <c r="A77" s="29" t="s">
        <v>3550</v>
      </c>
      <c r="B77" s="30" t="s">
        <v>3551</v>
      </c>
      <c r="C77" s="29" t="s">
        <v>14</v>
      </c>
      <c r="D77" s="29" t="s">
        <v>1576</v>
      </c>
      <c r="E77" s="29" t="s">
        <v>118</v>
      </c>
      <c r="F77" s="31">
        <v>613.60220000000004</v>
      </c>
      <c r="G77" s="31">
        <v>8.94</v>
      </c>
      <c r="H77" s="31">
        <f t="shared" si="4"/>
        <v>5485.6</v>
      </c>
      <c r="I77" s="32">
        <f t="shared" si="5"/>
        <v>0.30786636731896816</v>
      </c>
      <c r="J77" s="32">
        <f t="shared" si="7"/>
        <v>77.940091256763523</v>
      </c>
      <c r="K77" s="29" t="str">
        <f t="shared" si="6"/>
        <v>B</v>
      </c>
    </row>
    <row r="78" spans="1:11" ht="20.100000000000001" customHeight="1">
      <c r="A78" s="29" t="s">
        <v>2324</v>
      </c>
      <c r="B78" s="30" t="s">
        <v>2325</v>
      </c>
      <c r="C78" s="29" t="s">
        <v>14</v>
      </c>
      <c r="D78" s="29" t="s">
        <v>1576</v>
      </c>
      <c r="E78" s="29" t="s">
        <v>88</v>
      </c>
      <c r="F78" s="31">
        <v>349.18</v>
      </c>
      <c r="G78" s="31">
        <v>15.43</v>
      </c>
      <c r="H78" s="31">
        <f t="shared" si="4"/>
        <v>5387.85</v>
      </c>
      <c r="I78" s="32">
        <f t="shared" si="5"/>
        <v>0.30238037902134729</v>
      </c>
      <c r="J78" s="32">
        <f t="shared" si="7"/>
        <v>78.242471635784867</v>
      </c>
      <c r="K78" s="29" t="str">
        <f t="shared" si="6"/>
        <v>B</v>
      </c>
    </row>
    <row r="79" spans="1:11" ht="15" customHeight="1">
      <c r="A79" s="29" t="s">
        <v>4131</v>
      </c>
      <c r="B79" s="30" t="s">
        <v>4132</v>
      </c>
      <c r="C79" s="29" t="s">
        <v>14</v>
      </c>
      <c r="D79" s="29" t="s">
        <v>1576</v>
      </c>
      <c r="E79" s="29" t="s">
        <v>118</v>
      </c>
      <c r="F79" s="31">
        <v>143.7132</v>
      </c>
      <c r="G79" s="31">
        <v>37.159999999999997</v>
      </c>
      <c r="H79" s="31">
        <f t="shared" si="4"/>
        <v>5340.38</v>
      </c>
      <c r="I79" s="32">
        <f t="shared" si="5"/>
        <v>0.29971623718515222</v>
      </c>
      <c r="J79" s="32">
        <f t="shared" si="7"/>
        <v>78.542187872970018</v>
      </c>
      <c r="K79" s="29" t="str">
        <f t="shared" si="6"/>
        <v>B</v>
      </c>
    </row>
    <row r="80" spans="1:11" ht="20.100000000000001" customHeight="1">
      <c r="A80" s="29" t="s">
        <v>1535</v>
      </c>
      <c r="B80" s="30" t="s">
        <v>4259</v>
      </c>
      <c r="C80" s="29" t="s">
        <v>4260</v>
      </c>
      <c r="D80" s="29" t="s">
        <v>1552</v>
      </c>
      <c r="E80" s="29" t="s">
        <v>1558</v>
      </c>
      <c r="F80" s="31">
        <v>13.25</v>
      </c>
      <c r="G80" s="31">
        <v>399.97</v>
      </c>
      <c r="H80" s="31">
        <f t="shared" si="4"/>
        <v>5299.6</v>
      </c>
      <c r="I80" s="32">
        <f t="shared" si="5"/>
        <v>0.29742755582682001</v>
      </c>
      <c r="J80" s="32">
        <f t="shared" si="7"/>
        <v>78.839615428796833</v>
      </c>
      <c r="K80" s="29" t="str">
        <f t="shared" si="6"/>
        <v>B</v>
      </c>
    </row>
    <row r="81" spans="1:11" ht="20.100000000000001" customHeight="1">
      <c r="A81" s="29" t="s">
        <v>1677</v>
      </c>
      <c r="B81" s="30" t="s">
        <v>1678</v>
      </c>
      <c r="C81" s="29" t="s">
        <v>14</v>
      </c>
      <c r="D81" s="29" t="s">
        <v>1576</v>
      </c>
      <c r="E81" s="29" t="s">
        <v>88</v>
      </c>
      <c r="F81" s="31">
        <v>277.85345980160002</v>
      </c>
      <c r="G81" s="31">
        <v>18.75</v>
      </c>
      <c r="H81" s="31">
        <f t="shared" si="4"/>
        <v>5209.75</v>
      </c>
      <c r="I81" s="32">
        <f t="shared" si="5"/>
        <v>0.29238493640440322</v>
      </c>
      <c r="J81" s="32">
        <f t="shared" si="7"/>
        <v>79.132000365201236</v>
      </c>
      <c r="K81" s="29" t="str">
        <f t="shared" si="6"/>
        <v>B</v>
      </c>
    </row>
    <row r="82" spans="1:11" ht="27.95" customHeight="1">
      <c r="A82" s="29" t="s">
        <v>1511</v>
      </c>
      <c r="B82" s="30" t="s">
        <v>1512</v>
      </c>
      <c r="C82" s="29" t="s">
        <v>14</v>
      </c>
      <c r="D82" s="29" t="s">
        <v>1469</v>
      </c>
      <c r="E82" s="29" t="s">
        <v>15</v>
      </c>
      <c r="F82" s="31">
        <v>6</v>
      </c>
      <c r="G82" s="31">
        <v>859.55</v>
      </c>
      <c r="H82" s="31">
        <f t="shared" si="4"/>
        <v>5157.3</v>
      </c>
      <c r="I82" s="32">
        <f t="shared" si="5"/>
        <v>0.28944130380890232</v>
      </c>
      <c r="J82" s="32">
        <f t="shared" si="7"/>
        <v>79.421441669010136</v>
      </c>
      <c r="K82" s="29" t="str">
        <f t="shared" si="6"/>
        <v>B</v>
      </c>
    </row>
    <row r="83" spans="1:11" ht="27.95" customHeight="1">
      <c r="A83" s="29" t="s">
        <v>3193</v>
      </c>
      <c r="B83" s="30" t="s">
        <v>3194</v>
      </c>
      <c r="C83" s="29" t="s">
        <v>14</v>
      </c>
      <c r="D83" s="29" t="s">
        <v>1469</v>
      </c>
      <c r="E83" s="29" t="s">
        <v>1563</v>
      </c>
      <c r="F83" s="31">
        <v>4114.0284665046502</v>
      </c>
      <c r="G83" s="31">
        <v>1.24</v>
      </c>
      <c r="H83" s="31">
        <f t="shared" si="4"/>
        <v>5101.3999999999996</v>
      </c>
      <c r="I83" s="32">
        <f t="shared" si="5"/>
        <v>0.28630404809701471</v>
      </c>
      <c r="J83" s="32">
        <f t="shared" si="7"/>
        <v>79.707745717107144</v>
      </c>
      <c r="K83" s="29" t="str">
        <f t="shared" si="6"/>
        <v>B</v>
      </c>
    </row>
    <row r="84" spans="1:11" ht="15" customHeight="1">
      <c r="A84" s="29" t="s">
        <v>1826</v>
      </c>
      <c r="B84" s="30" t="s">
        <v>1827</v>
      </c>
      <c r="C84" s="29" t="s">
        <v>14</v>
      </c>
      <c r="D84" s="29" t="s">
        <v>1576</v>
      </c>
      <c r="E84" s="29" t="s">
        <v>118</v>
      </c>
      <c r="F84" s="31">
        <v>203.78480240963211</v>
      </c>
      <c r="G84" s="31">
        <v>24.95</v>
      </c>
      <c r="H84" s="31">
        <f t="shared" si="4"/>
        <v>5084.43</v>
      </c>
      <c r="I84" s="32">
        <f t="shared" si="5"/>
        <v>0.28535164685496234</v>
      </c>
      <c r="J84" s="32">
        <f t="shared" si="7"/>
        <v>79.993097363962107</v>
      </c>
      <c r="K84" s="29" t="str">
        <f t="shared" si="6"/>
        <v>B</v>
      </c>
    </row>
    <row r="85" spans="1:11" ht="20.100000000000001" customHeight="1">
      <c r="A85" s="29" t="s">
        <v>2942</v>
      </c>
      <c r="B85" s="30" t="s">
        <v>2943</v>
      </c>
      <c r="C85" s="29" t="s">
        <v>14</v>
      </c>
      <c r="D85" s="29" t="s">
        <v>1576</v>
      </c>
      <c r="E85" s="29" t="s">
        <v>1790</v>
      </c>
      <c r="F85" s="31">
        <v>195.58500000000001</v>
      </c>
      <c r="G85" s="31">
        <v>25.8</v>
      </c>
      <c r="H85" s="31">
        <f t="shared" si="4"/>
        <v>5046.09</v>
      </c>
      <c r="I85" s="32">
        <f t="shared" si="5"/>
        <v>0.28319990474416146</v>
      </c>
      <c r="J85" s="32">
        <f t="shared" si="7"/>
        <v>80.276297268706273</v>
      </c>
      <c r="K85" s="29" t="str">
        <f t="shared" si="6"/>
        <v>C</v>
      </c>
    </row>
    <row r="86" spans="1:11" ht="27.95" customHeight="1">
      <c r="A86" s="29" t="s">
        <v>3226</v>
      </c>
      <c r="B86" s="30" t="s">
        <v>3227</v>
      </c>
      <c r="C86" s="29" t="s">
        <v>14</v>
      </c>
      <c r="D86" s="29" t="s">
        <v>1469</v>
      </c>
      <c r="E86" s="29" t="s">
        <v>1563</v>
      </c>
      <c r="F86" s="31">
        <v>3696.6904387557497</v>
      </c>
      <c r="G86" s="31">
        <v>1.33</v>
      </c>
      <c r="H86" s="31">
        <f t="shared" si="4"/>
        <v>4916.6000000000004</v>
      </c>
      <c r="I86" s="32">
        <f t="shared" si="5"/>
        <v>0.27593258377578372</v>
      </c>
      <c r="J86" s="32">
        <f t="shared" si="7"/>
        <v>80.552229852482057</v>
      </c>
      <c r="K86" s="29" t="str">
        <f t="shared" si="6"/>
        <v>C</v>
      </c>
    </row>
    <row r="87" spans="1:11" ht="27.95" customHeight="1">
      <c r="A87" s="29" t="s">
        <v>3208</v>
      </c>
      <c r="B87" s="30" t="s">
        <v>3209</v>
      </c>
      <c r="C87" s="29" t="s">
        <v>14</v>
      </c>
      <c r="D87" s="29" t="s">
        <v>1469</v>
      </c>
      <c r="E87" s="29" t="s">
        <v>1563</v>
      </c>
      <c r="F87" s="31">
        <v>3333.7365742753773</v>
      </c>
      <c r="G87" s="31">
        <v>1.43</v>
      </c>
      <c r="H87" s="31">
        <f t="shared" si="4"/>
        <v>4767.24</v>
      </c>
      <c r="I87" s="32">
        <f t="shared" si="5"/>
        <v>0.26755010590230383</v>
      </c>
      <c r="J87" s="32">
        <f t="shared" si="7"/>
        <v>80.819779958384359</v>
      </c>
      <c r="K87" s="29" t="str">
        <f t="shared" si="6"/>
        <v>C</v>
      </c>
    </row>
    <row r="88" spans="1:11" ht="20.100000000000001" customHeight="1">
      <c r="A88" s="29" t="s">
        <v>3104</v>
      </c>
      <c r="B88" s="30" t="s">
        <v>3105</v>
      </c>
      <c r="C88" s="29" t="s">
        <v>4250</v>
      </c>
      <c r="D88" s="29" t="s">
        <v>1576</v>
      </c>
      <c r="E88" s="29" t="s">
        <v>33</v>
      </c>
      <c r="F88" s="31">
        <v>10</v>
      </c>
      <c r="G88" s="31">
        <v>471.6</v>
      </c>
      <c r="H88" s="31">
        <f t="shared" si="4"/>
        <v>4716</v>
      </c>
      <c r="I88" s="32">
        <f t="shared" si="5"/>
        <v>0.26467438170414426</v>
      </c>
      <c r="J88" s="32">
        <f t="shared" si="7"/>
        <v>81.084454340088499</v>
      </c>
      <c r="K88" s="29" t="str">
        <f t="shared" si="6"/>
        <v>C</v>
      </c>
    </row>
    <row r="89" spans="1:11" ht="20.100000000000001" customHeight="1">
      <c r="A89" s="29" t="s">
        <v>2156</v>
      </c>
      <c r="B89" s="30" t="s">
        <v>2157</v>
      </c>
      <c r="C89" s="29" t="s">
        <v>14</v>
      </c>
      <c r="D89" s="29" t="s">
        <v>1576</v>
      </c>
      <c r="E89" s="29" t="s">
        <v>88</v>
      </c>
      <c r="F89" s="31">
        <v>352.33965000000001</v>
      </c>
      <c r="G89" s="31">
        <v>13.28</v>
      </c>
      <c r="H89" s="31">
        <f t="shared" si="4"/>
        <v>4679.07</v>
      </c>
      <c r="I89" s="32">
        <f t="shared" si="5"/>
        <v>0.26260177251917094</v>
      </c>
      <c r="J89" s="32">
        <f t="shared" si="7"/>
        <v>81.347056112607675</v>
      </c>
      <c r="K89" s="29" t="str">
        <f t="shared" si="6"/>
        <v>C</v>
      </c>
    </row>
    <row r="90" spans="1:11" ht="20.100000000000001" customHeight="1">
      <c r="A90" s="29" t="s">
        <v>2015</v>
      </c>
      <c r="B90" s="30" t="s">
        <v>2016</v>
      </c>
      <c r="C90" s="29" t="s">
        <v>14</v>
      </c>
      <c r="D90" s="29" t="s">
        <v>1576</v>
      </c>
      <c r="E90" s="29" t="s">
        <v>39</v>
      </c>
      <c r="F90" s="31">
        <v>8.26</v>
      </c>
      <c r="G90" s="31">
        <v>529.9</v>
      </c>
      <c r="H90" s="31">
        <f t="shared" si="4"/>
        <v>4376.97</v>
      </c>
      <c r="I90" s="32">
        <f t="shared" si="5"/>
        <v>0.24564712224079485</v>
      </c>
      <c r="J90" s="32">
        <f t="shared" si="7"/>
        <v>81.592703234848472</v>
      </c>
      <c r="K90" s="29" t="str">
        <f t="shared" si="6"/>
        <v>C</v>
      </c>
    </row>
    <row r="91" spans="1:11" ht="15" customHeight="1">
      <c r="A91" s="29" t="s">
        <v>3593</v>
      </c>
      <c r="B91" s="30" t="s">
        <v>3594</v>
      </c>
      <c r="C91" s="29" t="s">
        <v>14</v>
      </c>
      <c r="D91" s="29" t="s">
        <v>1483</v>
      </c>
      <c r="E91" s="29" t="s">
        <v>1563</v>
      </c>
      <c r="F91" s="31">
        <v>166.00880964768001</v>
      </c>
      <c r="G91" s="31">
        <v>25.93</v>
      </c>
      <c r="H91" s="31">
        <f t="shared" si="4"/>
        <v>4304.6099999999997</v>
      </c>
      <c r="I91" s="32">
        <f t="shared" si="5"/>
        <v>0.24158608783449456</v>
      </c>
      <c r="J91" s="32">
        <f t="shared" si="7"/>
        <v>81.834289322682963</v>
      </c>
      <c r="K91" s="29" t="str">
        <f t="shared" si="6"/>
        <v>C</v>
      </c>
    </row>
    <row r="92" spans="1:11" ht="20.100000000000001" customHeight="1">
      <c r="A92" s="29" t="s">
        <v>2357</v>
      </c>
      <c r="B92" s="30" t="s">
        <v>573</v>
      </c>
      <c r="C92" s="29" t="s">
        <v>4250</v>
      </c>
      <c r="D92" s="29" t="s">
        <v>1576</v>
      </c>
      <c r="E92" s="29" t="s">
        <v>33</v>
      </c>
      <c r="F92" s="31">
        <v>43</v>
      </c>
      <c r="G92" s="31">
        <v>98.48</v>
      </c>
      <c r="H92" s="31">
        <f t="shared" si="4"/>
        <v>4234.6400000000003</v>
      </c>
      <c r="I92" s="32">
        <f t="shared" si="5"/>
        <v>0.23765918654360421</v>
      </c>
      <c r="J92" s="32">
        <f t="shared" si="7"/>
        <v>82.071948509226573</v>
      </c>
      <c r="K92" s="29" t="str">
        <f t="shared" si="6"/>
        <v>C</v>
      </c>
    </row>
    <row r="93" spans="1:11" ht="20.100000000000001" customHeight="1">
      <c r="A93" s="29" t="s">
        <v>2153</v>
      </c>
      <c r="B93" s="30" t="s">
        <v>2154</v>
      </c>
      <c r="C93" s="29" t="s">
        <v>14</v>
      </c>
      <c r="D93" s="29" t="s">
        <v>1576</v>
      </c>
      <c r="E93" s="29" t="s">
        <v>88</v>
      </c>
      <c r="F93" s="31">
        <v>42.463200000000001</v>
      </c>
      <c r="G93" s="31">
        <v>94.72</v>
      </c>
      <c r="H93" s="31">
        <f t="shared" si="4"/>
        <v>4022.11</v>
      </c>
      <c r="I93" s="32">
        <f t="shared" si="5"/>
        <v>0.22573144134776418</v>
      </c>
      <c r="J93" s="32">
        <f t="shared" si="7"/>
        <v>82.297679950574334</v>
      </c>
      <c r="K93" s="29" t="str">
        <f t="shared" si="6"/>
        <v>C</v>
      </c>
    </row>
    <row r="94" spans="1:11" ht="15" customHeight="1">
      <c r="A94" s="29" t="s">
        <v>1811</v>
      </c>
      <c r="B94" s="30" t="s">
        <v>1812</v>
      </c>
      <c r="C94" s="29" t="s">
        <v>14</v>
      </c>
      <c r="D94" s="29" t="s">
        <v>1576</v>
      </c>
      <c r="E94" s="29" t="s">
        <v>88</v>
      </c>
      <c r="F94" s="31">
        <v>1171.1241729909673</v>
      </c>
      <c r="G94" s="31">
        <v>3.32</v>
      </c>
      <c r="H94" s="31">
        <f t="shared" si="4"/>
        <v>3888.13</v>
      </c>
      <c r="I94" s="32">
        <f t="shared" si="5"/>
        <v>0.21821212971487161</v>
      </c>
      <c r="J94" s="32">
        <f t="shared" si="7"/>
        <v>82.515892080289206</v>
      </c>
      <c r="K94" s="29" t="str">
        <f t="shared" si="6"/>
        <v>C</v>
      </c>
    </row>
    <row r="95" spans="1:11" ht="20.100000000000001" customHeight="1">
      <c r="A95" s="29" t="s">
        <v>2957</v>
      </c>
      <c r="B95" s="30" t="s">
        <v>2958</v>
      </c>
      <c r="C95" s="29" t="s">
        <v>4250</v>
      </c>
      <c r="D95" s="29" t="s">
        <v>1576</v>
      </c>
      <c r="E95" s="29" t="s">
        <v>33</v>
      </c>
      <c r="F95" s="31">
        <v>7</v>
      </c>
      <c r="G95" s="31">
        <v>550</v>
      </c>
      <c r="H95" s="31">
        <f t="shared" si="4"/>
        <v>3850</v>
      </c>
      <c r="I95" s="32">
        <f t="shared" si="5"/>
        <v>0.21607217335898121</v>
      </c>
      <c r="J95" s="32">
        <f t="shared" si="7"/>
        <v>82.731964253648187</v>
      </c>
      <c r="K95" s="29" t="str">
        <f t="shared" si="6"/>
        <v>C</v>
      </c>
    </row>
    <row r="96" spans="1:11" ht="20.100000000000001" customHeight="1">
      <c r="A96" s="29" t="s">
        <v>2141</v>
      </c>
      <c r="B96" s="30" t="s">
        <v>2142</v>
      </c>
      <c r="C96" s="29" t="s">
        <v>14</v>
      </c>
      <c r="D96" s="29" t="s">
        <v>1576</v>
      </c>
      <c r="E96" s="29" t="s">
        <v>1583</v>
      </c>
      <c r="F96" s="31">
        <v>1786.99</v>
      </c>
      <c r="G96" s="31">
        <v>2.1</v>
      </c>
      <c r="H96" s="31">
        <f t="shared" si="4"/>
        <v>3752.68</v>
      </c>
      <c r="I96" s="32">
        <f t="shared" si="5"/>
        <v>0.21061031779760561</v>
      </c>
      <c r="J96" s="32">
        <f t="shared" si="7"/>
        <v>82.942574571445789</v>
      </c>
      <c r="K96" s="29" t="str">
        <f t="shared" si="6"/>
        <v>C</v>
      </c>
    </row>
    <row r="97" spans="1:11" ht="20.100000000000001" customHeight="1">
      <c r="A97" s="29" t="s">
        <v>2433</v>
      </c>
      <c r="B97" s="30" t="s">
        <v>2434</v>
      </c>
      <c r="C97" s="29" t="s">
        <v>14</v>
      </c>
      <c r="D97" s="29" t="s">
        <v>1576</v>
      </c>
      <c r="E97" s="29" t="s">
        <v>88</v>
      </c>
      <c r="F97" s="31">
        <v>470.48399999999998</v>
      </c>
      <c r="G97" s="31">
        <v>7.84</v>
      </c>
      <c r="H97" s="31">
        <f t="shared" si="4"/>
        <v>3688.59</v>
      </c>
      <c r="I97" s="32">
        <f t="shared" si="5"/>
        <v>0.207013417644209</v>
      </c>
      <c r="J97" s="32">
        <f t="shared" si="7"/>
        <v>83.149587989089994</v>
      </c>
      <c r="K97" s="29" t="str">
        <f t="shared" si="6"/>
        <v>C</v>
      </c>
    </row>
    <row r="98" spans="1:11" ht="20.100000000000001" customHeight="1">
      <c r="A98" s="29" t="s">
        <v>3110</v>
      </c>
      <c r="B98" s="30" t="s">
        <v>1358</v>
      </c>
      <c r="C98" s="29" t="s">
        <v>4250</v>
      </c>
      <c r="D98" s="29" t="s">
        <v>1576</v>
      </c>
      <c r="E98" s="29" t="s">
        <v>33</v>
      </c>
      <c r="F98" s="31">
        <v>1</v>
      </c>
      <c r="G98" s="31">
        <v>3605.21</v>
      </c>
      <c r="H98" s="31">
        <f t="shared" si="4"/>
        <v>3605.21</v>
      </c>
      <c r="I98" s="32">
        <f t="shared" si="5"/>
        <v>0.20233391171832019</v>
      </c>
      <c r="J98" s="32">
        <f t="shared" si="7"/>
        <v>83.351921900808321</v>
      </c>
      <c r="K98" s="29" t="str">
        <f t="shared" si="6"/>
        <v>C</v>
      </c>
    </row>
    <row r="99" spans="1:11" ht="15" customHeight="1">
      <c r="A99" s="29" t="s">
        <v>2136</v>
      </c>
      <c r="B99" s="30" t="s">
        <v>2137</v>
      </c>
      <c r="C99" s="29" t="s">
        <v>14</v>
      </c>
      <c r="D99" s="29" t="s">
        <v>1576</v>
      </c>
      <c r="E99" s="29" t="s">
        <v>118</v>
      </c>
      <c r="F99" s="31">
        <v>1373.8517999999999</v>
      </c>
      <c r="G99" s="31">
        <v>2.61</v>
      </c>
      <c r="H99" s="31">
        <f t="shared" si="4"/>
        <v>3585.75</v>
      </c>
      <c r="I99" s="32">
        <f t="shared" si="5"/>
        <v>0.20124176509661479</v>
      </c>
      <c r="J99" s="32">
        <f t="shared" si="7"/>
        <v>83.553163665904933</v>
      </c>
      <c r="K99" s="29" t="str">
        <f t="shared" si="6"/>
        <v>C</v>
      </c>
    </row>
    <row r="100" spans="1:11" ht="20.100000000000001" customHeight="1">
      <c r="A100" s="29" t="s">
        <v>4067</v>
      </c>
      <c r="B100" s="30" t="s">
        <v>4068</v>
      </c>
      <c r="C100" s="29" t="s">
        <v>14</v>
      </c>
      <c r="D100" s="29" t="s">
        <v>1576</v>
      </c>
      <c r="E100" s="29" t="s">
        <v>33</v>
      </c>
      <c r="F100" s="31">
        <v>6.9008137535999996</v>
      </c>
      <c r="G100" s="31">
        <v>492.26</v>
      </c>
      <c r="H100" s="31">
        <f t="shared" si="4"/>
        <v>3396.99</v>
      </c>
      <c r="I100" s="32">
        <f t="shared" si="5"/>
        <v>0.1906480551113573</v>
      </c>
      <c r="J100" s="32">
        <f t="shared" si="7"/>
        <v>83.743811721016286</v>
      </c>
      <c r="K100" s="29" t="str">
        <f t="shared" si="6"/>
        <v>C</v>
      </c>
    </row>
    <row r="101" spans="1:11" ht="20.100000000000001" customHeight="1">
      <c r="A101" s="29" t="s">
        <v>4219</v>
      </c>
      <c r="B101" s="30" t="s">
        <v>4220</v>
      </c>
      <c r="C101" s="29" t="s">
        <v>14</v>
      </c>
      <c r="D101" s="29" t="s">
        <v>1576</v>
      </c>
      <c r="E101" s="29" t="s">
        <v>33</v>
      </c>
      <c r="F101" s="31">
        <v>8.4401209999999995</v>
      </c>
      <c r="G101" s="31">
        <v>399.82</v>
      </c>
      <c r="H101" s="31">
        <f t="shared" si="4"/>
        <v>3374.53</v>
      </c>
      <c r="I101" s="32">
        <f t="shared" si="5"/>
        <v>0.18938754056235921</v>
      </c>
      <c r="J101" s="32">
        <f t="shared" si="7"/>
        <v>83.93319926157865</v>
      </c>
      <c r="K101" s="29" t="str">
        <f t="shared" si="6"/>
        <v>C</v>
      </c>
    </row>
    <row r="102" spans="1:11" ht="27.95" customHeight="1">
      <c r="A102" s="29" t="s">
        <v>3197</v>
      </c>
      <c r="B102" s="30" t="s">
        <v>3198</v>
      </c>
      <c r="C102" s="29" t="s">
        <v>14</v>
      </c>
      <c r="D102" s="29" t="s">
        <v>1469</v>
      </c>
      <c r="E102" s="29" t="s">
        <v>1563</v>
      </c>
      <c r="F102" s="31">
        <v>4114.0284665046502</v>
      </c>
      <c r="G102" s="31">
        <v>0.82</v>
      </c>
      <c r="H102" s="31">
        <f t="shared" si="4"/>
        <v>3373.5</v>
      </c>
      <c r="I102" s="32">
        <f t="shared" si="5"/>
        <v>0.18932973424065536</v>
      </c>
      <c r="J102" s="32">
        <f t="shared" si="7"/>
        <v>84.122528995819309</v>
      </c>
      <c r="K102" s="29" t="str">
        <f t="shared" si="6"/>
        <v>C</v>
      </c>
    </row>
    <row r="103" spans="1:11" ht="20.100000000000001" customHeight="1">
      <c r="A103" s="29" t="s">
        <v>1780</v>
      </c>
      <c r="B103" s="30" t="s">
        <v>1781</v>
      </c>
      <c r="C103" s="29" t="s">
        <v>14</v>
      </c>
      <c r="D103" s="29" t="s">
        <v>1576</v>
      </c>
      <c r="E103" s="29" t="s">
        <v>88</v>
      </c>
      <c r="F103" s="31">
        <v>126.6678</v>
      </c>
      <c r="G103" s="31">
        <v>25.95</v>
      </c>
      <c r="H103" s="31">
        <f t="shared" si="4"/>
        <v>3287.03</v>
      </c>
      <c r="I103" s="32">
        <f t="shared" si="5"/>
        <v>0.1844768093496551</v>
      </c>
      <c r="J103" s="32">
        <f t="shared" si="7"/>
        <v>84.30700580516897</v>
      </c>
      <c r="K103" s="29" t="str">
        <f t="shared" si="6"/>
        <v>C</v>
      </c>
    </row>
    <row r="104" spans="1:11" ht="20.100000000000001" customHeight="1">
      <c r="A104" s="29" t="s">
        <v>1883</v>
      </c>
      <c r="B104" s="30" t="s">
        <v>1884</v>
      </c>
      <c r="C104" s="29" t="s">
        <v>14</v>
      </c>
      <c r="D104" s="29" t="s">
        <v>1860</v>
      </c>
      <c r="E104" s="29" t="s">
        <v>4261</v>
      </c>
      <c r="F104" s="31">
        <v>180.28386</v>
      </c>
      <c r="G104" s="31">
        <v>18.190000000000001</v>
      </c>
      <c r="H104" s="31">
        <f t="shared" si="4"/>
        <v>3279.36</v>
      </c>
      <c r="I104" s="32">
        <f t="shared" si="5"/>
        <v>0.18404634868221004</v>
      </c>
      <c r="J104" s="32">
        <f t="shared" si="7"/>
        <v>84.491052153851186</v>
      </c>
      <c r="K104" s="29" t="str">
        <f t="shared" si="6"/>
        <v>C</v>
      </c>
    </row>
    <row r="105" spans="1:11" ht="15" customHeight="1">
      <c r="A105" s="29" t="s">
        <v>3525</v>
      </c>
      <c r="B105" s="30" t="s">
        <v>3526</v>
      </c>
      <c r="C105" s="29" t="s">
        <v>14</v>
      </c>
      <c r="D105" s="29" t="s">
        <v>1576</v>
      </c>
      <c r="E105" s="29" t="s">
        <v>43</v>
      </c>
      <c r="F105" s="31">
        <v>28.602935137954223</v>
      </c>
      <c r="G105" s="31">
        <v>111.44</v>
      </c>
      <c r="H105" s="31">
        <f t="shared" si="4"/>
        <v>3187.51</v>
      </c>
      <c r="I105" s="32">
        <f t="shared" si="5"/>
        <v>0.17889148397493149</v>
      </c>
      <c r="J105" s="32">
        <f t="shared" si="7"/>
        <v>84.669943637826123</v>
      </c>
      <c r="K105" s="29" t="str">
        <f t="shared" si="6"/>
        <v>C</v>
      </c>
    </row>
    <row r="106" spans="1:11" ht="20.100000000000001" customHeight="1">
      <c r="A106" s="29" t="s">
        <v>2920</v>
      </c>
      <c r="B106" s="30" t="s">
        <v>2921</v>
      </c>
      <c r="C106" s="29" t="s">
        <v>4250</v>
      </c>
      <c r="D106" s="29" t="s">
        <v>1576</v>
      </c>
      <c r="E106" s="29" t="s">
        <v>39</v>
      </c>
      <c r="F106" s="31">
        <v>6.2</v>
      </c>
      <c r="G106" s="31">
        <v>512</v>
      </c>
      <c r="H106" s="31">
        <f t="shared" si="4"/>
        <v>3174.4</v>
      </c>
      <c r="I106" s="32">
        <f t="shared" si="5"/>
        <v>0.17815571613266235</v>
      </c>
      <c r="J106" s="32">
        <f t="shared" si="7"/>
        <v>84.848099353958787</v>
      </c>
      <c r="K106" s="29" t="str">
        <f t="shared" si="6"/>
        <v>C</v>
      </c>
    </row>
    <row r="107" spans="1:11" ht="36" customHeight="1">
      <c r="A107" s="29" t="s">
        <v>3835</v>
      </c>
      <c r="B107" s="30" t="s">
        <v>3836</v>
      </c>
      <c r="C107" s="29" t="s">
        <v>14</v>
      </c>
      <c r="D107" s="29" t="s">
        <v>1576</v>
      </c>
      <c r="E107" s="29" t="s">
        <v>39</v>
      </c>
      <c r="F107" s="31">
        <v>5.2142759999999999</v>
      </c>
      <c r="G107" s="31">
        <v>597.87</v>
      </c>
      <c r="H107" s="31">
        <f t="shared" si="4"/>
        <v>3117.46</v>
      </c>
      <c r="I107" s="32">
        <f t="shared" si="5"/>
        <v>0.17496009287264666</v>
      </c>
      <c r="J107" s="32">
        <f t="shared" si="7"/>
        <v>85.023059446831439</v>
      </c>
      <c r="K107" s="29" t="str">
        <f t="shared" si="6"/>
        <v>C</v>
      </c>
    </row>
    <row r="108" spans="1:11" ht="20.100000000000001" customHeight="1">
      <c r="A108" s="29" t="s">
        <v>1998</v>
      </c>
      <c r="B108" s="30" t="s">
        <v>1999</v>
      </c>
      <c r="C108" s="29" t="s">
        <v>14</v>
      </c>
      <c r="D108" s="29" t="s">
        <v>1576</v>
      </c>
      <c r="E108" s="29" t="s">
        <v>88</v>
      </c>
      <c r="F108" s="31">
        <v>495.55297999999999</v>
      </c>
      <c r="G108" s="31">
        <v>6.12</v>
      </c>
      <c r="H108" s="31">
        <f t="shared" si="4"/>
        <v>3032.78</v>
      </c>
      <c r="I108" s="32">
        <f t="shared" si="5"/>
        <v>0.17020762751159768</v>
      </c>
      <c r="J108" s="32">
        <f t="shared" si="7"/>
        <v>85.193267074343041</v>
      </c>
      <c r="K108" s="29" t="str">
        <f t="shared" si="6"/>
        <v>C</v>
      </c>
    </row>
    <row r="109" spans="1:11" ht="20.100000000000001" customHeight="1">
      <c r="A109" s="29" t="s">
        <v>1767</v>
      </c>
      <c r="B109" s="30" t="s">
        <v>1768</v>
      </c>
      <c r="C109" s="29" t="s">
        <v>14</v>
      </c>
      <c r="D109" s="29" t="s">
        <v>1576</v>
      </c>
      <c r="E109" s="29" t="s">
        <v>39</v>
      </c>
      <c r="F109" s="31">
        <v>8</v>
      </c>
      <c r="G109" s="31">
        <v>375</v>
      </c>
      <c r="H109" s="31">
        <f t="shared" si="4"/>
        <v>3000</v>
      </c>
      <c r="I109" s="32">
        <f t="shared" si="5"/>
        <v>0.16836792729271263</v>
      </c>
      <c r="J109" s="32">
        <f t="shared" si="7"/>
        <v>85.361635001635747</v>
      </c>
      <c r="K109" s="29" t="str">
        <f t="shared" si="6"/>
        <v>C</v>
      </c>
    </row>
    <row r="110" spans="1:11" ht="20.100000000000001" customHeight="1">
      <c r="A110" s="29" t="s">
        <v>2965</v>
      </c>
      <c r="B110" s="30" t="s">
        <v>2966</v>
      </c>
      <c r="C110" s="29" t="s">
        <v>4250</v>
      </c>
      <c r="D110" s="29" t="s">
        <v>1576</v>
      </c>
      <c r="E110" s="29" t="s">
        <v>33</v>
      </c>
      <c r="F110" s="31">
        <v>14</v>
      </c>
      <c r="G110" s="31">
        <v>196.2</v>
      </c>
      <c r="H110" s="31">
        <f t="shared" si="4"/>
        <v>2746.8</v>
      </c>
      <c r="I110" s="32">
        <f t="shared" si="5"/>
        <v>0.1541576742292077</v>
      </c>
      <c r="J110" s="32">
        <f t="shared" si="7"/>
        <v>85.515792675864958</v>
      </c>
      <c r="K110" s="29" t="str">
        <f t="shared" si="6"/>
        <v>C</v>
      </c>
    </row>
    <row r="111" spans="1:11" ht="15" customHeight="1">
      <c r="A111" s="29" t="s">
        <v>3203</v>
      </c>
      <c r="B111" s="30" t="s">
        <v>3204</v>
      </c>
      <c r="C111" s="29" t="s">
        <v>14</v>
      </c>
      <c r="D111" s="29" t="s">
        <v>1483</v>
      </c>
      <c r="E111" s="29" t="s">
        <v>1563</v>
      </c>
      <c r="F111" s="31">
        <v>178.5686661893935</v>
      </c>
      <c r="G111" s="31">
        <v>14.96</v>
      </c>
      <c r="H111" s="31">
        <f t="shared" si="4"/>
        <v>2671.39</v>
      </c>
      <c r="I111" s="32">
        <f t="shared" si="5"/>
        <v>0.14992546576349319</v>
      </c>
      <c r="J111" s="32">
        <f t="shared" si="7"/>
        <v>85.665718141628446</v>
      </c>
      <c r="K111" s="29" t="str">
        <f t="shared" si="6"/>
        <v>C</v>
      </c>
    </row>
    <row r="112" spans="1:11" ht="15" customHeight="1">
      <c r="A112" s="29" t="s">
        <v>2186</v>
      </c>
      <c r="B112" s="30" t="s">
        <v>2187</v>
      </c>
      <c r="C112" s="29" t="s">
        <v>14</v>
      </c>
      <c r="D112" s="29" t="s">
        <v>1576</v>
      </c>
      <c r="E112" s="29" t="s">
        <v>88</v>
      </c>
      <c r="F112" s="31">
        <v>156.19999999999999</v>
      </c>
      <c r="G112" s="31">
        <v>16.89</v>
      </c>
      <c r="H112" s="31">
        <f t="shared" si="4"/>
        <v>2638.22</v>
      </c>
      <c r="I112" s="32">
        <f t="shared" si="5"/>
        <v>0.1480638777140601</v>
      </c>
      <c r="J112" s="32">
        <f t="shared" si="7"/>
        <v>85.813782019342511</v>
      </c>
      <c r="K112" s="29" t="str">
        <f t="shared" si="6"/>
        <v>C</v>
      </c>
    </row>
    <row r="113" spans="1:11" ht="15" customHeight="1">
      <c r="A113" s="29" t="s">
        <v>2841</v>
      </c>
      <c r="B113" s="30" t="s">
        <v>2842</v>
      </c>
      <c r="C113" s="29" t="s">
        <v>14</v>
      </c>
      <c r="D113" s="29" t="s">
        <v>1576</v>
      </c>
      <c r="E113" s="29" t="s">
        <v>118</v>
      </c>
      <c r="F113" s="31">
        <v>3081.3219730800001</v>
      </c>
      <c r="G113" s="31">
        <v>0.85</v>
      </c>
      <c r="H113" s="31">
        <f t="shared" si="4"/>
        <v>2619.12</v>
      </c>
      <c r="I113" s="32">
        <f t="shared" si="5"/>
        <v>0.14699193524362983</v>
      </c>
      <c r="J113" s="32">
        <f t="shared" si="7"/>
        <v>85.960773954586145</v>
      </c>
      <c r="K113" s="29" t="str">
        <f t="shared" si="6"/>
        <v>C</v>
      </c>
    </row>
    <row r="114" spans="1:11" ht="15" customHeight="1">
      <c r="A114" s="29" t="s">
        <v>3021</v>
      </c>
      <c r="B114" s="30" t="s">
        <v>3022</v>
      </c>
      <c r="C114" s="29" t="s">
        <v>399</v>
      </c>
      <c r="D114" s="29" t="s">
        <v>1576</v>
      </c>
      <c r="E114" s="29" t="s">
        <v>496</v>
      </c>
      <c r="F114" s="31">
        <v>30.193926999999999</v>
      </c>
      <c r="G114" s="31">
        <v>85.76</v>
      </c>
      <c r="H114" s="31">
        <f t="shared" si="4"/>
        <v>2589.4299999999998</v>
      </c>
      <c r="I114" s="32">
        <f t="shared" si="5"/>
        <v>0.14532565398985628</v>
      </c>
      <c r="J114" s="32">
        <f t="shared" si="7"/>
        <v>86.106099608576002</v>
      </c>
      <c r="K114" s="29" t="str">
        <f t="shared" si="6"/>
        <v>C</v>
      </c>
    </row>
    <row r="115" spans="1:11" ht="15" customHeight="1">
      <c r="A115" s="29" t="s">
        <v>3235</v>
      </c>
      <c r="B115" s="30" t="s">
        <v>3236</v>
      </c>
      <c r="C115" s="29" t="s">
        <v>14</v>
      </c>
      <c r="D115" s="29" t="s">
        <v>1576</v>
      </c>
      <c r="E115" s="29" t="s">
        <v>33</v>
      </c>
      <c r="F115" s="31">
        <v>778.99256294999998</v>
      </c>
      <c r="G115" s="31">
        <v>3.32</v>
      </c>
      <c r="H115" s="31">
        <f t="shared" si="4"/>
        <v>2586.2600000000002</v>
      </c>
      <c r="I115" s="32">
        <f t="shared" si="5"/>
        <v>0.14514774521335033</v>
      </c>
      <c r="J115" s="32">
        <f t="shared" si="7"/>
        <v>86.251247353789353</v>
      </c>
      <c r="K115" s="29" t="str">
        <f t="shared" si="6"/>
        <v>C</v>
      </c>
    </row>
    <row r="116" spans="1:11" ht="20.100000000000001" customHeight="1">
      <c r="A116" s="29" t="s">
        <v>2852</v>
      </c>
      <c r="B116" s="30" t="s">
        <v>2853</v>
      </c>
      <c r="C116" s="29" t="s">
        <v>14</v>
      </c>
      <c r="D116" s="29" t="s">
        <v>1576</v>
      </c>
      <c r="E116" s="29" t="s">
        <v>33</v>
      </c>
      <c r="F116" s="31">
        <v>144.98136199999999</v>
      </c>
      <c r="G116" s="31">
        <v>17.71</v>
      </c>
      <c r="H116" s="31">
        <f t="shared" si="4"/>
        <v>2567.62</v>
      </c>
      <c r="I116" s="32">
        <f t="shared" si="5"/>
        <v>0.14410161915843828</v>
      </c>
      <c r="J116" s="32">
        <f t="shared" si="7"/>
        <v>86.395348972947787</v>
      </c>
      <c r="K116" s="29" t="str">
        <f t="shared" si="6"/>
        <v>C</v>
      </c>
    </row>
    <row r="117" spans="1:11" ht="27.95" customHeight="1">
      <c r="A117" s="29" t="s">
        <v>2058</v>
      </c>
      <c r="B117" s="30" t="s">
        <v>2059</v>
      </c>
      <c r="C117" s="29" t="s">
        <v>14</v>
      </c>
      <c r="D117" s="29" t="s">
        <v>1576</v>
      </c>
      <c r="E117" s="29" t="s">
        <v>33</v>
      </c>
      <c r="F117" s="31">
        <v>12.082065999999999</v>
      </c>
      <c r="G117" s="31">
        <v>204.4</v>
      </c>
      <c r="H117" s="31">
        <f t="shared" si="4"/>
        <v>2469.5700000000002</v>
      </c>
      <c r="I117" s="32">
        <f t="shared" si="5"/>
        <v>0.13859879406808812</v>
      </c>
      <c r="J117" s="32">
        <f t="shared" si="7"/>
        <v>86.533947767015874</v>
      </c>
      <c r="K117" s="29" t="str">
        <f t="shared" si="6"/>
        <v>C</v>
      </c>
    </row>
    <row r="118" spans="1:11" ht="20.100000000000001" customHeight="1">
      <c r="A118" s="29" t="s">
        <v>2052</v>
      </c>
      <c r="B118" s="30" t="s">
        <v>2053</v>
      </c>
      <c r="C118" s="29" t="s">
        <v>14</v>
      </c>
      <c r="D118" s="29" t="s">
        <v>1576</v>
      </c>
      <c r="E118" s="29" t="s">
        <v>33</v>
      </c>
      <c r="F118" s="31">
        <v>63.493592999999997</v>
      </c>
      <c r="G118" s="31">
        <v>38.67</v>
      </c>
      <c r="H118" s="31">
        <f t="shared" si="4"/>
        <v>2455.3000000000002</v>
      </c>
      <c r="I118" s="32">
        <f t="shared" si="5"/>
        <v>0.13779792396059914</v>
      </c>
      <c r="J118" s="32">
        <f t="shared" si="7"/>
        <v>86.671745690976479</v>
      </c>
      <c r="K118" s="29" t="str">
        <f t="shared" si="6"/>
        <v>C</v>
      </c>
    </row>
    <row r="119" spans="1:11" ht="15" customHeight="1">
      <c r="A119" s="29" t="s">
        <v>2131</v>
      </c>
      <c r="B119" s="30" t="s">
        <v>2132</v>
      </c>
      <c r="C119" s="29" t="s">
        <v>14</v>
      </c>
      <c r="D119" s="29" t="s">
        <v>1576</v>
      </c>
      <c r="E119" s="29" t="s">
        <v>88</v>
      </c>
      <c r="F119" s="31">
        <v>38.167999999999999</v>
      </c>
      <c r="G119" s="31">
        <v>63.64</v>
      </c>
      <c r="H119" s="31">
        <f t="shared" si="4"/>
        <v>2429.0100000000002</v>
      </c>
      <c r="I119" s="32">
        <f t="shared" si="5"/>
        <v>0.13632245969109066</v>
      </c>
      <c r="J119" s="32">
        <f t="shared" si="7"/>
        <v>86.808068150667566</v>
      </c>
      <c r="K119" s="29" t="str">
        <f t="shared" si="6"/>
        <v>C</v>
      </c>
    </row>
    <row r="120" spans="1:11" ht="15" customHeight="1">
      <c r="A120" s="29" t="s">
        <v>4014</v>
      </c>
      <c r="B120" s="30" t="s">
        <v>4015</v>
      </c>
      <c r="C120" s="29" t="s">
        <v>14</v>
      </c>
      <c r="D120" s="29" t="s">
        <v>1576</v>
      </c>
      <c r="E120" s="29" t="s">
        <v>1790</v>
      </c>
      <c r="F120" s="31">
        <v>53.754268318905602</v>
      </c>
      <c r="G120" s="31">
        <v>43.6</v>
      </c>
      <c r="H120" s="31">
        <f t="shared" si="4"/>
        <v>2343.69</v>
      </c>
      <c r="I120" s="32">
        <f t="shared" si="5"/>
        <v>0.13153407583888591</v>
      </c>
      <c r="J120" s="32">
        <f t="shared" si="7"/>
        <v>86.939602226506452</v>
      </c>
      <c r="K120" s="29" t="str">
        <f t="shared" si="6"/>
        <v>C</v>
      </c>
    </row>
    <row r="121" spans="1:11" ht="20.100000000000001" customHeight="1">
      <c r="A121" s="29" t="s">
        <v>3075</v>
      </c>
      <c r="B121" s="30" t="s">
        <v>3076</v>
      </c>
      <c r="C121" s="29" t="s">
        <v>14</v>
      </c>
      <c r="D121" s="29" t="s">
        <v>1576</v>
      </c>
      <c r="E121" s="29" t="s">
        <v>118</v>
      </c>
      <c r="F121" s="31">
        <v>6091.6</v>
      </c>
      <c r="G121" s="31">
        <v>0.38</v>
      </c>
      <c r="H121" s="31">
        <f t="shared" si="4"/>
        <v>2314.81</v>
      </c>
      <c r="I121" s="32">
        <f t="shared" si="5"/>
        <v>0.12991325392548139</v>
      </c>
      <c r="J121" s="32">
        <f t="shared" si="7"/>
        <v>87.069515480431932</v>
      </c>
      <c r="K121" s="29" t="str">
        <f t="shared" si="6"/>
        <v>C</v>
      </c>
    </row>
    <row r="122" spans="1:11" ht="20.100000000000001" customHeight="1">
      <c r="A122" s="29" t="s">
        <v>2436</v>
      </c>
      <c r="B122" s="30" t="s">
        <v>682</v>
      </c>
      <c r="C122" s="29" t="s">
        <v>4250</v>
      </c>
      <c r="D122" s="29" t="s">
        <v>1576</v>
      </c>
      <c r="E122" s="29" t="s">
        <v>88</v>
      </c>
      <c r="F122" s="31">
        <v>106.42</v>
      </c>
      <c r="G122" s="31">
        <v>21.67</v>
      </c>
      <c r="H122" s="31">
        <f t="shared" si="4"/>
        <v>2306.12</v>
      </c>
      <c r="I122" s="32">
        <f t="shared" si="5"/>
        <v>0.12942554816275681</v>
      </c>
      <c r="J122" s="32">
        <f t="shared" si="7"/>
        <v>87.198941028594689</v>
      </c>
      <c r="K122" s="29" t="str">
        <f t="shared" si="6"/>
        <v>C</v>
      </c>
    </row>
    <row r="123" spans="1:11" ht="27.95" customHeight="1">
      <c r="A123" s="29" t="s">
        <v>3305</v>
      </c>
      <c r="B123" s="30" t="s">
        <v>3306</v>
      </c>
      <c r="C123" s="29" t="s">
        <v>14</v>
      </c>
      <c r="D123" s="29" t="s">
        <v>1469</v>
      </c>
      <c r="E123" s="29" t="s">
        <v>1563</v>
      </c>
      <c r="F123" s="31">
        <v>1883.2812857711999</v>
      </c>
      <c r="G123" s="31">
        <v>1.2</v>
      </c>
      <c r="H123" s="31">
        <f t="shared" si="4"/>
        <v>2259.94</v>
      </c>
      <c r="I123" s="32">
        <f t="shared" si="5"/>
        <v>0.12683380453529766</v>
      </c>
      <c r="J123" s="32">
        <f t="shared" si="7"/>
        <v>87.325774833129984</v>
      </c>
      <c r="K123" s="29" t="str">
        <f t="shared" si="6"/>
        <v>C</v>
      </c>
    </row>
    <row r="124" spans="1:11" ht="27.95" customHeight="1">
      <c r="A124" s="29" t="s">
        <v>3228</v>
      </c>
      <c r="B124" s="30" t="s">
        <v>3229</v>
      </c>
      <c r="C124" s="29" t="s">
        <v>14</v>
      </c>
      <c r="D124" s="29" t="s">
        <v>1469</v>
      </c>
      <c r="E124" s="29" t="s">
        <v>1563</v>
      </c>
      <c r="F124" s="31">
        <v>3696.6904387557497</v>
      </c>
      <c r="G124" s="31">
        <v>0.61</v>
      </c>
      <c r="H124" s="31">
        <f t="shared" si="4"/>
        <v>2254.98</v>
      </c>
      <c r="I124" s="32">
        <f t="shared" si="5"/>
        <v>0.12655543622884038</v>
      </c>
      <c r="J124" s="32">
        <f t="shared" si="7"/>
        <v>87.452330269358825</v>
      </c>
      <c r="K124" s="29" t="str">
        <f t="shared" si="6"/>
        <v>C</v>
      </c>
    </row>
    <row r="125" spans="1:11" ht="20.100000000000001" customHeight="1">
      <c r="A125" s="29" t="s">
        <v>3460</v>
      </c>
      <c r="B125" s="30" t="s">
        <v>3461</v>
      </c>
      <c r="C125" s="29" t="s">
        <v>14</v>
      </c>
      <c r="D125" s="29" t="s">
        <v>1860</v>
      </c>
      <c r="E125" s="29" t="s">
        <v>33</v>
      </c>
      <c r="F125" s="34">
        <v>4.0982198400000003E-3</v>
      </c>
      <c r="G125" s="31">
        <v>548837.81999999995</v>
      </c>
      <c r="H125" s="31">
        <f t="shared" si="4"/>
        <v>2249.2600000000002</v>
      </c>
      <c r="I125" s="32">
        <f t="shared" si="5"/>
        <v>0.12623441471413563</v>
      </c>
      <c r="J125" s="32">
        <f t="shared" si="7"/>
        <v>87.578564684072958</v>
      </c>
      <c r="K125" s="29" t="str">
        <f t="shared" si="6"/>
        <v>C</v>
      </c>
    </row>
    <row r="126" spans="1:11" ht="15" customHeight="1">
      <c r="A126" s="29" t="s">
        <v>4011</v>
      </c>
      <c r="B126" s="30" t="s">
        <v>4012</v>
      </c>
      <c r="C126" s="29" t="s">
        <v>14</v>
      </c>
      <c r="D126" s="29" t="s">
        <v>1576</v>
      </c>
      <c r="E126" s="29" t="s">
        <v>1790</v>
      </c>
      <c r="F126" s="31">
        <v>54.796672893223999</v>
      </c>
      <c r="G126" s="31">
        <v>40.97</v>
      </c>
      <c r="H126" s="31">
        <f t="shared" si="4"/>
        <v>2245.02</v>
      </c>
      <c r="I126" s="32">
        <f t="shared" si="5"/>
        <v>0.12599645471022858</v>
      </c>
      <c r="J126" s="32">
        <f t="shared" si="7"/>
        <v>87.704561138783191</v>
      </c>
      <c r="K126" s="29" t="str">
        <f t="shared" si="6"/>
        <v>C</v>
      </c>
    </row>
    <row r="127" spans="1:11" ht="20.100000000000001" customHeight="1">
      <c r="A127" s="29" t="s">
        <v>1537</v>
      </c>
      <c r="B127" s="30" t="s">
        <v>4262</v>
      </c>
      <c r="C127" s="29" t="s">
        <v>4260</v>
      </c>
      <c r="D127" s="29" t="s">
        <v>1552</v>
      </c>
      <c r="E127" s="29" t="s">
        <v>1558</v>
      </c>
      <c r="F127" s="31">
        <v>5.3</v>
      </c>
      <c r="G127" s="31">
        <v>416.79</v>
      </c>
      <c r="H127" s="31">
        <f t="shared" si="4"/>
        <v>2208.9899999999998</v>
      </c>
      <c r="I127" s="32">
        <f t="shared" si="5"/>
        <v>0.12397435590344309</v>
      </c>
      <c r="J127" s="32">
        <f t="shared" si="7"/>
        <v>87.828535494686633</v>
      </c>
      <c r="K127" s="29" t="str">
        <f t="shared" si="6"/>
        <v>C</v>
      </c>
    </row>
    <row r="128" spans="1:11" ht="20.100000000000001" customHeight="1">
      <c r="A128" s="29" t="s">
        <v>2500</v>
      </c>
      <c r="B128" s="30" t="s">
        <v>728</v>
      </c>
      <c r="C128" s="29" t="s">
        <v>4250</v>
      </c>
      <c r="D128" s="29" t="s">
        <v>1576</v>
      </c>
      <c r="E128" s="29" t="s">
        <v>33</v>
      </c>
      <c r="F128" s="31">
        <v>1</v>
      </c>
      <c r="G128" s="31">
        <v>2191.0100000000002</v>
      </c>
      <c r="H128" s="31">
        <f t="shared" si="4"/>
        <v>2191.0100000000002</v>
      </c>
      <c r="I128" s="32">
        <f t="shared" si="5"/>
        <v>0.12296527079253546</v>
      </c>
      <c r="J128" s="32">
        <f t="shared" si="7"/>
        <v>87.951500765479167</v>
      </c>
      <c r="K128" s="29" t="str">
        <f t="shared" si="6"/>
        <v>C</v>
      </c>
    </row>
    <row r="129" spans="1:11" ht="15" customHeight="1">
      <c r="A129" s="29" t="s">
        <v>3847</v>
      </c>
      <c r="B129" s="30" t="s">
        <v>3848</v>
      </c>
      <c r="C129" s="29" t="s">
        <v>14</v>
      </c>
      <c r="D129" s="29" t="s">
        <v>1576</v>
      </c>
      <c r="E129" s="29" t="s">
        <v>4263</v>
      </c>
      <c r="F129" s="31">
        <v>16.092836165120001</v>
      </c>
      <c r="G129" s="31">
        <v>134.38</v>
      </c>
      <c r="H129" s="31">
        <f t="shared" si="4"/>
        <v>2162.56</v>
      </c>
      <c r="I129" s="32">
        <f t="shared" si="5"/>
        <v>0.12136858161537621</v>
      </c>
      <c r="J129" s="32">
        <f t="shared" si="7"/>
        <v>88.072869347094539</v>
      </c>
      <c r="K129" s="29" t="str">
        <f t="shared" si="6"/>
        <v>C</v>
      </c>
    </row>
    <row r="130" spans="1:11" ht="20.100000000000001" customHeight="1">
      <c r="A130" s="29" t="s">
        <v>4158</v>
      </c>
      <c r="B130" s="30" t="s">
        <v>4159</v>
      </c>
      <c r="C130" s="29" t="s">
        <v>14</v>
      </c>
      <c r="D130" s="29" t="s">
        <v>1576</v>
      </c>
      <c r="E130" s="29" t="s">
        <v>33</v>
      </c>
      <c r="F130" s="31">
        <v>502.89586326</v>
      </c>
      <c r="G130" s="31">
        <v>4.25</v>
      </c>
      <c r="H130" s="31">
        <f t="shared" si="4"/>
        <v>2137.31</v>
      </c>
      <c r="I130" s="32">
        <f t="shared" si="5"/>
        <v>0.11995148489399587</v>
      </c>
      <c r="J130" s="32">
        <f t="shared" si="7"/>
        <v>88.192820831988541</v>
      </c>
      <c r="K130" s="29" t="str">
        <f t="shared" si="6"/>
        <v>C</v>
      </c>
    </row>
    <row r="131" spans="1:11" ht="15" customHeight="1">
      <c r="A131" s="29" t="s">
        <v>1577</v>
      </c>
      <c r="B131" s="30" t="s">
        <v>1578</v>
      </c>
      <c r="C131" s="29" t="s">
        <v>14</v>
      </c>
      <c r="D131" s="29" t="s">
        <v>1576</v>
      </c>
      <c r="E131" s="29" t="s">
        <v>33</v>
      </c>
      <c r="F131" s="31">
        <v>10.148795</v>
      </c>
      <c r="G131" s="31">
        <v>210</v>
      </c>
      <c r="H131" s="31">
        <f t="shared" si="4"/>
        <v>2131.25</v>
      </c>
      <c r="I131" s="32">
        <f t="shared" si="5"/>
        <v>0.1196113816808646</v>
      </c>
      <c r="J131" s="32">
        <f t="shared" si="7"/>
        <v>88.31243221366941</v>
      </c>
      <c r="K131" s="29" t="str">
        <f t="shared" si="6"/>
        <v>C</v>
      </c>
    </row>
    <row r="132" spans="1:11" ht="27.95" customHeight="1">
      <c r="A132" s="29" t="s">
        <v>3025</v>
      </c>
      <c r="B132" s="30" t="s">
        <v>3026</v>
      </c>
      <c r="C132" s="29" t="s">
        <v>14</v>
      </c>
      <c r="D132" s="29" t="s">
        <v>1576</v>
      </c>
      <c r="E132" s="29" t="s">
        <v>88</v>
      </c>
      <c r="F132" s="31">
        <v>25.313068999999999</v>
      </c>
      <c r="G132" s="31">
        <v>84.01</v>
      </c>
      <c r="H132" s="31">
        <f t="shared" ref="H132:H195" si="8">ROUND(F132*G132,2)</f>
        <v>2126.5500000000002</v>
      </c>
      <c r="I132" s="32">
        <f t="shared" ref="I132:I195" si="9">H132/VALOR_TOTAL*100</f>
        <v>0.11934760526143937</v>
      </c>
      <c r="J132" s="32">
        <f t="shared" si="7"/>
        <v>88.431779818930849</v>
      </c>
      <c r="K132" s="29" t="str">
        <f t="shared" ref="K132:K195" si="10">IF(J132&lt;=50,"A",IF(J132&lt;=80,"B","C"))</f>
        <v>C</v>
      </c>
    </row>
    <row r="133" spans="1:11" ht="20.100000000000001" customHeight="1">
      <c r="A133" s="29" t="s">
        <v>4214</v>
      </c>
      <c r="B133" s="30" t="s">
        <v>4215</v>
      </c>
      <c r="C133" s="29" t="s">
        <v>14</v>
      </c>
      <c r="D133" s="29" t="s">
        <v>1576</v>
      </c>
      <c r="E133" s="29" t="s">
        <v>33</v>
      </c>
      <c r="F133" s="31">
        <v>3</v>
      </c>
      <c r="G133" s="31">
        <v>672.93</v>
      </c>
      <c r="H133" s="31">
        <f t="shared" si="8"/>
        <v>2018.79</v>
      </c>
      <c r="I133" s="32">
        <f t="shared" si="9"/>
        <v>0.11329982931308513</v>
      </c>
      <c r="J133" s="32">
        <f t="shared" ref="J133:J196" si="11">I133+J132</f>
        <v>88.545079648243927</v>
      </c>
      <c r="K133" s="29" t="str">
        <f t="shared" si="10"/>
        <v>C</v>
      </c>
    </row>
    <row r="134" spans="1:11" ht="15" customHeight="1">
      <c r="A134" s="29" t="s">
        <v>2469</v>
      </c>
      <c r="B134" s="30" t="s">
        <v>2470</v>
      </c>
      <c r="C134" s="29" t="s">
        <v>14</v>
      </c>
      <c r="D134" s="29" t="s">
        <v>1576</v>
      </c>
      <c r="E134" s="29" t="s">
        <v>33</v>
      </c>
      <c r="F134" s="31">
        <v>2</v>
      </c>
      <c r="G134" s="31">
        <v>993.3</v>
      </c>
      <c r="H134" s="31">
        <f t="shared" si="8"/>
        <v>1986.6</v>
      </c>
      <c r="I134" s="32">
        <f t="shared" si="9"/>
        <v>0.1114932414532343</v>
      </c>
      <c r="J134" s="32">
        <f t="shared" si="11"/>
        <v>88.656572889697159</v>
      </c>
      <c r="K134" s="29" t="str">
        <f t="shared" si="10"/>
        <v>C</v>
      </c>
    </row>
    <row r="135" spans="1:11" ht="20.100000000000001" customHeight="1">
      <c r="A135" s="29" t="s">
        <v>2240</v>
      </c>
      <c r="B135" s="30" t="s">
        <v>2241</v>
      </c>
      <c r="C135" s="29" t="s">
        <v>14</v>
      </c>
      <c r="D135" s="29" t="s">
        <v>1576</v>
      </c>
      <c r="E135" s="29" t="s">
        <v>33</v>
      </c>
      <c r="F135" s="31">
        <v>519.15</v>
      </c>
      <c r="G135" s="31">
        <v>3.8</v>
      </c>
      <c r="H135" s="31">
        <f t="shared" si="8"/>
        <v>1972.77</v>
      </c>
      <c r="I135" s="32">
        <f t="shared" si="9"/>
        <v>0.11071706530841491</v>
      </c>
      <c r="J135" s="32">
        <f t="shared" si="11"/>
        <v>88.76728995500558</v>
      </c>
      <c r="K135" s="29" t="str">
        <f t="shared" si="10"/>
        <v>C</v>
      </c>
    </row>
    <row r="136" spans="1:11" ht="15" customHeight="1">
      <c r="A136" s="29" t="s">
        <v>3027</v>
      </c>
      <c r="B136" s="30" t="s">
        <v>3028</v>
      </c>
      <c r="C136" s="29" t="s">
        <v>399</v>
      </c>
      <c r="D136" s="29" t="s">
        <v>1576</v>
      </c>
      <c r="E136" s="29" t="s">
        <v>496</v>
      </c>
      <c r="F136" s="31">
        <v>25.313068999999999</v>
      </c>
      <c r="G136" s="31">
        <v>77.27</v>
      </c>
      <c r="H136" s="31">
        <f t="shared" si="8"/>
        <v>1955.94</v>
      </c>
      <c r="I136" s="32">
        <f t="shared" si="9"/>
        <v>0.10977252123630279</v>
      </c>
      <c r="J136" s="32">
        <f t="shared" si="11"/>
        <v>88.877062476241889</v>
      </c>
      <c r="K136" s="29" t="str">
        <f t="shared" si="10"/>
        <v>C</v>
      </c>
    </row>
    <row r="137" spans="1:11" ht="15" customHeight="1">
      <c r="A137" s="29" t="s">
        <v>3802</v>
      </c>
      <c r="B137" s="30" t="s">
        <v>3803</v>
      </c>
      <c r="C137" s="29" t="s">
        <v>14</v>
      </c>
      <c r="D137" s="29" t="s">
        <v>1576</v>
      </c>
      <c r="E137" s="29" t="s">
        <v>118</v>
      </c>
      <c r="F137" s="31">
        <v>31.561360000000001</v>
      </c>
      <c r="G137" s="31">
        <v>61.9</v>
      </c>
      <c r="H137" s="31">
        <f t="shared" si="8"/>
        <v>1953.65</v>
      </c>
      <c r="I137" s="32">
        <f t="shared" si="9"/>
        <v>0.10964400038513601</v>
      </c>
      <c r="J137" s="32">
        <f t="shared" si="11"/>
        <v>88.98670647662702</v>
      </c>
      <c r="K137" s="29" t="str">
        <f t="shared" si="10"/>
        <v>C</v>
      </c>
    </row>
    <row r="138" spans="1:11" ht="15" customHeight="1">
      <c r="A138" s="29" t="s">
        <v>2931</v>
      </c>
      <c r="B138" s="30" t="s">
        <v>2932</v>
      </c>
      <c r="C138" s="29" t="s">
        <v>14</v>
      </c>
      <c r="D138" s="29" t="s">
        <v>1576</v>
      </c>
      <c r="E138" s="29" t="s">
        <v>118</v>
      </c>
      <c r="F138" s="31">
        <v>699.78947400000004</v>
      </c>
      <c r="G138" s="31">
        <v>2.74</v>
      </c>
      <c r="H138" s="31">
        <f t="shared" si="8"/>
        <v>1917.42</v>
      </c>
      <c r="I138" s="32">
        <f t="shared" si="9"/>
        <v>0.10761067704986436</v>
      </c>
      <c r="J138" s="32">
        <f t="shared" si="11"/>
        <v>89.094317153676883</v>
      </c>
      <c r="K138" s="29" t="str">
        <f t="shared" si="10"/>
        <v>C</v>
      </c>
    </row>
    <row r="139" spans="1:11" ht="27.95" customHeight="1">
      <c r="A139" s="29" t="s">
        <v>2068</v>
      </c>
      <c r="B139" s="30" t="s">
        <v>2069</v>
      </c>
      <c r="C139" s="29" t="s">
        <v>14</v>
      </c>
      <c r="D139" s="29" t="s">
        <v>1576</v>
      </c>
      <c r="E139" s="29" t="s">
        <v>33</v>
      </c>
      <c r="F139" s="31">
        <v>7</v>
      </c>
      <c r="G139" s="31">
        <v>271.77</v>
      </c>
      <c r="H139" s="31">
        <f t="shared" si="8"/>
        <v>1902.39</v>
      </c>
      <c r="I139" s="32">
        <f t="shared" si="9"/>
        <v>0.10676715373412787</v>
      </c>
      <c r="J139" s="32">
        <f t="shared" si="11"/>
        <v>89.201084307411008</v>
      </c>
      <c r="K139" s="29" t="str">
        <f t="shared" si="10"/>
        <v>C</v>
      </c>
    </row>
    <row r="140" spans="1:11" ht="27.95" customHeight="1">
      <c r="A140" s="29" t="s">
        <v>3019</v>
      </c>
      <c r="B140" s="30" t="s">
        <v>3020</v>
      </c>
      <c r="C140" s="29" t="s">
        <v>14</v>
      </c>
      <c r="D140" s="29" t="s">
        <v>1576</v>
      </c>
      <c r="E140" s="29" t="s">
        <v>88</v>
      </c>
      <c r="F140" s="31">
        <v>30.193926999999999</v>
      </c>
      <c r="G140" s="31">
        <v>60.7</v>
      </c>
      <c r="H140" s="31">
        <f t="shared" si="8"/>
        <v>1832.77</v>
      </c>
      <c r="I140" s="32">
        <f t="shared" si="9"/>
        <v>0.10285989536808832</v>
      </c>
      <c r="J140" s="32">
        <f t="shared" si="11"/>
        <v>89.303944202779093</v>
      </c>
      <c r="K140" s="29" t="str">
        <f t="shared" si="10"/>
        <v>C</v>
      </c>
    </row>
    <row r="141" spans="1:11" ht="15" customHeight="1">
      <c r="A141" s="29" t="s">
        <v>2748</v>
      </c>
      <c r="B141" s="30" t="s">
        <v>2749</v>
      </c>
      <c r="C141" s="29" t="s">
        <v>14</v>
      </c>
      <c r="D141" s="29" t="s">
        <v>1576</v>
      </c>
      <c r="E141" s="29" t="s">
        <v>88</v>
      </c>
      <c r="F141" s="31">
        <v>84.459773999999996</v>
      </c>
      <c r="G141" s="31">
        <v>21.63</v>
      </c>
      <c r="H141" s="31">
        <f t="shared" si="8"/>
        <v>1826.86</v>
      </c>
      <c r="I141" s="32">
        <f t="shared" si="9"/>
        <v>0.10252821055132166</v>
      </c>
      <c r="J141" s="32">
        <f t="shared" si="11"/>
        <v>89.40647241333042</v>
      </c>
      <c r="K141" s="29" t="str">
        <f t="shared" si="10"/>
        <v>C</v>
      </c>
    </row>
    <row r="142" spans="1:11" ht="20.100000000000001" customHeight="1">
      <c r="A142" s="29" t="s">
        <v>2073</v>
      </c>
      <c r="B142" s="30" t="s">
        <v>2074</v>
      </c>
      <c r="C142" s="29" t="s">
        <v>14</v>
      </c>
      <c r="D142" s="29" t="s">
        <v>1576</v>
      </c>
      <c r="E142" s="29" t="s">
        <v>39</v>
      </c>
      <c r="F142" s="31">
        <v>2.16</v>
      </c>
      <c r="G142" s="31">
        <v>833.47</v>
      </c>
      <c r="H142" s="31">
        <f t="shared" si="8"/>
        <v>1800.3</v>
      </c>
      <c r="I142" s="32">
        <f t="shared" si="9"/>
        <v>0.10103759316835687</v>
      </c>
      <c r="J142" s="32">
        <f t="shared" si="11"/>
        <v>89.507510006498777</v>
      </c>
      <c r="K142" s="29" t="str">
        <f t="shared" si="10"/>
        <v>C</v>
      </c>
    </row>
    <row r="143" spans="1:11" ht="27.95" customHeight="1">
      <c r="A143" s="29" t="s">
        <v>2054</v>
      </c>
      <c r="B143" s="30" t="s">
        <v>2055</v>
      </c>
      <c r="C143" s="29" t="s">
        <v>14</v>
      </c>
      <c r="D143" s="29" t="s">
        <v>1576</v>
      </c>
      <c r="E143" s="29" t="s">
        <v>1583</v>
      </c>
      <c r="F143" s="31">
        <v>12</v>
      </c>
      <c r="G143" s="31">
        <v>149.53</v>
      </c>
      <c r="H143" s="31">
        <f t="shared" si="8"/>
        <v>1794.36</v>
      </c>
      <c r="I143" s="32">
        <f t="shared" si="9"/>
        <v>0.10070422467231728</v>
      </c>
      <c r="J143" s="32">
        <f t="shared" si="11"/>
        <v>89.60821423117109</v>
      </c>
      <c r="K143" s="29" t="str">
        <f t="shared" si="10"/>
        <v>C</v>
      </c>
    </row>
    <row r="144" spans="1:11" ht="15" customHeight="1">
      <c r="A144" s="29" t="s">
        <v>3632</v>
      </c>
      <c r="B144" s="30" t="s">
        <v>3633</v>
      </c>
      <c r="C144" s="29" t="s">
        <v>14</v>
      </c>
      <c r="D144" s="29" t="s">
        <v>1483</v>
      </c>
      <c r="E144" s="29" t="s">
        <v>1563</v>
      </c>
      <c r="F144" s="31">
        <v>77.724081887907843</v>
      </c>
      <c r="G144" s="31">
        <v>22.63</v>
      </c>
      <c r="H144" s="31">
        <f t="shared" si="8"/>
        <v>1758.9</v>
      </c>
      <c r="I144" s="32">
        <f t="shared" si="9"/>
        <v>9.8714115771717431E-2</v>
      </c>
      <c r="J144" s="32">
        <f t="shared" si="11"/>
        <v>89.706928346942803</v>
      </c>
      <c r="K144" s="29" t="str">
        <f t="shared" si="10"/>
        <v>C</v>
      </c>
    </row>
    <row r="145" spans="1:11" ht="20.100000000000001" customHeight="1">
      <c r="A145" s="29" t="s">
        <v>2138</v>
      </c>
      <c r="B145" s="30" t="s">
        <v>2139</v>
      </c>
      <c r="C145" s="29" t="s">
        <v>14</v>
      </c>
      <c r="D145" s="29" t="s">
        <v>1576</v>
      </c>
      <c r="E145" s="29" t="s">
        <v>88</v>
      </c>
      <c r="F145" s="31">
        <v>25.88</v>
      </c>
      <c r="G145" s="31">
        <v>66.73</v>
      </c>
      <c r="H145" s="31">
        <f t="shared" si="8"/>
        <v>1726.97</v>
      </c>
      <c r="I145" s="32">
        <f t="shared" si="9"/>
        <v>9.6922119798898657E-2</v>
      </c>
      <c r="J145" s="32">
        <f t="shared" si="11"/>
        <v>89.803850466741707</v>
      </c>
      <c r="K145" s="29" t="str">
        <f t="shared" si="10"/>
        <v>C</v>
      </c>
    </row>
    <row r="146" spans="1:11" ht="20.100000000000001" customHeight="1">
      <c r="A146" s="29" t="s">
        <v>1533</v>
      </c>
      <c r="B146" s="30" t="s">
        <v>4264</v>
      </c>
      <c r="C146" s="29" t="s">
        <v>4260</v>
      </c>
      <c r="D146" s="29" t="s">
        <v>1552</v>
      </c>
      <c r="E146" s="29" t="s">
        <v>1558</v>
      </c>
      <c r="F146" s="31">
        <v>5.3</v>
      </c>
      <c r="G146" s="31">
        <v>323.60000000000002</v>
      </c>
      <c r="H146" s="31">
        <f t="shared" si="8"/>
        <v>1715.08</v>
      </c>
      <c r="I146" s="32">
        <f t="shared" si="9"/>
        <v>9.6254821580395195E-2</v>
      </c>
      <c r="J146" s="32">
        <f t="shared" si="11"/>
        <v>89.900105288322109</v>
      </c>
      <c r="K146" s="29" t="str">
        <f t="shared" si="10"/>
        <v>C</v>
      </c>
    </row>
    <row r="147" spans="1:11" ht="15" customHeight="1">
      <c r="A147" s="29" t="s">
        <v>3230</v>
      </c>
      <c r="B147" s="30" t="s">
        <v>3231</v>
      </c>
      <c r="C147" s="29" t="s">
        <v>14</v>
      </c>
      <c r="D147" s="29" t="s">
        <v>1483</v>
      </c>
      <c r="E147" s="29" t="s">
        <v>1563</v>
      </c>
      <c r="F147" s="31">
        <v>108.40590468576001</v>
      </c>
      <c r="G147" s="31">
        <v>15.74</v>
      </c>
      <c r="H147" s="31">
        <f t="shared" si="8"/>
        <v>1706.31</v>
      </c>
      <c r="I147" s="32">
        <f t="shared" si="9"/>
        <v>9.5762626006276164E-2</v>
      </c>
      <c r="J147" s="32">
        <f t="shared" si="11"/>
        <v>89.995867914328386</v>
      </c>
      <c r="K147" s="29" t="str">
        <f t="shared" si="10"/>
        <v>C</v>
      </c>
    </row>
    <row r="148" spans="1:11" ht="20.100000000000001" customHeight="1">
      <c r="A148" s="29" t="s">
        <v>1853</v>
      </c>
      <c r="B148" s="30" t="s">
        <v>1854</v>
      </c>
      <c r="C148" s="29" t="s">
        <v>14</v>
      </c>
      <c r="D148" s="29" t="s">
        <v>1576</v>
      </c>
      <c r="E148" s="29" t="s">
        <v>39</v>
      </c>
      <c r="F148" s="31">
        <v>115.227</v>
      </c>
      <c r="G148" s="31">
        <v>14.58</v>
      </c>
      <c r="H148" s="31">
        <f t="shared" si="8"/>
        <v>1680.01</v>
      </c>
      <c r="I148" s="32">
        <f t="shared" si="9"/>
        <v>9.4286600510343391E-2</v>
      </c>
      <c r="J148" s="32">
        <f t="shared" si="11"/>
        <v>90.09015451483873</v>
      </c>
      <c r="K148" s="29" t="str">
        <f t="shared" si="10"/>
        <v>C</v>
      </c>
    </row>
    <row r="149" spans="1:11" ht="27.95" customHeight="1">
      <c r="A149" s="29" t="s">
        <v>3210</v>
      </c>
      <c r="B149" s="30" t="s">
        <v>3211</v>
      </c>
      <c r="C149" s="29" t="s">
        <v>14</v>
      </c>
      <c r="D149" s="29" t="s">
        <v>1469</v>
      </c>
      <c r="E149" s="29" t="s">
        <v>1563</v>
      </c>
      <c r="F149" s="31">
        <v>3333.7365742753773</v>
      </c>
      <c r="G149" s="31">
        <v>0.49</v>
      </c>
      <c r="H149" s="31">
        <f t="shared" si="8"/>
        <v>1633.53</v>
      </c>
      <c r="I149" s="32">
        <f t="shared" si="9"/>
        <v>9.1678020090154966E-2</v>
      </c>
      <c r="J149" s="32">
        <f t="shared" si="11"/>
        <v>90.181832534928887</v>
      </c>
      <c r="K149" s="29" t="str">
        <f t="shared" si="10"/>
        <v>C</v>
      </c>
    </row>
    <row r="150" spans="1:11" ht="20.100000000000001" customHeight="1">
      <c r="A150" s="29" t="s">
        <v>2494</v>
      </c>
      <c r="B150" s="30" t="s">
        <v>722</v>
      </c>
      <c r="C150" s="29" t="s">
        <v>4250</v>
      </c>
      <c r="D150" s="29" t="s">
        <v>1576</v>
      </c>
      <c r="E150" s="29" t="s">
        <v>33</v>
      </c>
      <c r="F150" s="31">
        <v>1</v>
      </c>
      <c r="G150" s="31">
        <v>1632.2</v>
      </c>
      <c r="H150" s="31">
        <f t="shared" si="8"/>
        <v>1632.2</v>
      </c>
      <c r="I150" s="32">
        <f t="shared" si="9"/>
        <v>9.1603376975721865E-2</v>
      </c>
      <c r="J150" s="32">
        <f t="shared" si="11"/>
        <v>90.273435911904613</v>
      </c>
      <c r="K150" s="29" t="str">
        <f t="shared" si="10"/>
        <v>C</v>
      </c>
    </row>
    <row r="151" spans="1:11" ht="20.100000000000001" customHeight="1">
      <c r="A151" s="29" t="s">
        <v>1531</v>
      </c>
      <c r="B151" s="30" t="s">
        <v>4265</v>
      </c>
      <c r="C151" s="29" t="s">
        <v>4260</v>
      </c>
      <c r="D151" s="29" t="s">
        <v>1552</v>
      </c>
      <c r="E151" s="29" t="s">
        <v>1558</v>
      </c>
      <c r="F151" s="31">
        <v>5.3</v>
      </c>
      <c r="G151" s="31">
        <v>307.14999999999998</v>
      </c>
      <c r="H151" s="31">
        <f t="shared" si="8"/>
        <v>1627.9</v>
      </c>
      <c r="I151" s="32">
        <f t="shared" si="9"/>
        <v>9.1362049613268978E-2</v>
      </c>
      <c r="J151" s="32">
        <f t="shared" si="11"/>
        <v>90.36479796151788</v>
      </c>
      <c r="K151" s="29" t="str">
        <f t="shared" si="10"/>
        <v>C</v>
      </c>
    </row>
    <row r="152" spans="1:11" ht="27.95" customHeight="1">
      <c r="A152" s="29" t="s">
        <v>3307</v>
      </c>
      <c r="B152" s="30" t="s">
        <v>3308</v>
      </c>
      <c r="C152" s="29" t="s">
        <v>14</v>
      </c>
      <c r="D152" s="29" t="s">
        <v>1469</v>
      </c>
      <c r="E152" s="29" t="s">
        <v>1563</v>
      </c>
      <c r="F152" s="31">
        <v>1883.2812857711999</v>
      </c>
      <c r="G152" s="31">
        <v>0.85</v>
      </c>
      <c r="H152" s="31">
        <f t="shared" si="8"/>
        <v>1600.79</v>
      </c>
      <c r="I152" s="32">
        <f t="shared" si="9"/>
        <v>8.9840564776967155E-2</v>
      </c>
      <c r="J152" s="32">
        <f t="shared" si="11"/>
        <v>90.454638526294843</v>
      </c>
      <c r="K152" s="29" t="str">
        <f t="shared" si="10"/>
        <v>C</v>
      </c>
    </row>
    <row r="153" spans="1:11" ht="15" customHeight="1">
      <c r="A153" s="29" t="s">
        <v>1927</v>
      </c>
      <c r="B153" s="30" t="s">
        <v>1928</v>
      </c>
      <c r="C153" s="29" t="s">
        <v>399</v>
      </c>
      <c r="D153" s="29" t="s">
        <v>1576</v>
      </c>
      <c r="E153" s="29" t="s">
        <v>496</v>
      </c>
      <c r="F153" s="31">
        <v>43</v>
      </c>
      <c r="G153" s="31">
        <v>37.11</v>
      </c>
      <c r="H153" s="31">
        <f t="shared" si="8"/>
        <v>1595.73</v>
      </c>
      <c r="I153" s="32">
        <f t="shared" si="9"/>
        <v>8.9556584206266776E-2</v>
      </c>
      <c r="J153" s="32">
        <f t="shared" si="11"/>
        <v>90.544195110501107</v>
      </c>
      <c r="K153" s="29" t="str">
        <f t="shared" si="10"/>
        <v>C</v>
      </c>
    </row>
    <row r="154" spans="1:11" ht="15" customHeight="1">
      <c r="A154" s="29" t="s">
        <v>3611</v>
      </c>
      <c r="B154" s="30" t="s">
        <v>3612</v>
      </c>
      <c r="C154" s="29" t="s">
        <v>14</v>
      </c>
      <c r="D154" s="29" t="s">
        <v>1483</v>
      </c>
      <c r="E154" s="29" t="s">
        <v>1563</v>
      </c>
      <c r="F154" s="31">
        <v>39.550530977040999</v>
      </c>
      <c r="G154" s="31">
        <v>40.270000000000003</v>
      </c>
      <c r="H154" s="31">
        <f t="shared" si="8"/>
        <v>1592.7</v>
      </c>
      <c r="I154" s="32">
        <f t="shared" si="9"/>
        <v>8.9386532599701155E-2</v>
      </c>
      <c r="J154" s="32">
        <f t="shared" si="11"/>
        <v>90.633581643100811</v>
      </c>
      <c r="K154" s="29" t="str">
        <f t="shared" si="10"/>
        <v>C</v>
      </c>
    </row>
    <row r="155" spans="1:11" ht="20.100000000000001" customHeight="1">
      <c r="A155" s="29" t="s">
        <v>2807</v>
      </c>
      <c r="B155" s="30" t="s">
        <v>2808</v>
      </c>
      <c r="C155" s="29" t="s">
        <v>14</v>
      </c>
      <c r="D155" s="29" t="s">
        <v>1576</v>
      </c>
      <c r="E155" s="29" t="s">
        <v>118</v>
      </c>
      <c r="F155" s="31">
        <v>521.92497000000003</v>
      </c>
      <c r="G155" s="31">
        <v>3.05</v>
      </c>
      <c r="H155" s="31">
        <f t="shared" si="8"/>
        <v>1591.87</v>
      </c>
      <c r="I155" s="32">
        <f t="shared" si="9"/>
        <v>8.9339950806483492E-2</v>
      </c>
      <c r="J155" s="32">
        <f t="shared" si="11"/>
        <v>90.722921593907301</v>
      </c>
      <c r="K155" s="29" t="str">
        <f t="shared" si="10"/>
        <v>C</v>
      </c>
    </row>
    <row r="156" spans="1:11" ht="20.100000000000001" customHeight="1">
      <c r="A156" s="29" t="s">
        <v>2318</v>
      </c>
      <c r="B156" s="30" t="s">
        <v>2319</v>
      </c>
      <c r="C156" s="29" t="s">
        <v>14</v>
      </c>
      <c r="D156" s="29" t="s">
        <v>1576</v>
      </c>
      <c r="E156" s="29" t="s">
        <v>88</v>
      </c>
      <c r="F156" s="31">
        <v>428.37732560540002</v>
      </c>
      <c r="G156" s="31">
        <v>3.7</v>
      </c>
      <c r="H156" s="31">
        <f t="shared" si="8"/>
        <v>1585</v>
      </c>
      <c r="I156" s="32">
        <f t="shared" si="9"/>
        <v>8.8954388252983185E-2</v>
      </c>
      <c r="J156" s="32">
        <f t="shared" si="11"/>
        <v>90.811875982160288</v>
      </c>
      <c r="K156" s="29" t="str">
        <f t="shared" si="10"/>
        <v>C</v>
      </c>
    </row>
    <row r="157" spans="1:11" ht="15" customHeight="1">
      <c r="A157" s="29" t="s">
        <v>2277</v>
      </c>
      <c r="B157" s="30" t="s">
        <v>2278</v>
      </c>
      <c r="C157" s="29" t="s">
        <v>399</v>
      </c>
      <c r="D157" s="29" t="s">
        <v>1576</v>
      </c>
      <c r="E157" s="29" t="s">
        <v>400</v>
      </c>
      <c r="F157" s="31">
        <v>142</v>
      </c>
      <c r="G157" s="31">
        <v>11.1</v>
      </c>
      <c r="H157" s="31">
        <f t="shared" si="8"/>
        <v>1576.2</v>
      </c>
      <c r="I157" s="32">
        <f t="shared" si="9"/>
        <v>8.8460508999591236E-2</v>
      </c>
      <c r="J157" s="32">
        <f t="shared" si="11"/>
        <v>90.900336491159877</v>
      </c>
      <c r="K157" s="29" t="str">
        <f t="shared" si="10"/>
        <v>C</v>
      </c>
    </row>
    <row r="158" spans="1:11" ht="20.100000000000001" customHeight="1">
      <c r="A158" s="29" t="s">
        <v>3091</v>
      </c>
      <c r="B158" s="30" t="s">
        <v>1329</v>
      </c>
      <c r="C158" s="29" t="s">
        <v>4250</v>
      </c>
      <c r="D158" s="29" t="s">
        <v>1576</v>
      </c>
      <c r="E158" s="29" t="s">
        <v>88</v>
      </c>
      <c r="F158" s="31">
        <v>118.45</v>
      </c>
      <c r="G158" s="31">
        <v>12.9</v>
      </c>
      <c r="H158" s="31">
        <f t="shared" si="8"/>
        <v>1528.01</v>
      </c>
      <c r="I158" s="32">
        <f t="shared" si="9"/>
        <v>8.5755958860845957E-2</v>
      </c>
      <c r="J158" s="32">
        <f t="shared" si="11"/>
        <v>90.98609245002072</v>
      </c>
      <c r="K158" s="29" t="str">
        <f t="shared" si="10"/>
        <v>C</v>
      </c>
    </row>
    <row r="159" spans="1:11" ht="27.95" customHeight="1">
      <c r="A159" s="29" t="s">
        <v>1513</v>
      </c>
      <c r="B159" s="30" t="s">
        <v>1514</v>
      </c>
      <c r="C159" s="29" t="s">
        <v>14</v>
      </c>
      <c r="D159" s="29" t="s">
        <v>1469</v>
      </c>
      <c r="E159" s="29" t="s">
        <v>15</v>
      </c>
      <c r="F159" s="31">
        <v>6</v>
      </c>
      <c r="G159" s="31">
        <v>250.24</v>
      </c>
      <c r="H159" s="31">
        <f t="shared" si="8"/>
        <v>1501.44</v>
      </c>
      <c r="I159" s="32">
        <f t="shared" si="9"/>
        <v>8.4264780251456825E-2</v>
      </c>
      <c r="J159" s="32">
        <f t="shared" si="11"/>
        <v>91.07035723027218</v>
      </c>
      <c r="K159" s="29" t="str">
        <f t="shared" si="10"/>
        <v>C</v>
      </c>
    </row>
    <row r="160" spans="1:11" ht="15" customHeight="1">
      <c r="A160" s="29" t="s">
        <v>3077</v>
      </c>
      <c r="B160" s="30" t="s">
        <v>3078</v>
      </c>
      <c r="C160" s="29" t="s">
        <v>14</v>
      </c>
      <c r="D160" s="29" t="s">
        <v>1576</v>
      </c>
      <c r="E160" s="29" t="s">
        <v>88</v>
      </c>
      <c r="F160" s="31">
        <v>580.22251544000005</v>
      </c>
      <c r="G160" s="31">
        <v>2.5</v>
      </c>
      <c r="H160" s="31">
        <f t="shared" si="8"/>
        <v>1450.56</v>
      </c>
      <c r="I160" s="32">
        <f t="shared" si="9"/>
        <v>8.1409260204572412E-2</v>
      </c>
      <c r="J160" s="32">
        <f t="shared" si="11"/>
        <v>91.151766490476746</v>
      </c>
      <c r="K160" s="29" t="str">
        <f t="shared" si="10"/>
        <v>C</v>
      </c>
    </row>
    <row r="161" spans="1:11" ht="27.95" customHeight="1">
      <c r="A161" s="29" t="s">
        <v>3418</v>
      </c>
      <c r="B161" s="30" t="s">
        <v>3419</v>
      </c>
      <c r="C161" s="29" t="s">
        <v>14</v>
      </c>
      <c r="D161" s="29" t="s">
        <v>1860</v>
      </c>
      <c r="E161" s="29" t="s">
        <v>33</v>
      </c>
      <c r="F161" s="35">
        <v>2.0940013717822802E-3</v>
      </c>
      <c r="G161" s="31">
        <v>691709.89</v>
      </c>
      <c r="H161" s="31">
        <f t="shared" si="8"/>
        <v>1448.44</v>
      </c>
      <c r="I161" s="32">
        <f t="shared" si="9"/>
        <v>8.12902802026189E-2</v>
      </c>
      <c r="J161" s="32">
        <f t="shared" si="11"/>
        <v>91.233056770679369</v>
      </c>
      <c r="K161" s="29" t="str">
        <f t="shared" si="10"/>
        <v>C</v>
      </c>
    </row>
    <row r="162" spans="1:11" ht="20.100000000000001" customHeight="1">
      <c r="A162" s="29" t="s">
        <v>4065</v>
      </c>
      <c r="B162" s="30" t="s">
        <v>4066</v>
      </c>
      <c r="C162" s="29" t="s">
        <v>14</v>
      </c>
      <c r="D162" s="29" t="s">
        <v>1576</v>
      </c>
      <c r="E162" s="29" t="s">
        <v>88</v>
      </c>
      <c r="F162" s="31">
        <v>86.3755427328</v>
      </c>
      <c r="G162" s="31">
        <v>16.7</v>
      </c>
      <c r="H162" s="31">
        <f t="shared" si="8"/>
        <v>1442.47</v>
      </c>
      <c r="I162" s="32">
        <f t="shared" si="9"/>
        <v>8.0955228027306397E-2</v>
      </c>
      <c r="J162" s="32">
        <f t="shared" si="11"/>
        <v>91.314011998706675</v>
      </c>
      <c r="K162" s="29" t="str">
        <f t="shared" si="10"/>
        <v>C</v>
      </c>
    </row>
    <row r="163" spans="1:11" ht="20.100000000000001" customHeight="1">
      <c r="A163" s="29" t="s">
        <v>1866</v>
      </c>
      <c r="B163" s="30" t="s">
        <v>1867</v>
      </c>
      <c r="C163" s="29" t="s">
        <v>14</v>
      </c>
      <c r="D163" s="29" t="s">
        <v>1860</v>
      </c>
      <c r="E163" s="29" t="s">
        <v>4261</v>
      </c>
      <c r="F163" s="31">
        <v>87.701340000000002</v>
      </c>
      <c r="G163" s="31">
        <v>16.399999999999999</v>
      </c>
      <c r="H163" s="31">
        <f t="shared" si="8"/>
        <v>1438.3</v>
      </c>
      <c r="I163" s="32">
        <f t="shared" si="9"/>
        <v>8.072119660836953E-2</v>
      </c>
      <c r="J163" s="32">
        <f t="shared" si="11"/>
        <v>91.394733195315041</v>
      </c>
      <c r="K163" s="29" t="str">
        <f t="shared" si="10"/>
        <v>C</v>
      </c>
    </row>
    <row r="164" spans="1:11" ht="20.100000000000001" customHeight="1">
      <c r="A164" s="29" t="s">
        <v>2359</v>
      </c>
      <c r="B164" s="30" t="s">
        <v>2360</v>
      </c>
      <c r="C164" s="29" t="s">
        <v>4250</v>
      </c>
      <c r="D164" s="29" t="s">
        <v>1576</v>
      </c>
      <c r="E164" s="29" t="s">
        <v>33</v>
      </c>
      <c r="F164" s="31">
        <v>57</v>
      </c>
      <c r="G164" s="31">
        <v>24.9</v>
      </c>
      <c r="H164" s="31">
        <f t="shared" si="8"/>
        <v>1419.3</v>
      </c>
      <c r="I164" s="32">
        <f t="shared" si="9"/>
        <v>7.9654866402182348E-2</v>
      </c>
      <c r="J164" s="32">
        <f t="shared" si="11"/>
        <v>91.474388061717221</v>
      </c>
      <c r="K164" s="29" t="str">
        <f t="shared" si="10"/>
        <v>C</v>
      </c>
    </row>
    <row r="165" spans="1:11" ht="27.95" customHeight="1">
      <c r="A165" s="29" t="s">
        <v>1493</v>
      </c>
      <c r="B165" s="30" t="s">
        <v>1494</v>
      </c>
      <c r="C165" s="29" t="s">
        <v>14</v>
      </c>
      <c r="D165" s="29" t="s">
        <v>1469</v>
      </c>
      <c r="E165" s="29" t="s">
        <v>15</v>
      </c>
      <c r="F165" s="31">
        <v>6</v>
      </c>
      <c r="G165" s="31">
        <v>236.16</v>
      </c>
      <c r="H165" s="31">
        <f t="shared" si="8"/>
        <v>1416.96</v>
      </c>
      <c r="I165" s="32">
        <f t="shared" si="9"/>
        <v>7.9523539418894049E-2</v>
      </c>
      <c r="J165" s="32">
        <f t="shared" si="11"/>
        <v>91.553911601136122</v>
      </c>
      <c r="K165" s="29" t="str">
        <f t="shared" si="10"/>
        <v>C</v>
      </c>
    </row>
    <row r="166" spans="1:11" ht="15" customHeight="1">
      <c r="A166" s="29" t="s">
        <v>2850</v>
      </c>
      <c r="B166" s="30" t="s">
        <v>2851</v>
      </c>
      <c r="C166" s="29" t="s">
        <v>14</v>
      </c>
      <c r="D166" s="29" t="s">
        <v>1576</v>
      </c>
      <c r="E166" s="29" t="s">
        <v>33</v>
      </c>
      <c r="F166" s="31">
        <v>14.490681</v>
      </c>
      <c r="G166" s="31">
        <v>96.84</v>
      </c>
      <c r="H166" s="31">
        <f t="shared" si="8"/>
        <v>1403.28</v>
      </c>
      <c r="I166" s="32">
        <f t="shared" si="9"/>
        <v>7.8755781670439257E-2</v>
      </c>
      <c r="J166" s="32">
        <f t="shared" si="11"/>
        <v>91.632667382806559</v>
      </c>
      <c r="K166" s="29" t="str">
        <f t="shared" si="10"/>
        <v>C</v>
      </c>
    </row>
    <row r="167" spans="1:11" ht="15" customHeight="1">
      <c r="A167" s="29" t="s">
        <v>2104</v>
      </c>
      <c r="B167" s="30" t="s">
        <v>2105</v>
      </c>
      <c r="C167" s="29" t="s">
        <v>399</v>
      </c>
      <c r="D167" s="29" t="s">
        <v>1576</v>
      </c>
      <c r="E167" s="29" t="s">
        <v>295</v>
      </c>
      <c r="F167" s="31">
        <v>4.4000000000000004</v>
      </c>
      <c r="G167" s="31">
        <v>318.67</v>
      </c>
      <c r="H167" s="31">
        <f t="shared" si="8"/>
        <v>1402.15</v>
      </c>
      <c r="I167" s="32">
        <f t="shared" si="9"/>
        <v>7.8692363084492359E-2</v>
      </c>
      <c r="J167" s="32">
        <f t="shared" si="11"/>
        <v>91.711359745891045</v>
      </c>
      <c r="K167" s="29" t="str">
        <f t="shared" si="10"/>
        <v>C</v>
      </c>
    </row>
    <row r="168" spans="1:11" ht="20.100000000000001" customHeight="1">
      <c r="A168" s="29" t="s">
        <v>2908</v>
      </c>
      <c r="B168" s="30" t="s">
        <v>2909</v>
      </c>
      <c r="C168" s="29" t="s">
        <v>4250</v>
      </c>
      <c r="D168" s="29" t="s">
        <v>1576</v>
      </c>
      <c r="E168" s="29" t="s">
        <v>33</v>
      </c>
      <c r="F168" s="31">
        <v>3</v>
      </c>
      <c r="G168" s="31">
        <v>462.74</v>
      </c>
      <c r="H168" s="31">
        <f t="shared" si="8"/>
        <v>1388.22</v>
      </c>
      <c r="I168" s="32">
        <f t="shared" si="9"/>
        <v>7.7910574675429847E-2</v>
      </c>
      <c r="J168" s="32">
        <f t="shared" si="11"/>
        <v>91.789270320566473</v>
      </c>
      <c r="K168" s="29" t="str">
        <f t="shared" si="10"/>
        <v>C</v>
      </c>
    </row>
    <row r="169" spans="1:11" ht="15" customHeight="1">
      <c r="A169" s="29" t="s">
        <v>1782</v>
      </c>
      <c r="B169" s="30" t="s">
        <v>1783</v>
      </c>
      <c r="C169" s="29" t="s">
        <v>14</v>
      </c>
      <c r="D169" s="29" t="s">
        <v>1576</v>
      </c>
      <c r="E169" s="29" t="s">
        <v>118</v>
      </c>
      <c r="F169" s="31">
        <v>77.992595199999997</v>
      </c>
      <c r="G169" s="31">
        <v>17.760000000000002</v>
      </c>
      <c r="H169" s="31">
        <f t="shared" si="8"/>
        <v>1385.15</v>
      </c>
      <c r="I169" s="32">
        <f t="shared" si="9"/>
        <v>7.7738278163166988E-2</v>
      </c>
      <c r="J169" s="32">
        <f t="shared" si="11"/>
        <v>91.86700859872964</v>
      </c>
      <c r="K169" s="29" t="str">
        <f t="shared" si="10"/>
        <v>C</v>
      </c>
    </row>
    <row r="170" spans="1:11" ht="15" customHeight="1">
      <c r="A170" s="29" t="s">
        <v>2953</v>
      </c>
      <c r="B170" s="30" t="s">
        <v>2954</v>
      </c>
      <c r="C170" s="29" t="s">
        <v>14</v>
      </c>
      <c r="D170" s="29" t="s">
        <v>1576</v>
      </c>
      <c r="E170" s="29" t="s">
        <v>118</v>
      </c>
      <c r="F170" s="31">
        <v>17.192699999999999</v>
      </c>
      <c r="G170" s="31">
        <v>79.69</v>
      </c>
      <c r="H170" s="31">
        <f t="shared" si="8"/>
        <v>1370.09</v>
      </c>
      <c r="I170" s="32">
        <f t="shared" si="9"/>
        <v>7.6893071168157551E-2</v>
      </c>
      <c r="J170" s="32">
        <f t="shared" si="11"/>
        <v>91.943901669897798</v>
      </c>
      <c r="K170" s="29" t="str">
        <f t="shared" si="10"/>
        <v>C</v>
      </c>
    </row>
    <row r="171" spans="1:11" ht="20.100000000000001" customHeight="1">
      <c r="A171" s="29" t="s">
        <v>3156</v>
      </c>
      <c r="B171" s="30" t="s">
        <v>1408</v>
      </c>
      <c r="C171" s="29" t="s">
        <v>4250</v>
      </c>
      <c r="D171" s="29" t="s">
        <v>1576</v>
      </c>
      <c r="E171" s="29" t="s">
        <v>33</v>
      </c>
      <c r="F171" s="31">
        <v>12</v>
      </c>
      <c r="G171" s="31">
        <v>113.78</v>
      </c>
      <c r="H171" s="31">
        <f t="shared" si="8"/>
        <v>1365.36</v>
      </c>
      <c r="I171" s="32">
        <f t="shared" si="9"/>
        <v>7.6627611069459381E-2</v>
      </c>
      <c r="J171" s="32">
        <f t="shared" si="11"/>
        <v>92.020529280967253</v>
      </c>
      <c r="K171" s="29" t="str">
        <f t="shared" si="10"/>
        <v>C</v>
      </c>
    </row>
    <row r="172" spans="1:11" ht="20.100000000000001" customHeight="1">
      <c r="A172" s="29" t="s">
        <v>3740</v>
      </c>
      <c r="B172" s="30" t="s">
        <v>3741</v>
      </c>
      <c r="C172" s="29" t="s">
        <v>14</v>
      </c>
      <c r="D172" s="29" t="s">
        <v>1576</v>
      </c>
      <c r="E172" s="29" t="s">
        <v>88</v>
      </c>
      <c r="F172" s="31">
        <v>49.294515199999999</v>
      </c>
      <c r="G172" s="31">
        <v>27.37</v>
      </c>
      <c r="H172" s="31">
        <f t="shared" si="8"/>
        <v>1349.19</v>
      </c>
      <c r="I172" s="32">
        <f t="shared" si="9"/>
        <v>7.5720107941351672E-2</v>
      </c>
      <c r="J172" s="32">
        <f t="shared" si="11"/>
        <v>92.096249388908603</v>
      </c>
      <c r="K172" s="29" t="str">
        <f t="shared" si="10"/>
        <v>C</v>
      </c>
    </row>
    <row r="173" spans="1:11" ht="20.100000000000001" customHeight="1">
      <c r="A173" s="29" t="s">
        <v>2963</v>
      </c>
      <c r="B173" s="30" t="s">
        <v>2964</v>
      </c>
      <c r="C173" s="29" t="s">
        <v>4250</v>
      </c>
      <c r="D173" s="29" t="s">
        <v>1576</v>
      </c>
      <c r="E173" s="29" t="s">
        <v>33</v>
      </c>
      <c r="F173" s="31">
        <v>42</v>
      </c>
      <c r="G173" s="31">
        <v>32</v>
      </c>
      <c r="H173" s="31">
        <f t="shared" si="8"/>
        <v>1344</v>
      </c>
      <c r="I173" s="32">
        <f t="shared" si="9"/>
        <v>7.5428831427135259E-2</v>
      </c>
      <c r="J173" s="32">
        <f t="shared" si="11"/>
        <v>92.171678220335735</v>
      </c>
      <c r="K173" s="29" t="str">
        <f t="shared" si="10"/>
        <v>C</v>
      </c>
    </row>
    <row r="174" spans="1:11" ht="20.100000000000001" customHeight="1">
      <c r="A174" s="29" t="s">
        <v>2364</v>
      </c>
      <c r="B174" s="30" t="s">
        <v>2365</v>
      </c>
      <c r="C174" s="29" t="s">
        <v>4250</v>
      </c>
      <c r="D174" s="29" t="s">
        <v>1576</v>
      </c>
      <c r="E174" s="29" t="s">
        <v>33</v>
      </c>
      <c r="F174" s="31">
        <v>10</v>
      </c>
      <c r="G174" s="31">
        <v>133.57</v>
      </c>
      <c r="H174" s="31">
        <f t="shared" si="8"/>
        <v>1335.7</v>
      </c>
      <c r="I174" s="32">
        <f t="shared" si="9"/>
        <v>7.4963013494958763E-2</v>
      </c>
      <c r="J174" s="32">
        <f t="shared" si="11"/>
        <v>92.246641233830701</v>
      </c>
      <c r="K174" s="29" t="str">
        <f t="shared" si="10"/>
        <v>C</v>
      </c>
    </row>
    <row r="175" spans="1:11" ht="15" customHeight="1">
      <c r="A175" s="29" t="s">
        <v>2521</v>
      </c>
      <c r="B175" s="30" t="s">
        <v>2522</v>
      </c>
      <c r="C175" s="29" t="s">
        <v>14</v>
      </c>
      <c r="D175" s="29" t="s">
        <v>1576</v>
      </c>
      <c r="E175" s="29" t="s">
        <v>88</v>
      </c>
      <c r="F175" s="31">
        <v>63.828918999999999</v>
      </c>
      <c r="G175" s="31">
        <v>20.85</v>
      </c>
      <c r="H175" s="31">
        <f t="shared" si="8"/>
        <v>1330.83</v>
      </c>
      <c r="I175" s="32">
        <f t="shared" si="9"/>
        <v>7.4689696226320254E-2</v>
      </c>
      <c r="J175" s="32">
        <f t="shared" si="11"/>
        <v>92.321330930057016</v>
      </c>
      <c r="K175" s="29" t="str">
        <f t="shared" si="10"/>
        <v>C</v>
      </c>
    </row>
    <row r="176" spans="1:11" ht="27.95" customHeight="1">
      <c r="A176" s="29" t="s">
        <v>3998</v>
      </c>
      <c r="B176" s="30" t="s">
        <v>3999</v>
      </c>
      <c r="C176" s="29" t="s">
        <v>14</v>
      </c>
      <c r="D176" s="29" t="s">
        <v>1469</v>
      </c>
      <c r="E176" s="29" t="s">
        <v>1563</v>
      </c>
      <c r="F176" s="31">
        <v>673.54108756436403</v>
      </c>
      <c r="G176" s="31">
        <v>1.97</v>
      </c>
      <c r="H176" s="31">
        <f t="shared" si="8"/>
        <v>1326.88</v>
      </c>
      <c r="I176" s="32">
        <f t="shared" si="9"/>
        <v>7.4468011788718202E-2</v>
      </c>
      <c r="J176" s="32">
        <f t="shared" si="11"/>
        <v>92.39579894184574</v>
      </c>
      <c r="K176" s="29" t="str">
        <f t="shared" si="10"/>
        <v>C</v>
      </c>
    </row>
    <row r="177" spans="1:11" ht="15" customHeight="1">
      <c r="A177" s="29" t="s">
        <v>2071</v>
      </c>
      <c r="B177" s="30" t="s">
        <v>2072</v>
      </c>
      <c r="C177" s="29" t="s">
        <v>14</v>
      </c>
      <c r="D177" s="29" t="s">
        <v>1576</v>
      </c>
      <c r="E177" s="29" t="s">
        <v>33</v>
      </c>
      <c r="F177" s="31">
        <v>8.01</v>
      </c>
      <c r="G177" s="31">
        <v>165.2</v>
      </c>
      <c r="H177" s="31">
        <f t="shared" si="8"/>
        <v>1323.25</v>
      </c>
      <c r="I177" s="32">
        <f t="shared" si="9"/>
        <v>7.4264286596693999E-2</v>
      </c>
      <c r="J177" s="32">
        <f t="shared" si="11"/>
        <v>92.470063228442427</v>
      </c>
      <c r="K177" s="29" t="str">
        <f t="shared" si="10"/>
        <v>C</v>
      </c>
    </row>
    <row r="178" spans="1:11" ht="20.100000000000001" customHeight="1">
      <c r="A178" s="29" t="s">
        <v>2637</v>
      </c>
      <c r="B178" s="30" t="s">
        <v>2638</v>
      </c>
      <c r="C178" s="29" t="s">
        <v>14</v>
      </c>
      <c r="D178" s="29" t="s">
        <v>1860</v>
      </c>
      <c r="E178" s="29" t="s">
        <v>33</v>
      </c>
      <c r="F178" s="31">
        <v>2</v>
      </c>
      <c r="G178" s="31">
        <v>660.25</v>
      </c>
      <c r="H178" s="31">
        <f t="shared" si="8"/>
        <v>1320.5</v>
      </c>
      <c r="I178" s="32">
        <f t="shared" si="9"/>
        <v>7.4109949330009015E-2</v>
      </c>
      <c r="J178" s="32">
        <f t="shared" si="11"/>
        <v>92.544173177772436</v>
      </c>
      <c r="K178" s="29" t="str">
        <f t="shared" si="10"/>
        <v>C</v>
      </c>
    </row>
    <row r="179" spans="1:11" ht="20.100000000000001" customHeight="1">
      <c r="A179" s="29" t="s">
        <v>3006</v>
      </c>
      <c r="B179" s="30" t="s">
        <v>3007</v>
      </c>
      <c r="C179" s="29" t="s">
        <v>14</v>
      </c>
      <c r="D179" s="29" t="s">
        <v>1576</v>
      </c>
      <c r="E179" s="29" t="s">
        <v>88</v>
      </c>
      <c r="F179" s="31">
        <v>44.581226000000001</v>
      </c>
      <c r="G179" s="31">
        <v>29.57</v>
      </c>
      <c r="H179" s="31">
        <f t="shared" si="8"/>
        <v>1318.27</v>
      </c>
      <c r="I179" s="32">
        <f t="shared" si="9"/>
        <v>7.3984795837388095E-2</v>
      </c>
      <c r="J179" s="32">
        <f t="shared" si="11"/>
        <v>92.618157973609826</v>
      </c>
      <c r="K179" s="29" t="str">
        <f t="shared" si="10"/>
        <v>C</v>
      </c>
    </row>
    <row r="180" spans="1:11" ht="20.100000000000001" customHeight="1">
      <c r="A180" s="29" t="s">
        <v>3107</v>
      </c>
      <c r="B180" s="30" t="s">
        <v>1355</v>
      </c>
      <c r="C180" s="29" t="s">
        <v>4250</v>
      </c>
      <c r="D180" s="29" t="s">
        <v>1576</v>
      </c>
      <c r="E180" s="29" t="s">
        <v>33</v>
      </c>
      <c r="F180" s="31">
        <v>14</v>
      </c>
      <c r="G180" s="31">
        <v>91.4</v>
      </c>
      <c r="H180" s="31">
        <f t="shared" si="8"/>
        <v>1279.5999999999999</v>
      </c>
      <c r="I180" s="32">
        <f t="shared" si="9"/>
        <v>7.181453325458502E-2</v>
      </c>
      <c r="J180" s="32">
        <f t="shared" si="11"/>
        <v>92.689972506864407</v>
      </c>
      <c r="K180" s="29" t="str">
        <f t="shared" si="10"/>
        <v>C</v>
      </c>
    </row>
    <row r="181" spans="1:11" ht="20.100000000000001" customHeight="1">
      <c r="A181" s="29" t="s">
        <v>3294</v>
      </c>
      <c r="B181" s="30" t="s">
        <v>3295</v>
      </c>
      <c r="C181" s="29" t="s">
        <v>14</v>
      </c>
      <c r="D181" s="29" t="s">
        <v>1576</v>
      </c>
      <c r="E181" s="29" t="s">
        <v>39</v>
      </c>
      <c r="F181" s="31">
        <v>87.868799999999993</v>
      </c>
      <c r="G181" s="31">
        <v>14.56</v>
      </c>
      <c r="H181" s="31">
        <f t="shared" si="8"/>
        <v>1279.3699999999999</v>
      </c>
      <c r="I181" s="32">
        <f t="shared" si="9"/>
        <v>7.1801625046825926E-2</v>
      </c>
      <c r="J181" s="32">
        <f t="shared" si="11"/>
        <v>92.761774131911238</v>
      </c>
      <c r="K181" s="29" t="str">
        <f t="shared" si="10"/>
        <v>C</v>
      </c>
    </row>
    <row r="182" spans="1:11" ht="15" customHeight="1">
      <c r="A182" s="29" t="s">
        <v>2177</v>
      </c>
      <c r="B182" s="30" t="s">
        <v>398</v>
      </c>
      <c r="C182" s="29" t="s">
        <v>399</v>
      </c>
      <c r="D182" s="29" t="s">
        <v>1576</v>
      </c>
      <c r="E182" s="29" t="s">
        <v>400</v>
      </c>
      <c r="F182" s="31">
        <v>9.4499999999999993</v>
      </c>
      <c r="G182" s="31">
        <v>134.9</v>
      </c>
      <c r="H182" s="31">
        <f t="shared" si="8"/>
        <v>1274.81</v>
      </c>
      <c r="I182" s="32">
        <f t="shared" si="9"/>
        <v>7.1545705797341E-2</v>
      </c>
      <c r="J182" s="32">
        <f t="shared" si="11"/>
        <v>92.833319837708586</v>
      </c>
      <c r="K182" s="29" t="str">
        <f t="shared" si="10"/>
        <v>C</v>
      </c>
    </row>
    <row r="183" spans="1:11" ht="20.100000000000001" customHeight="1">
      <c r="A183" s="29" t="s">
        <v>3125</v>
      </c>
      <c r="B183" s="30" t="s">
        <v>3126</v>
      </c>
      <c r="C183" s="29" t="s">
        <v>14</v>
      </c>
      <c r="D183" s="29" t="s">
        <v>1576</v>
      </c>
      <c r="E183" s="29" t="s">
        <v>33</v>
      </c>
      <c r="F183" s="31">
        <v>15.439171</v>
      </c>
      <c r="G183" s="31">
        <v>81.66</v>
      </c>
      <c r="H183" s="31">
        <f t="shared" si="8"/>
        <v>1260.76</v>
      </c>
      <c r="I183" s="32">
        <f t="shared" si="9"/>
        <v>7.0757182671186802E-2</v>
      </c>
      <c r="J183" s="32">
        <f t="shared" si="11"/>
        <v>92.904077020379773</v>
      </c>
      <c r="K183" s="29" t="str">
        <f t="shared" si="10"/>
        <v>C</v>
      </c>
    </row>
    <row r="184" spans="1:11" ht="15" customHeight="1">
      <c r="A184" s="29" t="s">
        <v>2265</v>
      </c>
      <c r="B184" s="30" t="s">
        <v>2266</v>
      </c>
      <c r="C184" s="29" t="s">
        <v>14</v>
      </c>
      <c r="D184" s="29" t="s">
        <v>1576</v>
      </c>
      <c r="E184" s="29" t="s">
        <v>88</v>
      </c>
      <c r="F184" s="31">
        <v>124.17</v>
      </c>
      <c r="G184" s="31">
        <v>10</v>
      </c>
      <c r="H184" s="31">
        <f t="shared" si="8"/>
        <v>1241.7</v>
      </c>
      <c r="I184" s="32">
        <f t="shared" si="9"/>
        <v>6.968748510645377E-2</v>
      </c>
      <c r="J184" s="32">
        <f t="shared" si="11"/>
        <v>92.97376450548623</v>
      </c>
      <c r="K184" s="29" t="str">
        <f t="shared" si="10"/>
        <v>C</v>
      </c>
    </row>
    <row r="185" spans="1:11" ht="15" customHeight="1">
      <c r="A185" s="29" t="s">
        <v>2673</v>
      </c>
      <c r="B185" s="30" t="s">
        <v>2674</v>
      </c>
      <c r="C185" s="29" t="s">
        <v>14</v>
      </c>
      <c r="D185" s="29" t="s">
        <v>1576</v>
      </c>
      <c r="E185" s="29" t="s">
        <v>88</v>
      </c>
      <c r="F185" s="31">
        <v>20.244</v>
      </c>
      <c r="G185" s="31">
        <v>60.69</v>
      </c>
      <c r="H185" s="31">
        <f t="shared" si="8"/>
        <v>1228.6099999999999</v>
      </c>
      <c r="I185" s="32">
        <f t="shared" si="9"/>
        <v>6.8952839717033226E-2</v>
      </c>
      <c r="J185" s="32">
        <f t="shared" si="11"/>
        <v>93.042717345203258</v>
      </c>
      <c r="K185" s="29" t="str">
        <f t="shared" si="10"/>
        <v>C</v>
      </c>
    </row>
    <row r="186" spans="1:11" ht="20.100000000000001" customHeight="1">
      <c r="A186" s="29" t="s">
        <v>2082</v>
      </c>
      <c r="B186" s="30" t="s">
        <v>2083</v>
      </c>
      <c r="C186" s="29" t="s">
        <v>399</v>
      </c>
      <c r="D186" s="29" t="s">
        <v>1576</v>
      </c>
      <c r="E186" s="29" t="s">
        <v>295</v>
      </c>
      <c r="F186" s="31">
        <v>4.5599999999999996</v>
      </c>
      <c r="G186" s="31">
        <v>267</v>
      </c>
      <c r="H186" s="31">
        <f t="shared" si="8"/>
        <v>1217.52</v>
      </c>
      <c r="I186" s="32">
        <f t="shared" si="9"/>
        <v>6.8330439612474508E-2</v>
      </c>
      <c r="J186" s="32">
        <f t="shared" si="11"/>
        <v>93.111047784815739</v>
      </c>
      <c r="K186" s="29" t="str">
        <f t="shared" si="10"/>
        <v>C</v>
      </c>
    </row>
    <row r="187" spans="1:11" ht="20.100000000000001" customHeight="1">
      <c r="A187" s="29" t="s">
        <v>4106</v>
      </c>
      <c r="B187" s="30" t="s">
        <v>4107</v>
      </c>
      <c r="C187" s="29" t="s">
        <v>14</v>
      </c>
      <c r="D187" s="29" t="s">
        <v>1576</v>
      </c>
      <c r="E187" s="29" t="s">
        <v>39</v>
      </c>
      <c r="F187" s="31">
        <v>41.014431910399999</v>
      </c>
      <c r="G187" s="31">
        <v>29.3</v>
      </c>
      <c r="H187" s="31">
        <f t="shared" si="8"/>
        <v>1201.72</v>
      </c>
      <c r="I187" s="32">
        <f t="shared" si="9"/>
        <v>6.7443701862066219E-2</v>
      </c>
      <c r="J187" s="32">
        <f t="shared" si="11"/>
        <v>93.1784914866778</v>
      </c>
      <c r="K187" s="29" t="str">
        <f t="shared" si="10"/>
        <v>C</v>
      </c>
    </row>
    <row r="188" spans="1:11" ht="15" customHeight="1">
      <c r="A188" s="29" t="s">
        <v>3114</v>
      </c>
      <c r="B188" s="30" t="s">
        <v>3115</v>
      </c>
      <c r="C188" s="29" t="s">
        <v>399</v>
      </c>
      <c r="D188" s="29" t="s">
        <v>1576</v>
      </c>
      <c r="E188" s="29" t="s">
        <v>496</v>
      </c>
      <c r="F188" s="31">
        <v>122.11</v>
      </c>
      <c r="G188" s="31">
        <v>9.83</v>
      </c>
      <c r="H188" s="31">
        <f t="shared" si="8"/>
        <v>1200.3399999999999</v>
      </c>
      <c r="I188" s="32">
        <f t="shared" si="9"/>
        <v>6.736625261551156E-2</v>
      </c>
      <c r="J188" s="32">
        <f t="shared" si="11"/>
        <v>93.245857739293314</v>
      </c>
      <c r="K188" s="29" t="str">
        <f t="shared" si="10"/>
        <v>C</v>
      </c>
    </row>
    <row r="189" spans="1:11" ht="20.100000000000001" customHeight="1">
      <c r="A189" s="29" t="s">
        <v>2815</v>
      </c>
      <c r="B189" s="30" t="s">
        <v>2816</v>
      </c>
      <c r="C189" s="29" t="s">
        <v>14</v>
      </c>
      <c r="D189" s="29" t="s">
        <v>1576</v>
      </c>
      <c r="E189" s="29" t="s">
        <v>33</v>
      </c>
      <c r="F189" s="31">
        <v>5</v>
      </c>
      <c r="G189" s="31">
        <v>240</v>
      </c>
      <c r="H189" s="31">
        <f t="shared" si="8"/>
        <v>1200</v>
      </c>
      <c r="I189" s="32">
        <f t="shared" si="9"/>
        <v>6.7347170917085059E-2</v>
      </c>
      <c r="J189" s="32">
        <f t="shared" si="11"/>
        <v>93.313204910210402</v>
      </c>
      <c r="K189" s="29" t="str">
        <f t="shared" si="10"/>
        <v>C</v>
      </c>
    </row>
    <row r="190" spans="1:11" ht="15" customHeight="1">
      <c r="A190" s="29" t="s">
        <v>1756</v>
      </c>
      <c r="B190" s="30" t="s">
        <v>1757</v>
      </c>
      <c r="C190" s="29" t="s">
        <v>14</v>
      </c>
      <c r="D190" s="29" t="s">
        <v>1576</v>
      </c>
      <c r="E190" s="29" t="s">
        <v>118</v>
      </c>
      <c r="F190" s="31">
        <v>68.325325875999994</v>
      </c>
      <c r="G190" s="31">
        <v>17.46</v>
      </c>
      <c r="H190" s="31">
        <f t="shared" si="8"/>
        <v>1192.96</v>
      </c>
      <c r="I190" s="32">
        <f t="shared" si="9"/>
        <v>6.6952067514371494E-2</v>
      </c>
      <c r="J190" s="32">
        <f t="shared" si="11"/>
        <v>93.380156977724766</v>
      </c>
      <c r="K190" s="29" t="str">
        <f t="shared" si="10"/>
        <v>C</v>
      </c>
    </row>
    <row r="191" spans="1:11" ht="20.100000000000001" customHeight="1">
      <c r="A191" s="29" t="s">
        <v>2321</v>
      </c>
      <c r="B191" s="30" t="s">
        <v>2322</v>
      </c>
      <c r="C191" s="29" t="s">
        <v>14</v>
      </c>
      <c r="D191" s="29" t="s">
        <v>1576</v>
      </c>
      <c r="E191" s="29" t="s">
        <v>88</v>
      </c>
      <c r="F191" s="31">
        <v>221.113822</v>
      </c>
      <c r="G191" s="31">
        <v>5.32</v>
      </c>
      <c r="H191" s="31">
        <f t="shared" si="8"/>
        <v>1176.33</v>
      </c>
      <c r="I191" s="32">
        <f t="shared" si="9"/>
        <v>6.6018747970745556E-2</v>
      </c>
      <c r="J191" s="32">
        <f t="shared" si="11"/>
        <v>93.446175725695511</v>
      </c>
      <c r="K191" s="29" t="str">
        <f t="shared" si="10"/>
        <v>C</v>
      </c>
    </row>
    <row r="192" spans="1:11" ht="15" customHeight="1">
      <c r="A192" s="29" t="s">
        <v>2869</v>
      </c>
      <c r="B192" s="30" t="s">
        <v>2870</v>
      </c>
      <c r="C192" s="29" t="s">
        <v>14</v>
      </c>
      <c r="D192" s="29" t="s">
        <v>1576</v>
      </c>
      <c r="E192" s="29" t="s">
        <v>33</v>
      </c>
      <c r="F192" s="31">
        <v>6</v>
      </c>
      <c r="G192" s="31">
        <v>195.63</v>
      </c>
      <c r="H192" s="31">
        <f t="shared" si="8"/>
        <v>1173.78</v>
      </c>
      <c r="I192" s="32">
        <f t="shared" si="9"/>
        <v>6.5875635232546748E-2</v>
      </c>
      <c r="J192" s="32">
        <f t="shared" si="11"/>
        <v>93.512051360928055</v>
      </c>
      <c r="K192" s="29" t="str">
        <f t="shared" si="10"/>
        <v>C</v>
      </c>
    </row>
    <row r="193" spans="1:11" ht="27.95" customHeight="1">
      <c r="A193" s="29" t="s">
        <v>3996</v>
      </c>
      <c r="B193" s="30" t="s">
        <v>3997</v>
      </c>
      <c r="C193" s="29" t="s">
        <v>14</v>
      </c>
      <c r="D193" s="29" t="s">
        <v>1469</v>
      </c>
      <c r="E193" s="29" t="s">
        <v>1563</v>
      </c>
      <c r="F193" s="31">
        <v>673.54108756436403</v>
      </c>
      <c r="G193" s="31">
        <v>1.73</v>
      </c>
      <c r="H193" s="31">
        <f t="shared" si="8"/>
        <v>1165.23</v>
      </c>
      <c r="I193" s="32">
        <f t="shared" si="9"/>
        <v>6.5395786639762518E-2</v>
      </c>
      <c r="J193" s="32">
        <f t="shared" si="11"/>
        <v>93.577447147567824</v>
      </c>
      <c r="K193" s="29" t="str">
        <f t="shared" si="10"/>
        <v>C</v>
      </c>
    </row>
    <row r="194" spans="1:11" ht="15" customHeight="1">
      <c r="A194" s="29" t="s">
        <v>3469</v>
      </c>
      <c r="B194" s="30" t="s">
        <v>3470</v>
      </c>
      <c r="C194" s="29" t="s">
        <v>14</v>
      </c>
      <c r="D194" s="29" t="s">
        <v>1483</v>
      </c>
      <c r="E194" s="29" t="s">
        <v>1563</v>
      </c>
      <c r="F194" s="31">
        <v>53.316916883233581</v>
      </c>
      <c r="G194" s="31">
        <v>21.81</v>
      </c>
      <c r="H194" s="31">
        <f t="shared" si="8"/>
        <v>1162.8399999999999</v>
      </c>
      <c r="I194" s="32">
        <f t="shared" si="9"/>
        <v>6.5261653524352647E-2</v>
      </c>
      <c r="J194" s="32">
        <f t="shared" si="11"/>
        <v>93.642708801092184</v>
      </c>
      <c r="K194" s="29" t="str">
        <f t="shared" si="10"/>
        <v>C</v>
      </c>
    </row>
    <row r="195" spans="1:11" ht="15" customHeight="1">
      <c r="A195" s="29" t="s">
        <v>2118</v>
      </c>
      <c r="B195" s="30" t="s">
        <v>2119</v>
      </c>
      <c r="C195" s="29" t="s">
        <v>399</v>
      </c>
      <c r="D195" s="29" t="s">
        <v>1576</v>
      </c>
      <c r="E195" s="29" t="s">
        <v>295</v>
      </c>
      <c r="F195" s="31">
        <v>4.4000000000000004</v>
      </c>
      <c r="G195" s="31">
        <v>264</v>
      </c>
      <c r="H195" s="31">
        <f t="shared" si="8"/>
        <v>1161.5999999999999</v>
      </c>
      <c r="I195" s="32">
        <f t="shared" si="9"/>
        <v>6.5192061447738328E-2</v>
      </c>
      <c r="J195" s="32">
        <f t="shared" si="11"/>
        <v>93.707900862539915</v>
      </c>
      <c r="K195" s="29" t="str">
        <f t="shared" si="10"/>
        <v>C</v>
      </c>
    </row>
    <row r="196" spans="1:11" ht="20.100000000000001" customHeight="1">
      <c r="A196" s="29" t="s">
        <v>2251</v>
      </c>
      <c r="B196" s="30" t="s">
        <v>2252</v>
      </c>
      <c r="C196" s="29" t="s">
        <v>4250</v>
      </c>
      <c r="D196" s="29" t="s">
        <v>1576</v>
      </c>
      <c r="E196" s="29" t="s">
        <v>2253</v>
      </c>
      <c r="F196" s="31">
        <v>16.239999999999998</v>
      </c>
      <c r="G196" s="31">
        <v>70.930000000000007</v>
      </c>
      <c r="H196" s="31">
        <f t="shared" ref="H196:H259" si="12">ROUND(F196*G196,2)</f>
        <v>1151.9000000000001</v>
      </c>
      <c r="I196" s="32">
        <f t="shared" ref="I196:I259" si="13">H196/VALOR_TOTAL*100</f>
        <v>6.4647671816158575E-2</v>
      </c>
      <c r="J196" s="32">
        <f t="shared" si="11"/>
        <v>93.772548534356076</v>
      </c>
      <c r="K196" s="29" t="str">
        <f t="shared" ref="K196:K259" si="14">IF(J196&lt;=50,"A",IF(J196&lt;=80,"B","C"))</f>
        <v>C</v>
      </c>
    </row>
    <row r="197" spans="1:11" ht="15" customHeight="1">
      <c r="A197" s="29" t="s">
        <v>2668</v>
      </c>
      <c r="B197" s="30" t="s">
        <v>2669</v>
      </c>
      <c r="C197" s="29" t="s">
        <v>14</v>
      </c>
      <c r="D197" s="29" t="s">
        <v>1576</v>
      </c>
      <c r="E197" s="29" t="s">
        <v>88</v>
      </c>
      <c r="F197" s="31">
        <v>100.1245338632</v>
      </c>
      <c r="G197" s="31">
        <v>11.49</v>
      </c>
      <c r="H197" s="31">
        <f t="shared" si="12"/>
        <v>1150.43</v>
      </c>
      <c r="I197" s="32">
        <f t="shared" si="13"/>
        <v>6.4565171531785134E-2</v>
      </c>
      <c r="J197" s="32">
        <f t="shared" ref="J197:J260" si="15">I197+J196</f>
        <v>93.837113705887859</v>
      </c>
      <c r="K197" s="29" t="str">
        <f t="shared" si="14"/>
        <v>C</v>
      </c>
    </row>
    <row r="198" spans="1:11" ht="15" customHeight="1">
      <c r="A198" s="29" t="s">
        <v>2042</v>
      </c>
      <c r="B198" s="30" t="s">
        <v>2043</v>
      </c>
      <c r="C198" s="29" t="s">
        <v>14</v>
      </c>
      <c r="D198" s="29" t="s">
        <v>1576</v>
      </c>
      <c r="E198" s="29" t="s">
        <v>118</v>
      </c>
      <c r="F198" s="31">
        <v>114.51300000000001</v>
      </c>
      <c r="G198" s="31">
        <v>9.99</v>
      </c>
      <c r="H198" s="31">
        <f t="shared" si="12"/>
        <v>1143.98</v>
      </c>
      <c r="I198" s="32">
        <f t="shared" si="13"/>
        <v>6.4203180488105804E-2</v>
      </c>
      <c r="J198" s="32">
        <f t="shared" si="15"/>
        <v>93.901316886375966</v>
      </c>
      <c r="K198" s="29" t="str">
        <f t="shared" si="14"/>
        <v>C</v>
      </c>
    </row>
    <row r="199" spans="1:11" ht="20.100000000000001" customHeight="1">
      <c r="A199" s="29" t="s">
        <v>1828</v>
      </c>
      <c r="B199" s="30" t="s">
        <v>1829</v>
      </c>
      <c r="C199" s="29" t="s">
        <v>14</v>
      </c>
      <c r="D199" s="29" t="s">
        <v>1576</v>
      </c>
      <c r="E199" s="29" t="s">
        <v>33</v>
      </c>
      <c r="F199" s="31">
        <v>5429.3175686209597</v>
      </c>
      <c r="G199" s="31">
        <v>0.21</v>
      </c>
      <c r="H199" s="31">
        <f t="shared" si="12"/>
        <v>1140.1600000000001</v>
      </c>
      <c r="I199" s="32">
        <f t="shared" si="13"/>
        <v>6.3988791994019759E-2</v>
      </c>
      <c r="J199" s="32">
        <f t="shared" si="15"/>
        <v>93.965305678369987</v>
      </c>
      <c r="K199" s="29" t="str">
        <f t="shared" si="14"/>
        <v>C</v>
      </c>
    </row>
    <row r="200" spans="1:11" ht="15" customHeight="1">
      <c r="A200" s="29" t="s">
        <v>3814</v>
      </c>
      <c r="B200" s="30" t="s">
        <v>3815</v>
      </c>
      <c r="C200" s="29" t="s">
        <v>14</v>
      </c>
      <c r="D200" s="29" t="s">
        <v>1576</v>
      </c>
      <c r="E200" s="29" t="s">
        <v>33</v>
      </c>
      <c r="F200" s="31">
        <v>206.88331199999999</v>
      </c>
      <c r="G200" s="31">
        <v>5.49</v>
      </c>
      <c r="H200" s="31">
        <f t="shared" si="12"/>
        <v>1135.79</v>
      </c>
      <c r="I200" s="32">
        <f t="shared" si="13"/>
        <v>6.3743536046596702E-2</v>
      </c>
      <c r="J200" s="32">
        <f t="shared" si="15"/>
        <v>94.029049214416588</v>
      </c>
      <c r="K200" s="29" t="str">
        <f t="shared" si="14"/>
        <v>C</v>
      </c>
    </row>
    <row r="201" spans="1:11" ht="15" customHeight="1">
      <c r="A201" s="29" t="s">
        <v>3599</v>
      </c>
      <c r="B201" s="30" t="s">
        <v>3600</v>
      </c>
      <c r="C201" s="29" t="s">
        <v>14</v>
      </c>
      <c r="D201" s="29" t="s">
        <v>1483</v>
      </c>
      <c r="E201" s="29" t="s">
        <v>1563</v>
      </c>
      <c r="F201" s="31">
        <v>42.648366958650641</v>
      </c>
      <c r="G201" s="31">
        <v>26.49</v>
      </c>
      <c r="H201" s="31">
        <f t="shared" si="12"/>
        <v>1129.76</v>
      </c>
      <c r="I201" s="32">
        <f t="shared" si="13"/>
        <v>6.3405116512738335E-2</v>
      </c>
      <c r="J201" s="32">
        <f t="shared" si="15"/>
        <v>94.092454330929328</v>
      </c>
      <c r="K201" s="29" t="str">
        <f t="shared" si="14"/>
        <v>C</v>
      </c>
    </row>
    <row r="202" spans="1:11" ht="15" customHeight="1">
      <c r="A202" s="29" t="s">
        <v>2110</v>
      </c>
      <c r="B202" s="30" t="s">
        <v>2111</v>
      </c>
      <c r="C202" s="29" t="s">
        <v>399</v>
      </c>
      <c r="D202" s="29" t="s">
        <v>1576</v>
      </c>
      <c r="E202" s="29" t="s">
        <v>295</v>
      </c>
      <c r="F202" s="31">
        <v>2.4</v>
      </c>
      <c r="G202" s="31">
        <v>465</v>
      </c>
      <c r="H202" s="31">
        <f t="shared" si="12"/>
        <v>1116</v>
      </c>
      <c r="I202" s="32">
        <f t="shared" si="13"/>
        <v>6.2632868952889095E-2</v>
      </c>
      <c r="J202" s="32">
        <f t="shared" si="15"/>
        <v>94.155087199882217</v>
      </c>
      <c r="K202" s="29" t="str">
        <f t="shared" si="14"/>
        <v>C</v>
      </c>
    </row>
    <row r="203" spans="1:11" ht="15" customHeight="1">
      <c r="A203" s="29" t="s">
        <v>2866</v>
      </c>
      <c r="B203" s="30" t="s">
        <v>2867</v>
      </c>
      <c r="C203" s="29" t="s">
        <v>14</v>
      </c>
      <c r="D203" s="29" t="s">
        <v>1576</v>
      </c>
      <c r="E203" s="29" t="s">
        <v>33</v>
      </c>
      <c r="F203" s="31">
        <v>6</v>
      </c>
      <c r="G203" s="31">
        <v>183.47</v>
      </c>
      <c r="H203" s="31">
        <f t="shared" si="12"/>
        <v>1100.82</v>
      </c>
      <c r="I203" s="32">
        <f t="shared" si="13"/>
        <v>6.1780927240787979E-2</v>
      </c>
      <c r="J203" s="32">
        <f t="shared" si="15"/>
        <v>94.216868127123007</v>
      </c>
      <c r="K203" s="29" t="str">
        <f t="shared" si="14"/>
        <v>C</v>
      </c>
    </row>
    <row r="204" spans="1:11" ht="15" customHeight="1">
      <c r="A204" s="29" t="s">
        <v>1990</v>
      </c>
      <c r="B204" s="30" t="s">
        <v>1991</v>
      </c>
      <c r="C204" s="29" t="s">
        <v>14</v>
      </c>
      <c r="D204" s="29" t="s">
        <v>1576</v>
      </c>
      <c r="E204" s="29" t="s">
        <v>39</v>
      </c>
      <c r="F204" s="31">
        <v>480.84399999999999</v>
      </c>
      <c r="G204" s="31">
        <v>2.2200000000000002</v>
      </c>
      <c r="H204" s="31">
        <f t="shared" si="12"/>
        <v>1067.47</v>
      </c>
      <c r="I204" s="32">
        <f t="shared" si="13"/>
        <v>5.9909237115717322E-2</v>
      </c>
      <c r="J204" s="32">
        <f t="shared" si="15"/>
        <v>94.276777364238725</v>
      </c>
      <c r="K204" s="29" t="str">
        <f t="shared" si="14"/>
        <v>C</v>
      </c>
    </row>
    <row r="205" spans="1:11" ht="20.100000000000001" customHeight="1">
      <c r="A205" s="29" t="s">
        <v>2460</v>
      </c>
      <c r="B205" s="30" t="s">
        <v>2461</v>
      </c>
      <c r="C205" s="29" t="s">
        <v>14</v>
      </c>
      <c r="D205" s="29" t="s">
        <v>1576</v>
      </c>
      <c r="E205" s="29" t="s">
        <v>33</v>
      </c>
      <c r="F205" s="31">
        <v>3</v>
      </c>
      <c r="G205" s="31">
        <v>352.65</v>
      </c>
      <c r="H205" s="31">
        <f t="shared" si="12"/>
        <v>1057.95</v>
      </c>
      <c r="I205" s="32">
        <f t="shared" si="13"/>
        <v>5.9374949559775118E-2</v>
      </c>
      <c r="J205" s="32">
        <f t="shared" si="15"/>
        <v>94.336152313798507</v>
      </c>
      <c r="K205" s="29" t="str">
        <f t="shared" si="14"/>
        <v>C</v>
      </c>
    </row>
    <row r="206" spans="1:11" ht="20.100000000000001" customHeight="1">
      <c r="A206" s="29" t="s">
        <v>1579</v>
      </c>
      <c r="B206" s="30" t="s">
        <v>1580</v>
      </c>
      <c r="C206" s="29" t="s">
        <v>14</v>
      </c>
      <c r="D206" s="29" t="s">
        <v>1576</v>
      </c>
      <c r="E206" s="29" t="s">
        <v>33</v>
      </c>
      <c r="F206" s="31">
        <v>5.1487949999999998</v>
      </c>
      <c r="G206" s="31">
        <v>203.07</v>
      </c>
      <c r="H206" s="31">
        <f t="shared" si="12"/>
        <v>1045.57</v>
      </c>
      <c r="I206" s="32">
        <f t="shared" si="13"/>
        <v>5.8680151246480516E-2</v>
      </c>
      <c r="J206" s="32">
        <f t="shared" si="15"/>
        <v>94.394832465044985</v>
      </c>
      <c r="K206" s="29" t="str">
        <f t="shared" si="14"/>
        <v>C</v>
      </c>
    </row>
    <row r="207" spans="1:11" ht="20.100000000000001" customHeight="1">
      <c r="A207" s="29" t="s">
        <v>1881</v>
      </c>
      <c r="B207" s="30" t="s">
        <v>1882</v>
      </c>
      <c r="C207" s="29" t="s">
        <v>14</v>
      </c>
      <c r="D207" s="29" t="s">
        <v>1860</v>
      </c>
      <c r="E207" s="29" t="s">
        <v>4261</v>
      </c>
      <c r="F207" s="31">
        <v>180.28386</v>
      </c>
      <c r="G207" s="31">
        <v>5.5</v>
      </c>
      <c r="H207" s="31">
        <f t="shared" si="12"/>
        <v>991.56</v>
      </c>
      <c r="I207" s="32">
        <f t="shared" si="13"/>
        <v>5.564896732878738E-2</v>
      </c>
      <c r="J207" s="32">
        <f t="shared" si="15"/>
        <v>94.450481432373778</v>
      </c>
      <c r="K207" s="29" t="str">
        <f t="shared" si="14"/>
        <v>C</v>
      </c>
    </row>
    <row r="208" spans="1:11" ht="15" customHeight="1">
      <c r="A208" s="29" t="s">
        <v>1673</v>
      </c>
      <c r="B208" s="30" t="s">
        <v>1674</v>
      </c>
      <c r="C208" s="29" t="s">
        <v>14</v>
      </c>
      <c r="D208" s="29" t="s">
        <v>1576</v>
      </c>
      <c r="E208" s="29" t="s">
        <v>88</v>
      </c>
      <c r="F208" s="31">
        <v>145.43885599999999</v>
      </c>
      <c r="G208" s="31">
        <v>6.68</v>
      </c>
      <c r="H208" s="31">
        <f t="shared" si="12"/>
        <v>971.53</v>
      </c>
      <c r="I208" s="32">
        <f t="shared" si="13"/>
        <v>5.4524830800896373E-2</v>
      </c>
      <c r="J208" s="32">
        <f t="shared" si="15"/>
        <v>94.505006263174678</v>
      </c>
      <c r="K208" s="29" t="str">
        <f t="shared" si="14"/>
        <v>C</v>
      </c>
    </row>
    <row r="209" spans="1:11" ht="20.100000000000001" customHeight="1">
      <c r="A209" s="29" t="s">
        <v>2401</v>
      </c>
      <c r="B209" s="30" t="s">
        <v>2402</v>
      </c>
      <c r="C209" s="29" t="s">
        <v>14</v>
      </c>
      <c r="D209" s="29" t="s">
        <v>1576</v>
      </c>
      <c r="E209" s="29" t="s">
        <v>33</v>
      </c>
      <c r="F209" s="31">
        <v>1</v>
      </c>
      <c r="G209" s="31">
        <v>963.34</v>
      </c>
      <c r="H209" s="31">
        <f t="shared" si="12"/>
        <v>963.34</v>
      </c>
      <c r="I209" s="32">
        <f t="shared" si="13"/>
        <v>5.4065186359387271E-2</v>
      </c>
      <c r="J209" s="32">
        <f t="shared" si="15"/>
        <v>94.559071449534059</v>
      </c>
      <c r="K209" s="29" t="str">
        <f t="shared" si="14"/>
        <v>C</v>
      </c>
    </row>
    <row r="210" spans="1:11" ht="15" customHeight="1">
      <c r="A210" s="29" t="s">
        <v>3649</v>
      </c>
      <c r="B210" s="30" t="s">
        <v>3650</v>
      </c>
      <c r="C210" s="29" t="s">
        <v>14</v>
      </c>
      <c r="D210" s="29" t="s">
        <v>1576</v>
      </c>
      <c r="E210" s="29" t="s">
        <v>88</v>
      </c>
      <c r="F210" s="31">
        <v>264.341864907</v>
      </c>
      <c r="G210" s="31">
        <v>3.63</v>
      </c>
      <c r="H210" s="31">
        <f t="shared" si="12"/>
        <v>959.56</v>
      </c>
      <c r="I210" s="32">
        <f t="shared" si="13"/>
        <v>5.3853042770998449E-2</v>
      </c>
      <c r="J210" s="32">
        <f t="shared" si="15"/>
        <v>94.612924492305055</v>
      </c>
      <c r="K210" s="29" t="str">
        <f t="shared" si="14"/>
        <v>C</v>
      </c>
    </row>
    <row r="211" spans="1:11" ht="15" customHeight="1">
      <c r="A211" s="29" t="s">
        <v>2090</v>
      </c>
      <c r="B211" s="30" t="s">
        <v>2091</v>
      </c>
      <c r="C211" s="29" t="s">
        <v>14</v>
      </c>
      <c r="D211" s="29" t="s">
        <v>1576</v>
      </c>
      <c r="E211" s="29" t="s">
        <v>33</v>
      </c>
      <c r="F211" s="31">
        <v>1</v>
      </c>
      <c r="G211" s="31">
        <v>957.38</v>
      </c>
      <c r="H211" s="31">
        <f t="shared" si="12"/>
        <v>957.38</v>
      </c>
      <c r="I211" s="32">
        <f t="shared" si="13"/>
        <v>5.3730695410499074E-2</v>
      </c>
      <c r="J211" s="32">
        <f t="shared" si="15"/>
        <v>94.666655187715548</v>
      </c>
      <c r="K211" s="29" t="str">
        <f t="shared" si="14"/>
        <v>C</v>
      </c>
    </row>
    <row r="212" spans="1:11" ht="20.100000000000001" customHeight="1">
      <c r="A212" s="29" t="s">
        <v>3238</v>
      </c>
      <c r="B212" s="30" t="s">
        <v>3239</v>
      </c>
      <c r="C212" s="29" t="s">
        <v>14</v>
      </c>
      <c r="D212" s="29" t="s">
        <v>1576</v>
      </c>
      <c r="E212" s="29" t="s">
        <v>33</v>
      </c>
      <c r="F212" s="31">
        <v>1261.50229117</v>
      </c>
      <c r="G212" s="31">
        <v>0.75</v>
      </c>
      <c r="H212" s="31">
        <f t="shared" si="12"/>
        <v>946.13</v>
      </c>
      <c r="I212" s="32">
        <f t="shared" si="13"/>
        <v>5.3099315683151405E-2</v>
      </c>
      <c r="J212" s="32">
        <f t="shared" si="15"/>
        <v>94.719754503398704</v>
      </c>
      <c r="K212" s="29" t="str">
        <f t="shared" si="14"/>
        <v>C</v>
      </c>
    </row>
    <row r="213" spans="1:11" ht="20.100000000000001" customHeight="1">
      <c r="A213" s="29" t="s">
        <v>2996</v>
      </c>
      <c r="B213" s="30" t="s">
        <v>2997</v>
      </c>
      <c r="C213" s="29" t="s">
        <v>14</v>
      </c>
      <c r="D213" s="29" t="s">
        <v>1576</v>
      </c>
      <c r="E213" s="29" t="s">
        <v>33</v>
      </c>
      <c r="F213" s="31">
        <v>236.53806399999999</v>
      </c>
      <c r="G213" s="31">
        <v>3.94</v>
      </c>
      <c r="H213" s="31">
        <f t="shared" si="12"/>
        <v>931.96</v>
      </c>
      <c r="I213" s="32">
        <f t="shared" si="13"/>
        <v>5.2304057839905486E-2</v>
      </c>
      <c r="J213" s="32">
        <f t="shared" si="15"/>
        <v>94.772058561238609</v>
      </c>
      <c r="K213" s="29" t="str">
        <f t="shared" si="14"/>
        <v>C</v>
      </c>
    </row>
    <row r="214" spans="1:11" ht="27.95" customHeight="1">
      <c r="A214" s="29" t="s">
        <v>3314</v>
      </c>
      <c r="B214" s="30" t="s">
        <v>3315</v>
      </c>
      <c r="C214" s="29" t="s">
        <v>14</v>
      </c>
      <c r="D214" s="29" t="s">
        <v>1469</v>
      </c>
      <c r="E214" s="29" t="s">
        <v>1563</v>
      </c>
      <c r="F214" s="31">
        <v>876.80146135519999</v>
      </c>
      <c r="G214" s="31">
        <v>1.06</v>
      </c>
      <c r="H214" s="31">
        <f t="shared" si="12"/>
        <v>929.41</v>
      </c>
      <c r="I214" s="32">
        <f t="shared" si="13"/>
        <v>5.2160945101706685E-2</v>
      </c>
      <c r="J214" s="32">
        <f t="shared" si="15"/>
        <v>94.824219506340313</v>
      </c>
      <c r="K214" s="29" t="str">
        <f t="shared" si="14"/>
        <v>C</v>
      </c>
    </row>
    <row r="215" spans="1:11" ht="20.100000000000001" customHeight="1">
      <c r="A215" s="29" t="s">
        <v>2922</v>
      </c>
      <c r="B215" s="30" t="s">
        <v>2923</v>
      </c>
      <c r="C215" s="29" t="s">
        <v>14</v>
      </c>
      <c r="D215" s="29" t="s">
        <v>1576</v>
      </c>
      <c r="E215" s="29" t="s">
        <v>33</v>
      </c>
      <c r="F215" s="31">
        <v>6</v>
      </c>
      <c r="G215" s="31">
        <v>153.76</v>
      </c>
      <c r="H215" s="31">
        <f t="shared" si="12"/>
        <v>922.56</v>
      </c>
      <c r="I215" s="32">
        <f t="shared" si="13"/>
        <v>5.1776505001054983E-2</v>
      </c>
      <c r="J215" s="32">
        <f t="shared" si="15"/>
        <v>94.875996011341371</v>
      </c>
      <c r="K215" s="29" t="str">
        <f t="shared" si="14"/>
        <v>C</v>
      </c>
    </row>
    <row r="216" spans="1:11" ht="27.95" customHeight="1">
      <c r="A216" s="29" t="s">
        <v>1517</v>
      </c>
      <c r="B216" s="30" t="s">
        <v>1518</v>
      </c>
      <c r="C216" s="29" t="s">
        <v>14</v>
      </c>
      <c r="D216" s="29" t="s">
        <v>1469</v>
      </c>
      <c r="E216" s="29" t="s">
        <v>15</v>
      </c>
      <c r="F216" s="31">
        <v>6</v>
      </c>
      <c r="G216" s="31">
        <v>150.72</v>
      </c>
      <c r="H216" s="31">
        <f t="shared" si="12"/>
        <v>904.32</v>
      </c>
      <c r="I216" s="32">
        <f t="shared" si="13"/>
        <v>5.0752828003115306E-2</v>
      </c>
      <c r="J216" s="32">
        <f t="shared" si="15"/>
        <v>94.926748839344484</v>
      </c>
      <c r="K216" s="29" t="str">
        <f t="shared" si="14"/>
        <v>C</v>
      </c>
    </row>
    <row r="217" spans="1:11" ht="20.100000000000001" customHeight="1">
      <c r="A217" s="29" t="s">
        <v>2366</v>
      </c>
      <c r="B217" s="30" t="s">
        <v>2367</v>
      </c>
      <c r="C217" s="29" t="s">
        <v>4250</v>
      </c>
      <c r="D217" s="29" t="s">
        <v>1576</v>
      </c>
      <c r="E217" s="29" t="s">
        <v>33</v>
      </c>
      <c r="F217" s="31">
        <v>5</v>
      </c>
      <c r="G217" s="31">
        <v>179.45</v>
      </c>
      <c r="H217" s="31">
        <f t="shared" si="12"/>
        <v>897.25</v>
      </c>
      <c r="I217" s="32">
        <f t="shared" si="13"/>
        <v>5.0356040921128803E-2</v>
      </c>
      <c r="J217" s="32">
        <f t="shared" si="15"/>
        <v>94.977104880265614</v>
      </c>
      <c r="K217" s="29" t="str">
        <f t="shared" si="14"/>
        <v>C</v>
      </c>
    </row>
    <row r="218" spans="1:11" ht="20.100000000000001" customHeight="1">
      <c r="A218" s="29" t="s">
        <v>2349</v>
      </c>
      <c r="B218" s="30" t="s">
        <v>567</v>
      </c>
      <c r="C218" s="29" t="s">
        <v>4250</v>
      </c>
      <c r="D218" s="29" t="s">
        <v>1576</v>
      </c>
      <c r="E218" s="29" t="s">
        <v>33</v>
      </c>
      <c r="F218" s="31">
        <v>10</v>
      </c>
      <c r="G218" s="31">
        <v>88.86</v>
      </c>
      <c r="H218" s="31">
        <f t="shared" si="12"/>
        <v>888.6</v>
      </c>
      <c r="I218" s="32">
        <f t="shared" si="13"/>
        <v>4.9870580064101486E-2</v>
      </c>
      <c r="J218" s="32">
        <f t="shared" si="15"/>
        <v>95.026975460329709</v>
      </c>
      <c r="K218" s="29" t="str">
        <f t="shared" si="14"/>
        <v>C</v>
      </c>
    </row>
    <row r="219" spans="1:11" ht="27.95" customHeight="1">
      <c r="A219" s="29" t="s">
        <v>1502</v>
      </c>
      <c r="B219" s="30" t="s">
        <v>1503</v>
      </c>
      <c r="C219" s="29" t="s">
        <v>14</v>
      </c>
      <c r="D219" s="29" t="s">
        <v>1469</v>
      </c>
      <c r="E219" s="29" t="s">
        <v>15</v>
      </c>
      <c r="F219" s="31">
        <v>6</v>
      </c>
      <c r="G219" s="31">
        <v>148.04</v>
      </c>
      <c r="H219" s="31">
        <f t="shared" si="12"/>
        <v>888.24</v>
      </c>
      <c r="I219" s="32">
        <f t="shared" si="13"/>
        <v>4.9850375912826358E-2</v>
      </c>
      <c r="J219" s="32">
        <f t="shared" si="15"/>
        <v>95.076825836242534</v>
      </c>
      <c r="K219" s="29" t="str">
        <f t="shared" si="14"/>
        <v>C</v>
      </c>
    </row>
    <row r="220" spans="1:11" ht="15" customHeight="1">
      <c r="A220" s="29" t="s">
        <v>2936</v>
      </c>
      <c r="B220" s="30" t="s">
        <v>2937</v>
      </c>
      <c r="C220" s="29" t="s">
        <v>14</v>
      </c>
      <c r="D220" s="29" t="s">
        <v>1576</v>
      </c>
      <c r="E220" s="29" t="s">
        <v>1790</v>
      </c>
      <c r="F220" s="31">
        <v>99.258356000000006</v>
      </c>
      <c r="G220" s="31">
        <v>8.89</v>
      </c>
      <c r="H220" s="31">
        <f t="shared" si="12"/>
        <v>882.41</v>
      </c>
      <c r="I220" s="32">
        <f t="shared" si="13"/>
        <v>4.9523180907454188E-2</v>
      </c>
      <c r="J220" s="32">
        <f t="shared" si="15"/>
        <v>95.126349017149991</v>
      </c>
      <c r="K220" s="29" t="str">
        <f t="shared" si="14"/>
        <v>C</v>
      </c>
    </row>
    <row r="221" spans="1:11" ht="15" customHeight="1">
      <c r="A221" s="29" t="s">
        <v>1699</v>
      </c>
      <c r="B221" s="30" t="s">
        <v>1700</v>
      </c>
      <c r="C221" s="29" t="s">
        <v>14</v>
      </c>
      <c r="D221" s="29" t="s">
        <v>1576</v>
      </c>
      <c r="E221" s="29" t="s">
        <v>33</v>
      </c>
      <c r="F221" s="31">
        <v>1.4525520000000001</v>
      </c>
      <c r="G221" s="31">
        <v>599.17999999999995</v>
      </c>
      <c r="H221" s="31">
        <f t="shared" si="12"/>
        <v>870.34</v>
      </c>
      <c r="I221" s="32">
        <f t="shared" si="13"/>
        <v>4.8845780613313176E-2</v>
      </c>
      <c r="J221" s="32">
        <f t="shared" si="15"/>
        <v>95.175194797763311</v>
      </c>
      <c r="K221" s="29" t="str">
        <f t="shared" si="14"/>
        <v>C</v>
      </c>
    </row>
    <row r="222" spans="1:11" ht="15" customHeight="1">
      <c r="A222" s="29" t="s">
        <v>1904</v>
      </c>
      <c r="B222" s="30" t="s">
        <v>1905</v>
      </c>
      <c r="C222" s="29" t="s">
        <v>14</v>
      </c>
      <c r="D222" s="29" t="s">
        <v>1576</v>
      </c>
      <c r="E222" s="29" t="s">
        <v>118</v>
      </c>
      <c r="F222" s="31">
        <v>85.723186639999994</v>
      </c>
      <c r="G222" s="31">
        <v>10.130000000000001</v>
      </c>
      <c r="H222" s="31">
        <f t="shared" si="12"/>
        <v>868.38</v>
      </c>
      <c r="I222" s="32">
        <f t="shared" si="13"/>
        <v>4.8735780234148603E-2</v>
      </c>
      <c r="J222" s="32">
        <f t="shared" si="15"/>
        <v>95.223930577997464</v>
      </c>
      <c r="K222" s="29" t="str">
        <f t="shared" si="14"/>
        <v>C</v>
      </c>
    </row>
    <row r="223" spans="1:11" ht="15" customHeight="1">
      <c r="A223" s="29" t="s">
        <v>2661</v>
      </c>
      <c r="B223" s="30" t="s">
        <v>2662</v>
      </c>
      <c r="C223" s="29" t="s">
        <v>14</v>
      </c>
      <c r="D223" s="29" t="s">
        <v>1576</v>
      </c>
      <c r="E223" s="29" t="s">
        <v>88</v>
      </c>
      <c r="F223" s="31">
        <v>104.3984496093</v>
      </c>
      <c r="G223" s="31">
        <v>8.2899999999999991</v>
      </c>
      <c r="H223" s="31">
        <f t="shared" si="12"/>
        <v>865.46</v>
      </c>
      <c r="I223" s="32">
        <f t="shared" si="13"/>
        <v>4.8571902118250361E-2</v>
      </c>
      <c r="J223" s="32">
        <f t="shared" si="15"/>
        <v>95.272502480115719</v>
      </c>
      <c r="K223" s="29" t="str">
        <f t="shared" si="14"/>
        <v>C</v>
      </c>
    </row>
    <row r="224" spans="1:11" ht="15" customHeight="1">
      <c r="A224" s="29" t="s">
        <v>2624</v>
      </c>
      <c r="B224" s="30" t="s">
        <v>2625</v>
      </c>
      <c r="C224" s="29" t="s">
        <v>14</v>
      </c>
      <c r="D224" s="29" t="s">
        <v>1576</v>
      </c>
      <c r="E224" s="29" t="s">
        <v>33</v>
      </c>
      <c r="F224" s="31">
        <v>4</v>
      </c>
      <c r="G224" s="31">
        <v>215.2</v>
      </c>
      <c r="H224" s="31">
        <f t="shared" si="12"/>
        <v>860.8</v>
      </c>
      <c r="I224" s="32">
        <f t="shared" si="13"/>
        <v>4.8310370604522347E-2</v>
      </c>
      <c r="J224" s="32">
        <f t="shared" si="15"/>
        <v>95.320812850720245</v>
      </c>
      <c r="K224" s="29" t="str">
        <f t="shared" si="14"/>
        <v>C</v>
      </c>
    </row>
    <row r="225" spans="1:11" ht="15" customHeight="1">
      <c r="A225" s="29" t="s">
        <v>2912</v>
      </c>
      <c r="B225" s="30" t="s">
        <v>2913</v>
      </c>
      <c r="C225" s="29" t="s">
        <v>14</v>
      </c>
      <c r="D225" s="29" t="s">
        <v>1576</v>
      </c>
      <c r="E225" s="29" t="s">
        <v>33</v>
      </c>
      <c r="F225" s="31">
        <v>1</v>
      </c>
      <c r="G225" s="31">
        <v>847.16</v>
      </c>
      <c r="H225" s="31">
        <f t="shared" si="12"/>
        <v>847.16</v>
      </c>
      <c r="I225" s="32">
        <f t="shared" si="13"/>
        <v>4.7544857761764814E-2</v>
      </c>
      <c r="J225" s="32">
        <f t="shared" si="15"/>
        <v>95.368357708482009</v>
      </c>
      <c r="K225" s="29" t="str">
        <f t="shared" si="14"/>
        <v>C</v>
      </c>
    </row>
    <row r="226" spans="1:11" ht="27.95" customHeight="1">
      <c r="A226" s="29" t="s">
        <v>1474</v>
      </c>
      <c r="B226" s="30" t="s">
        <v>1475</v>
      </c>
      <c r="C226" s="29" t="s">
        <v>14</v>
      </c>
      <c r="D226" s="29" t="s">
        <v>1469</v>
      </c>
      <c r="E226" s="29" t="s">
        <v>15</v>
      </c>
      <c r="F226" s="31">
        <v>6</v>
      </c>
      <c r="G226" s="31">
        <v>140.22999999999999</v>
      </c>
      <c r="H226" s="31">
        <f t="shared" si="12"/>
        <v>841.38</v>
      </c>
      <c r="I226" s="32">
        <f t="shared" si="13"/>
        <v>4.7220468888514187E-2</v>
      </c>
      <c r="J226" s="32">
        <f t="shared" si="15"/>
        <v>95.41557817737052</v>
      </c>
      <c r="K226" s="29" t="str">
        <f t="shared" si="14"/>
        <v>C</v>
      </c>
    </row>
    <row r="227" spans="1:11" ht="15" customHeight="1">
      <c r="A227" s="29" t="s">
        <v>3533</v>
      </c>
      <c r="B227" s="30" t="s">
        <v>3534</v>
      </c>
      <c r="C227" s="29" t="s">
        <v>14</v>
      </c>
      <c r="D227" s="29" t="s">
        <v>1576</v>
      </c>
      <c r="E227" s="29" t="s">
        <v>33</v>
      </c>
      <c r="F227" s="31">
        <v>43</v>
      </c>
      <c r="G227" s="31">
        <v>19.55</v>
      </c>
      <c r="H227" s="31">
        <f t="shared" si="12"/>
        <v>840.65</v>
      </c>
      <c r="I227" s="32">
        <f t="shared" si="13"/>
        <v>4.7179499359539627E-2</v>
      </c>
      <c r="J227" s="32">
        <f t="shared" si="15"/>
        <v>95.462757676730064</v>
      </c>
      <c r="K227" s="29" t="str">
        <f t="shared" si="14"/>
        <v>C</v>
      </c>
    </row>
    <row r="228" spans="1:11" ht="20.100000000000001" customHeight="1">
      <c r="A228" s="29" t="s">
        <v>1864</v>
      </c>
      <c r="B228" s="30" t="s">
        <v>1865</v>
      </c>
      <c r="C228" s="29" t="s">
        <v>14</v>
      </c>
      <c r="D228" s="29" t="s">
        <v>1860</v>
      </c>
      <c r="E228" s="29" t="s">
        <v>15</v>
      </c>
      <c r="F228" s="31">
        <v>139.13883999999999</v>
      </c>
      <c r="G228" s="31">
        <v>6.04</v>
      </c>
      <c r="H228" s="31">
        <f t="shared" si="12"/>
        <v>840.4</v>
      </c>
      <c r="I228" s="32">
        <f t="shared" si="13"/>
        <v>4.7165468698931901E-2</v>
      </c>
      <c r="J228" s="32">
        <f t="shared" si="15"/>
        <v>95.509923145428999</v>
      </c>
      <c r="K228" s="29" t="str">
        <f t="shared" si="14"/>
        <v>C</v>
      </c>
    </row>
    <row r="229" spans="1:11" ht="20.100000000000001" customHeight="1">
      <c r="A229" s="29" t="s">
        <v>1701</v>
      </c>
      <c r="B229" s="30" t="s">
        <v>1702</v>
      </c>
      <c r="C229" s="29" t="s">
        <v>14</v>
      </c>
      <c r="D229" s="29" t="s">
        <v>1576</v>
      </c>
      <c r="E229" s="29" t="s">
        <v>33</v>
      </c>
      <c r="F229" s="31">
        <v>3.7367150640000002</v>
      </c>
      <c r="G229" s="31">
        <v>220.41</v>
      </c>
      <c r="H229" s="31">
        <f t="shared" si="12"/>
        <v>823.61</v>
      </c>
      <c r="I229" s="32">
        <f t="shared" si="13"/>
        <v>4.6223169532517025E-2</v>
      </c>
      <c r="J229" s="32">
        <f t="shared" si="15"/>
        <v>95.556146314961509</v>
      </c>
      <c r="K229" s="29" t="str">
        <f t="shared" si="14"/>
        <v>C</v>
      </c>
    </row>
    <row r="230" spans="1:11" ht="15" customHeight="1">
      <c r="A230" s="29" t="s">
        <v>3636</v>
      </c>
      <c r="B230" s="30" t="s">
        <v>3637</v>
      </c>
      <c r="C230" s="29" t="s">
        <v>14</v>
      </c>
      <c r="D230" s="29" t="s">
        <v>1483</v>
      </c>
      <c r="E230" s="29" t="s">
        <v>1563</v>
      </c>
      <c r="F230" s="31">
        <v>52.807856623600003</v>
      </c>
      <c r="G230" s="31">
        <v>15.22</v>
      </c>
      <c r="H230" s="31">
        <f t="shared" si="12"/>
        <v>803.74</v>
      </c>
      <c r="I230" s="32">
        <f t="shared" si="13"/>
        <v>4.5108012627414956E-2</v>
      </c>
      <c r="J230" s="32">
        <f t="shared" si="15"/>
        <v>95.601254327588919</v>
      </c>
      <c r="K230" s="29" t="str">
        <f t="shared" si="14"/>
        <v>C</v>
      </c>
    </row>
    <row r="231" spans="1:11" ht="20.100000000000001" customHeight="1">
      <c r="A231" s="29" t="s">
        <v>2497</v>
      </c>
      <c r="B231" s="30" t="s">
        <v>2498</v>
      </c>
      <c r="C231" s="29" t="s">
        <v>4250</v>
      </c>
      <c r="D231" s="29" t="s">
        <v>1576</v>
      </c>
      <c r="E231" s="29" t="s">
        <v>33</v>
      </c>
      <c r="F231" s="31">
        <v>1</v>
      </c>
      <c r="G231" s="31">
        <v>798.75</v>
      </c>
      <c r="H231" s="31">
        <f t="shared" si="12"/>
        <v>798.75</v>
      </c>
      <c r="I231" s="32">
        <f t="shared" si="13"/>
        <v>4.482796064168474E-2</v>
      </c>
      <c r="J231" s="32">
        <f t="shared" si="15"/>
        <v>95.646082288230602</v>
      </c>
      <c r="K231" s="29" t="str">
        <f t="shared" si="14"/>
        <v>C</v>
      </c>
    </row>
    <row r="232" spans="1:11" ht="20.100000000000001" customHeight="1">
      <c r="A232" s="29" t="s">
        <v>2483</v>
      </c>
      <c r="B232" s="30" t="s">
        <v>2484</v>
      </c>
      <c r="C232" s="29" t="s">
        <v>14</v>
      </c>
      <c r="D232" s="29" t="s">
        <v>1576</v>
      </c>
      <c r="E232" s="29" t="s">
        <v>33</v>
      </c>
      <c r="F232" s="31">
        <v>23</v>
      </c>
      <c r="G232" s="31">
        <v>33.53</v>
      </c>
      <c r="H232" s="31">
        <f t="shared" si="12"/>
        <v>771.19</v>
      </c>
      <c r="I232" s="32">
        <f t="shared" si="13"/>
        <v>4.3281220616289022E-2</v>
      </c>
      <c r="J232" s="32">
        <f t="shared" si="15"/>
        <v>95.689363508846895</v>
      </c>
      <c r="K232" s="29" t="str">
        <f t="shared" si="14"/>
        <v>C</v>
      </c>
    </row>
    <row r="233" spans="1:11" ht="15" customHeight="1">
      <c r="A233" s="29" t="s">
        <v>4008</v>
      </c>
      <c r="B233" s="30" t="s">
        <v>4009</v>
      </c>
      <c r="C233" s="29" t="s">
        <v>14</v>
      </c>
      <c r="D233" s="29" t="s">
        <v>1576</v>
      </c>
      <c r="E233" s="29" t="s">
        <v>1790</v>
      </c>
      <c r="F233" s="31">
        <v>18.131298000000001</v>
      </c>
      <c r="G233" s="31">
        <v>41.75</v>
      </c>
      <c r="H233" s="31">
        <f t="shared" si="12"/>
        <v>756.98</v>
      </c>
      <c r="I233" s="32">
        <f t="shared" si="13"/>
        <v>4.2483717867345873E-2</v>
      </c>
      <c r="J233" s="32">
        <f t="shared" si="15"/>
        <v>95.731847226714237</v>
      </c>
      <c r="K233" s="29" t="str">
        <f t="shared" si="14"/>
        <v>C</v>
      </c>
    </row>
    <row r="234" spans="1:11" ht="20.100000000000001" customHeight="1">
      <c r="A234" s="29" t="s">
        <v>3176</v>
      </c>
      <c r="B234" s="30" t="s">
        <v>3177</v>
      </c>
      <c r="C234" s="29" t="s">
        <v>4250</v>
      </c>
      <c r="D234" s="29" t="s">
        <v>1576</v>
      </c>
      <c r="E234" s="29" t="s">
        <v>33</v>
      </c>
      <c r="F234" s="31">
        <v>1</v>
      </c>
      <c r="G234" s="31">
        <v>750</v>
      </c>
      <c r="H234" s="31">
        <f t="shared" si="12"/>
        <v>750</v>
      </c>
      <c r="I234" s="32">
        <f t="shared" si="13"/>
        <v>4.2091981823178158E-2</v>
      </c>
      <c r="J234" s="32">
        <f t="shared" si="15"/>
        <v>95.773939208537413</v>
      </c>
      <c r="K234" s="29" t="str">
        <f t="shared" si="14"/>
        <v>C</v>
      </c>
    </row>
    <row r="235" spans="1:11" ht="15" customHeight="1">
      <c r="A235" s="29" t="s">
        <v>1809</v>
      </c>
      <c r="B235" s="30" t="s">
        <v>1810</v>
      </c>
      <c r="C235" s="29" t="s">
        <v>14</v>
      </c>
      <c r="D235" s="29" t="s">
        <v>1576</v>
      </c>
      <c r="E235" s="29" t="s">
        <v>118</v>
      </c>
      <c r="F235" s="31">
        <v>33.969900000000003</v>
      </c>
      <c r="G235" s="31">
        <v>21.92</v>
      </c>
      <c r="H235" s="31">
        <f t="shared" si="12"/>
        <v>744.62</v>
      </c>
      <c r="I235" s="32">
        <f t="shared" si="13"/>
        <v>4.1790042006899897E-2</v>
      </c>
      <c r="J235" s="32">
        <f t="shared" si="15"/>
        <v>95.815729250544308</v>
      </c>
      <c r="K235" s="29" t="str">
        <f t="shared" si="14"/>
        <v>C</v>
      </c>
    </row>
    <row r="236" spans="1:11" ht="15" customHeight="1">
      <c r="A236" s="29" t="s">
        <v>3248</v>
      </c>
      <c r="B236" s="30" t="s">
        <v>3249</v>
      </c>
      <c r="C236" s="29" t="s">
        <v>14</v>
      </c>
      <c r="D236" s="29" t="s">
        <v>1576</v>
      </c>
      <c r="E236" s="29" t="s">
        <v>118</v>
      </c>
      <c r="F236" s="31">
        <v>265.11681544303502</v>
      </c>
      <c r="G236" s="31">
        <v>2.79</v>
      </c>
      <c r="H236" s="31">
        <f t="shared" si="12"/>
        <v>739.68</v>
      </c>
      <c r="I236" s="32">
        <f t="shared" si="13"/>
        <v>4.1512796153291225E-2</v>
      </c>
      <c r="J236" s="32">
        <f t="shared" si="15"/>
        <v>95.857242046697593</v>
      </c>
      <c r="K236" s="29" t="str">
        <f t="shared" si="14"/>
        <v>C</v>
      </c>
    </row>
    <row r="237" spans="1:11" ht="20.100000000000001" customHeight="1">
      <c r="A237" s="29" t="s">
        <v>2410</v>
      </c>
      <c r="B237" s="30" t="s">
        <v>2411</v>
      </c>
      <c r="C237" s="29" t="s">
        <v>14</v>
      </c>
      <c r="D237" s="29" t="s">
        <v>1576</v>
      </c>
      <c r="E237" s="29" t="s">
        <v>33</v>
      </c>
      <c r="F237" s="31">
        <v>1</v>
      </c>
      <c r="G237" s="31">
        <v>719.33</v>
      </c>
      <c r="H237" s="31">
        <f t="shared" si="12"/>
        <v>719.33</v>
      </c>
      <c r="I237" s="32">
        <f t="shared" si="13"/>
        <v>4.0370700379822329E-2</v>
      </c>
      <c r="J237" s="32">
        <f t="shared" si="15"/>
        <v>95.897612747077417</v>
      </c>
      <c r="K237" s="29" t="str">
        <f t="shared" si="14"/>
        <v>C</v>
      </c>
    </row>
    <row r="238" spans="1:11" ht="15" customHeight="1">
      <c r="A238" s="29" t="s">
        <v>3590</v>
      </c>
      <c r="B238" s="30" t="s">
        <v>3591</v>
      </c>
      <c r="C238" s="29" t="s">
        <v>14</v>
      </c>
      <c r="D238" s="29" t="s">
        <v>1483</v>
      </c>
      <c r="E238" s="29" t="s">
        <v>1563</v>
      </c>
      <c r="F238" s="31">
        <v>34.283090368000003</v>
      </c>
      <c r="G238" s="31">
        <v>20.97</v>
      </c>
      <c r="H238" s="31">
        <f t="shared" si="12"/>
        <v>718.92</v>
      </c>
      <c r="I238" s="32">
        <f t="shared" si="13"/>
        <v>4.0347690096425651E-2</v>
      </c>
      <c r="J238" s="32">
        <f t="shared" si="15"/>
        <v>95.937960437173842</v>
      </c>
      <c r="K238" s="29" t="str">
        <f t="shared" si="14"/>
        <v>C</v>
      </c>
    </row>
    <row r="239" spans="1:11" ht="15" customHeight="1">
      <c r="A239" s="29" t="s">
        <v>1786</v>
      </c>
      <c r="B239" s="30" t="s">
        <v>1787</v>
      </c>
      <c r="C239" s="29" t="s">
        <v>14</v>
      </c>
      <c r="D239" s="29" t="s">
        <v>1576</v>
      </c>
      <c r="E239" s="29" t="s">
        <v>88</v>
      </c>
      <c r="F239" s="31">
        <v>66</v>
      </c>
      <c r="G239" s="31">
        <v>10.73</v>
      </c>
      <c r="H239" s="31">
        <f t="shared" si="12"/>
        <v>708.18</v>
      </c>
      <c r="I239" s="32">
        <f t="shared" si="13"/>
        <v>3.974493291671774E-2</v>
      </c>
      <c r="J239" s="32">
        <f t="shared" si="15"/>
        <v>95.977705370090561</v>
      </c>
      <c r="K239" s="29" t="str">
        <f t="shared" si="14"/>
        <v>C</v>
      </c>
    </row>
    <row r="240" spans="1:11" ht="20.100000000000001" customHeight="1">
      <c r="A240" s="29" t="s">
        <v>3385</v>
      </c>
      <c r="B240" s="30" t="s">
        <v>3386</v>
      </c>
      <c r="C240" s="29" t="s">
        <v>14</v>
      </c>
      <c r="D240" s="29" t="s">
        <v>1576</v>
      </c>
      <c r="E240" s="29" t="s">
        <v>88</v>
      </c>
      <c r="F240" s="31">
        <v>48.497092592000001</v>
      </c>
      <c r="G240" s="31">
        <v>14.52</v>
      </c>
      <c r="H240" s="31">
        <f t="shared" si="12"/>
        <v>704.18</v>
      </c>
      <c r="I240" s="32">
        <f t="shared" si="13"/>
        <v>3.9520442346994124E-2</v>
      </c>
      <c r="J240" s="32">
        <f t="shared" si="15"/>
        <v>96.017225812437559</v>
      </c>
      <c r="K240" s="29" t="str">
        <f t="shared" si="14"/>
        <v>C</v>
      </c>
    </row>
    <row r="241" spans="1:11" ht="15" customHeight="1">
      <c r="A241" s="29" t="s">
        <v>2887</v>
      </c>
      <c r="B241" s="30" t="s">
        <v>2888</v>
      </c>
      <c r="C241" s="29" t="s">
        <v>14</v>
      </c>
      <c r="D241" s="29" t="s">
        <v>1576</v>
      </c>
      <c r="E241" s="29" t="s">
        <v>33</v>
      </c>
      <c r="F241" s="31">
        <v>7.8102080000000003</v>
      </c>
      <c r="G241" s="31">
        <v>88.2</v>
      </c>
      <c r="H241" s="31">
        <f t="shared" si="12"/>
        <v>688.86</v>
      </c>
      <c r="I241" s="32">
        <f t="shared" si="13"/>
        <v>3.8660643464952675E-2</v>
      </c>
      <c r="J241" s="32">
        <f t="shared" si="15"/>
        <v>96.05588645590251</v>
      </c>
      <c r="K241" s="29" t="str">
        <f t="shared" si="14"/>
        <v>C</v>
      </c>
    </row>
    <row r="242" spans="1:11" ht="27.95" customHeight="1">
      <c r="A242" s="29" t="s">
        <v>1515</v>
      </c>
      <c r="B242" s="30" t="s">
        <v>1516</v>
      </c>
      <c r="C242" s="29" t="s">
        <v>14</v>
      </c>
      <c r="D242" s="29" t="s">
        <v>1469</v>
      </c>
      <c r="E242" s="29" t="s">
        <v>15</v>
      </c>
      <c r="F242" s="31">
        <v>6</v>
      </c>
      <c r="G242" s="31">
        <v>114.72</v>
      </c>
      <c r="H242" s="31">
        <f t="shared" si="12"/>
        <v>688.32</v>
      </c>
      <c r="I242" s="32">
        <f t="shared" si="13"/>
        <v>3.8630337238039991E-2</v>
      </c>
      <c r="J242" s="32">
        <f t="shared" si="15"/>
        <v>96.094516793140556</v>
      </c>
      <c r="K242" s="29" t="str">
        <f t="shared" si="14"/>
        <v>C</v>
      </c>
    </row>
    <row r="243" spans="1:11" ht="27.95" customHeight="1">
      <c r="A243" s="29" t="s">
        <v>3217</v>
      </c>
      <c r="B243" s="30" t="s">
        <v>3218</v>
      </c>
      <c r="C243" s="29" t="s">
        <v>14</v>
      </c>
      <c r="D243" s="29" t="s">
        <v>1469</v>
      </c>
      <c r="E243" s="29" t="s">
        <v>1563</v>
      </c>
      <c r="F243" s="31">
        <v>798.82954935929786</v>
      </c>
      <c r="G243" s="31">
        <v>0.86</v>
      </c>
      <c r="H243" s="31">
        <f t="shared" si="12"/>
        <v>686.99</v>
      </c>
      <c r="I243" s="32">
        <f t="shared" si="13"/>
        <v>3.8555694123606883E-2</v>
      </c>
      <c r="J243" s="32">
        <f t="shared" si="15"/>
        <v>96.133072487264158</v>
      </c>
      <c r="K243" s="29" t="str">
        <f t="shared" si="14"/>
        <v>C</v>
      </c>
    </row>
    <row r="244" spans="1:11" ht="15" customHeight="1">
      <c r="A244" s="29" t="s">
        <v>4006</v>
      </c>
      <c r="B244" s="30" t="s">
        <v>4007</v>
      </c>
      <c r="C244" s="29" t="s">
        <v>14</v>
      </c>
      <c r="D244" s="29" t="s">
        <v>1576</v>
      </c>
      <c r="E244" s="29" t="s">
        <v>1790</v>
      </c>
      <c r="F244" s="31">
        <v>34.530116963108803</v>
      </c>
      <c r="G244" s="31">
        <v>19.43</v>
      </c>
      <c r="H244" s="31">
        <f t="shared" si="12"/>
        <v>670.92</v>
      </c>
      <c r="I244" s="32">
        <f t="shared" si="13"/>
        <v>3.7653803259742255E-2</v>
      </c>
      <c r="J244" s="32">
        <f t="shared" si="15"/>
        <v>96.170726290523902</v>
      </c>
      <c r="K244" s="29" t="str">
        <f t="shared" si="14"/>
        <v>C</v>
      </c>
    </row>
    <row r="245" spans="1:11" ht="20.100000000000001" customHeight="1">
      <c r="A245" s="29" t="s">
        <v>3011</v>
      </c>
      <c r="B245" s="30" t="s">
        <v>3012</v>
      </c>
      <c r="C245" s="29" t="s">
        <v>14</v>
      </c>
      <c r="D245" s="29" t="s">
        <v>1576</v>
      </c>
      <c r="E245" s="29" t="s">
        <v>88</v>
      </c>
      <c r="F245" s="31">
        <v>16.705196000000001</v>
      </c>
      <c r="G245" s="31">
        <v>40.1</v>
      </c>
      <c r="H245" s="31">
        <f t="shared" si="12"/>
        <v>669.88</v>
      </c>
      <c r="I245" s="32">
        <f t="shared" si="13"/>
        <v>3.7595435711614111E-2</v>
      </c>
      <c r="J245" s="32">
        <f t="shared" si="15"/>
        <v>96.208321726235511</v>
      </c>
      <c r="K245" s="29" t="str">
        <f t="shared" si="14"/>
        <v>C</v>
      </c>
    </row>
    <row r="246" spans="1:11" ht="15" customHeight="1">
      <c r="A246" s="29" t="s">
        <v>2415</v>
      </c>
      <c r="B246" s="30" t="s">
        <v>2416</v>
      </c>
      <c r="C246" s="29" t="s">
        <v>14</v>
      </c>
      <c r="D246" s="29" t="s">
        <v>1576</v>
      </c>
      <c r="E246" s="29" t="s">
        <v>88</v>
      </c>
      <c r="F246" s="31">
        <v>94.570830000000001</v>
      </c>
      <c r="G246" s="31">
        <v>7.06</v>
      </c>
      <c r="H246" s="31">
        <f t="shared" si="12"/>
        <v>667.67</v>
      </c>
      <c r="I246" s="32">
        <f t="shared" si="13"/>
        <v>3.7471404671841818E-2</v>
      </c>
      <c r="J246" s="32">
        <f t="shared" si="15"/>
        <v>96.245793130907359</v>
      </c>
      <c r="K246" s="29" t="str">
        <f t="shared" si="14"/>
        <v>C</v>
      </c>
    </row>
    <row r="247" spans="1:11" ht="20.100000000000001" customHeight="1">
      <c r="A247" s="29" t="s">
        <v>2905</v>
      </c>
      <c r="B247" s="30" t="s">
        <v>2906</v>
      </c>
      <c r="C247" s="29" t="s">
        <v>14</v>
      </c>
      <c r="D247" s="29" t="s">
        <v>1576</v>
      </c>
      <c r="E247" s="29" t="s">
        <v>33</v>
      </c>
      <c r="F247" s="31">
        <v>14</v>
      </c>
      <c r="G247" s="31">
        <v>46.8</v>
      </c>
      <c r="H247" s="31">
        <f t="shared" si="12"/>
        <v>655.20000000000005</v>
      </c>
      <c r="I247" s="32">
        <f t="shared" si="13"/>
        <v>3.6771555320728448E-2</v>
      </c>
      <c r="J247" s="32">
        <f t="shared" si="15"/>
        <v>96.282564686228085</v>
      </c>
      <c r="K247" s="29" t="str">
        <f t="shared" si="14"/>
        <v>C</v>
      </c>
    </row>
    <row r="248" spans="1:11" ht="20.100000000000001" customHeight="1">
      <c r="A248" s="29" t="s">
        <v>2834</v>
      </c>
      <c r="B248" s="30" t="s">
        <v>2835</v>
      </c>
      <c r="C248" s="29" t="s">
        <v>14</v>
      </c>
      <c r="D248" s="29" t="s">
        <v>1576</v>
      </c>
      <c r="E248" s="29" t="s">
        <v>39</v>
      </c>
      <c r="F248" s="31">
        <v>37.313172734399998</v>
      </c>
      <c r="G248" s="31">
        <v>17.38</v>
      </c>
      <c r="H248" s="31">
        <f t="shared" si="12"/>
        <v>648.5</v>
      </c>
      <c r="I248" s="32">
        <f t="shared" si="13"/>
        <v>3.6395533616441385E-2</v>
      </c>
      <c r="J248" s="32">
        <f t="shared" si="15"/>
        <v>96.318960219844527</v>
      </c>
      <c r="K248" s="29" t="str">
        <f t="shared" si="14"/>
        <v>C</v>
      </c>
    </row>
    <row r="249" spans="1:11" ht="15" customHeight="1">
      <c r="A249" s="29" t="s">
        <v>1957</v>
      </c>
      <c r="B249" s="30" t="s">
        <v>1958</v>
      </c>
      <c r="C249" s="29" t="s">
        <v>14</v>
      </c>
      <c r="D249" s="29" t="s">
        <v>1576</v>
      </c>
      <c r="E249" s="29" t="s">
        <v>88</v>
      </c>
      <c r="F249" s="31">
        <v>56.7</v>
      </c>
      <c r="G249" s="31">
        <v>11.41</v>
      </c>
      <c r="H249" s="31">
        <f t="shared" si="12"/>
        <v>646.95000000000005</v>
      </c>
      <c r="I249" s="32">
        <f t="shared" si="13"/>
        <v>3.6308543520673482E-2</v>
      </c>
      <c r="J249" s="32">
        <f t="shared" si="15"/>
        <v>96.355268763365203</v>
      </c>
      <c r="K249" s="29" t="str">
        <f t="shared" si="14"/>
        <v>C</v>
      </c>
    </row>
    <row r="250" spans="1:11" ht="20.100000000000001" customHeight="1">
      <c r="A250" s="29" t="s">
        <v>1784</v>
      </c>
      <c r="B250" s="30" t="s">
        <v>1785</v>
      </c>
      <c r="C250" s="29" t="s">
        <v>14</v>
      </c>
      <c r="D250" s="29" t="s">
        <v>1576</v>
      </c>
      <c r="E250" s="29" t="s">
        <v>88</v>
      </c>
      <c r="F250" s="31">
        <v>89.34</v>
      </c>
      <c r="G250" s="31">
        <v>7.22</v>
      </c>
      <c r="H250" s="31">
        <f t="shared" si="12"/>
        <v>645.03</v>
      </c>
      <c r="I250" s="32">
        <f t="shared" si="13"/>
        <v>3.6200788047206146E-2</v>
      </c>
      <c r="J250" s="32">
        <f t="shared" si="15"/>
        <v>96.391469551412413</v>
      </c>
      <c r="K250" s="29" t="str">
        <f t="shared" si="14"/>
        <v>C</v>
      </c>
    </row>
    <row r="251" spans="1:11" ht="27.95" customHeight="1">
      <c r="A251" s="29" t="s">
        <v>3199</v>
      </c>
      <c r="B251" s="30" t="s">
        <v>3200</v>
      </c>
      <c r="C251" s="29" t="s">
        <v>14</v>
      </c>
      <c r="D251" s="29" t="s">
        <v>1469</v>
      </c>
      <c r="E251" s="29" t="s">
        <v>1563</v>
      </c>
      <c r="F251" s="31">
        <v>15638.94992158584</v>
      </c>
      <c r="G251" s="31">
        <v>0.04</v>
      </c>
      <c r="H251" s="31">
        <f t="shared" si="12"/>
        <v>625.55999999999995</v>
      </c>
      <c r="I251" s="32">
        <f t="shared" si="13"/>
        <v>3.5108080199076436E-2</v>
      </c>
      <c r="J251" s="32">
        <f t="shared" si="15"/>
        <v>96.426577631611494</v>
      </c>
      <c r="K251" s="29" t="str">
        <f t="shared" si="14"/>
        <v>C</v>
      </c>
    </row>
    <row r="252" spans="1:11" ht="27.95" customHeight="1">
      <c r="A252" s="29" t="s">
        <v>3004</v>
      </c>
      <c r="B252" s="30" t="s">
        <v>3005</v>
      </c>
      <c r="C252" s="29" t="s">
        <v>14</v>
      </c>
      <c r="D252" s="29" t="s">
        <v>1576</v>
      </c>
      <c r="E252" s="29" t="s">
        <v>88</v>
      </c>
      <c r="F252" s="31">
        <v>44.581226000000001</v>
      </c>
      <c r="G252" s="31">
        <v>13.91</v>
      </c>
      <c r="H252" s="31">
        <f t="shared" si="12"/>
        <v>620.12</v>
      </c>
      <c r="I252" s="32">
        <f t="shared" si="13"/>
        <v>3.4802773024252324E-2</v>
      </c>
      <c r="J252" s="32">
        <f t="shared" si="15"/>
        <v>96.461380404635747</v>
      </c>
      <c r="K252" s="29" t="str">
        <f t="shared" si="14"/>
        <v>C</v>
      </c>
    </row>
    <row r="253" spans="1:11" ht="15" customHeight="1">
      <c r="A253" s="29" t="s">
        <v>2164</v>
      </c>
      <c r="B253" s="30" t="s">
        <v>2165</v>
      </c>
      <c r="C253" s="29" t="s">
        <v>14</v>
      </c>
      <c r="D253" s="29" t="s">
        <v>1576</v>
      </c>
      <c r="E253" s="29" t="s">
        <v>88</v>
      </c>
      <c r="F253" s="31">
        <v>136.00642845600001</v>
      </c>
      <c r="G253" s="31">
        <v>4.5199999999999996</v>
      </c>
      <c r="H253" s="31">
        <f t="shared" si="12"/>
        <v>614.75</v>
      </c>
      <c r="I253" s="32">
        <f t="shared" si="13"/>
        <v>3.4501394434398369E-2</v>
      </c>
      <c r="J253" s="32">
        <f t="shared" si="15"/>
        <v>96.495881799070148</v>
      </c>
      <c r="K253" s="29" t="str">
        <f t="shared" si="14"/>
        <v>C</v>
      </c>
    </row>
    <row r="254" spans="1:11" ht="20.100000000000001" customHeight="1">
      <c r="A254" s="29" t="s">
        <v>2385</v>
      </c>
      <c r="B254" s="30" t="s">
        <v>598</v>
      </c>
      <c r="C254" s="29" t="s">
        <v>4250</v>
      </c>
      <c r="D254" s="29" t="s">
        <v>1576</v>
      </c>
      <c r="E254" s="29" t="s">
        <v>33</v>
      </c>
      <c r="F254" s="31">
        <v>8</v>
      </c>
      <c r="G254" s="31">
        <v>76.8</v>
      </c>
      <c r="H254" s="31">
        <f t="shared" si="12"/>
        <v>614.4</v>
      </c>
      <c r="I254" s="32">
        <f t="shared" si="13"/>
        <v>3.4481751509547548E-2</v>
      </c>
      <c r="J254" s="32">
        <f t="shared" si="15"/>
        <v>96.530363550579693</v>
      </c>
      <c r="K254" s="29" t="str">
        <f t="shared" si="14"/>
        <v>C</v>
      </c>
    </row>
    <row r="255" spans="1:11" ht="15" customHeight="1">
      <c r="A255" s="29" t="s">
        <v>2528</v>
      </c>
      <c r="B255" s="30" t="s">
        <v>2529</v>
      </c>
      <c r="C255" s="29" t="s">
        <v>14</v>
      </c>
      <c r="D255" s="29" t="s">
        <v>1576</v>
      </c>
      <c r="E255" s="29" t="s">
        <v>33</v>
      </c>
      <c r="F255" s="31">
        <v>8.4263145349999995</v>
      </c>
      <c r="G255" s="31">
        <v>71.569999999999993</v>
      </c>
      <c r="H255" s="31">
        <f t="shared" si="12"/>
        <v>603.07000000000005</v>
      </c>
      <c r="I255" s="32">
        <f t="shared" si="13"/>
        <v>3.384588197080541E-2</v>
      </c>
      <c r="J255" s="32">
        <f t="shared" si="15"/>
        <v>96.564209432550498</v>
      </c>
      <c r="K255" s="29" t="str">
        <f t="shared" si="14"/>
        <v>C</v>
      </c>
    </row>
    <row r="256" spans="1:11" ht="20.100000000000001" customHeight="1">
      <c r="A256" s="29" t="s">
        <v>2535</v>
      </c>
      <c r="B256" s="30" t="s">
        <v>2536</v>
      </c>
      <c r="C256" s="29" t="s">
        <v>4250</v>
      </c>
      <c r="D256" s="29" t="s">
        <v>1576</v>
      </c>
      <c r="E256" s="29" t="s">
        <v>33</v>
      </c>
      <c r="F256" s="31">
        <v>12</v>
      </c>
      <c r="G256" s="31">
        <v>49.9</v>
      </c>
      <c r="H256" s="31">
        <f t="shared" si="12"/>
        <v>598.79999999999995</v>
      </c>
      <c r="I256" s="32">
        <f t="shared" si="13"/>
        <v>3.3606238287625441E-2</v>
      </c>
      <c r="J256" s="32">
        <f t="shared" si="15"/>
        <v>96.597815670838131</v>
      </c>
      <c r="K256" s="29" t="str">
        <f t="shared" si="14"/>
        <v>C</v>
      </c>
    </row>
    <row r="257" spans="1:11" ht="20.100000000000001" customHeight="1">
      <c r="A257" s="29" t="s">
        <v>1541</v>
      </c>
      <c r="B257" s="30" t="s">
        <v>4266</v>
      </c>
      <c r="C257" s="29" t="s">
        <v>4260</v>
      </c>
      <c r="D257" s="29" t="s">
        <v>1552</v>
      </c>
      <c r="E257" s="29" t="s">
        <v>1558</v>
      </c>
      <c r="F257" s="31">
        <v>5.3</v>
      </c>
      <c r="G257" s="31">
        <v>112.94</v>
      </c>
      <c r="H257" s="31">
        <f t="shared" si="12"/>
        <v>598.58000000000004</v>
      </c>
      <c r="I257" s="32">
        <f t="shared" si="13"/>
        <v>3.3593891306290646E-2</v>
      </c>
      <c r="J257" s="32">
        <f t="shared" si="15"/>
        <v>96.631409562144427</v>
      </c>
      <c r="K257" s="29" t="str">
        <f t="shared" si="14"/>
        <v>C</v>
      </c>
    </row>
    <row r="258" spans="1:11" ht="15" customHeight="1">
      <c r="A258" s="29" t="s">
        <v>3643</v>
      </c>
      <c r="B258" s="30" t="s">
        <v>3644</v>
      </c>
      <c r="C258" s="29" t="s">
        <v>14</v>
      </c>
      <c r="D258" s="29" t="s">
        <v>1576</v>
      </c>
      <c r="E258" s="29" t="s">
        <v>33</v>
      </c>
      <c r="F258" s="31">
        <v>32.409878999999997</v>
      </c>
      <c r="G258" s="31">
        <v>18.350000000000001</v>
      </c>
      <c r="H258" s="31">
        <f t="shared" si="12"/>
        <v>594.72</v>
      </c>
      <c r="I258" s="32">
        <f t="shared" si="13"/>
        <v>3.3377257906507356E-2</v>
      </c>
      <c r="J258" s="32">
        <f t="shared" si="15"/>
        <v>96.664786820050935</v>
      </c>
      <c r="K258" s="29" t="str">
        <f t="shared" si="14"/>
        <v>C</v>
      </c>
    </row>
    <row r="259" spans="1:11" ht="20.100000000000001" customHeight="1">
      <c r="A259" s="29" t="s">
        <v>2874</v>
      </c>
      <c r="B259" s="30" t="s">
        <v>2875</v>
      </c>
      <c r="C259" s="29" t="s">
        <v>14</v>
      </c>
      <c r="D259" s="29" t="s">
        <v>1576</v>
      </c>
      <c r="E259" s="29" t="s">
        <v>33</v>
      </c>
      <c r="F259" s="31">
        <v>4</v>
      </c>
      <c r="G259" s="31">
        <v>146.35</v>
      </c>
      <c r="H259" s="31">
        <f t="shared" si="12"/>
        <v>585.4</v>
      </c>
      <c r="I259" s="32">
        <f t="shared" si="13"/>
        <v>3.2854194879051321E-2</v>
      </c>
      <c r="J259" s="32">
        <f t="shared" si="15"/>
        <v>96.697641014929985</v>
      </c>
      <c r="K259" s="29" t="str">
        <f t="shared" si="14"/>
        <v>C</v>
      </c>
    </row>
    <row r="260" spans="1:11" ht="20.100000000000001" customHeight="1">
      <c r="A260" s="29" t="s">
        <v>2167</v>
      </c>
      <c r="B260" s="30" t="s">
        <v>2168</v>
      </c>
      <c r="C260" s="29" t="s">
        <v>14</v>
      </c>
      <c r="D260" s="29" t="s">
        <v>1576</v>
      </c>
      <c r="E260" s="29" t="s">
        <v>88</v>
      </c>
      <c r="F260" s="31">
        <v>29.798100000000002</v>
      </c>
      <c r="G260" s="31">
        <v>19.29</v>
      </c>
      <c r="H260" s="31">
        <f t="shared" ref="H260:H323" si="16">ROUND(F260*G260,2)</f>
        <v>574.80999999999995</v>
      </c>
      <c r="I260" s="32">
        <f t="shared" ref="I260:I323" si="17">H260/VALOR_TOTAL*100</f>
        <v>3.2259856095708049E-2</v>
      </c>
      <c r="J260" s="32">
        <f t="shared" si="15"/>
        <v>96.729900871025691</v>
      </c>
      <c r="K260" s="29" t="str">
        <f t="shared" ref="K260:K323" si="18">IF(J260&lt;=50,"A",IF(J260&lt;=80,"B","C"))</f>
        <v>C</v>
      </c>
    </row>
    <row r="261" spans="1:11" ht="20.100000000000001" customHeight="1">
      <c r="A261" s="29" t="s">
        <v>2531</v>
      </c>
      <c r="B261" s="30" t="s">
        <v>2532</v>
      </c>
      <c r="C261" s="29" t="s">
        <v>4250</v>
      </c>
      <c r="D261" s="29" t="s">
        <v>1576</v>
      </c>
      <c r="E261" s="29" t="s">
        <v>33</v>
      </c>
      <c r="F261" s="31">
        <v>18</v>
      </c>
      <c r="G261" s="31">
        <v>31.9</v>
      </c>
      <c r="H261" s="31">
        <f t="shared" si="16"/>
        <v>574.20000000000005</v>
      </c>
      <c r="I261" s="32">
        <f t="shared" si="17"/>
        <v>3.2225621283825202E-2</v>
      </c>
      <c r="J261" s="32">
        <f t="shared" ref="J261:J324" si="19">I261+J260</f>
        <v>96.76212649230952</v>
      </c>
      <c r="K261" s="29" t="str">
        <f t="shared" si="18"/>
        <v>C</v>
      </c>
    </row>
    <row r="262" spans="1:11" ht="20.100000000000001" customHeight="1">
      <c r="A262" s="29" t="s">
        <v>2479</v>
      </c>
      <c r="B262" s="30" t="s">
        <v>2480</v>
      </c>
      <c r="C262" s="29" t="s">
        <v>14</v>
      </c>
      <c r="D262" s="29" t="s">
        <v>1576</v>
      </c>
      <c r="E262" s="29" t="s">
        <v>33</v>
      </c>
      <c r="F262" s="31">
        <v>23</v>
      </c>
      <c r="G262" s="31">
        <v>24.78</v>
      </c>
      <c r="H262" s="31">
        <f t="shared" si="16"/>
        <v>569.94000000000005</v>
      </c>
      <c r="I262" s="32">
        <f t="shared" si="17"/>
        <v>3.1986538827069554E-2</v>
      </c>
      <c r="J262" s="32">
        <f t="shared" si="19"/>
        <v>96.79411303113659</v>
      </c>
      <c r="K262" s="29" t="str">
        <f t="shared" si="18"/>
        <v>C</v>
      </c>
    </row>
    <row r="263" spans="1:11" ht="15" customHeight="1">
      <c r="A263" s="29" t="s">
        <v>3596</v>
      </c>
      <c r="B263" s="30" t="s">
        <v>3597</v>
      </c>
      <c r="C263" s="29" t="s">
        <v>14</v>
      </c>
      <c r="D263" s="29" t="s">
        <v>1483</v>
      </c>
      <c r="E263" s="29" t="s">
        <v>1563</v>
      </c>
      <c r="F263" s="31">
        <v>20.667607597859998</v>
      </c>
      <c r="G263" s="31">
        <v>27.51</v>
      </c>
      <c r="H263" s="31">
        <f t="shared" si="16"/>
        <v>568.57000000000005</v>
      </c>
      <c r="I263" s="32">
        <f t="shared" si="17"/>
        <v>3.1909650806939208E-2</v>
      </c>
      <c r="J263" s="32">
        <f t="shared" si="19"/>
        <v>96.826022681943527</v>
      </c>
      <c r="K263" s="29" t="str">
        <f t="shared" si="18"/>
        <v>C</v>
      </c>
    </row>
    <row r="264" spans="1:11" ht="15" customHeight="1">
      <c r="A264" s="29" t="s">
        <v>2507</v>
      </c>
      <c r="B264" s="30" t="s">
        <v>2508</v>
      </c>
      <c r="C264" s="29" t="s">
        <v>14</v>
      </c>
      <c r="D264" s="29" t="s">
        <v>1576</v>
      </c>
      <c r="E264" s="29" t="s">
        <v>88</v>
      </c>
      <c r="F264" s="31">
        <v>166.67081200000001</v>
      </c>
      <c r="G264" s="31">
        <v>3.41</v>
      </c>
      <c r="H264" s="31">
        <f t="shared" si="16"/>
        <v>568.35</v>
      </c>
      <c r="I264" s="32">
        <f t="shared" si="17"/>
        <v>3.1897303825604413E-2</v>
      </c>
      <c r="J264" s="32">
        <f t="shared" si="19"/>
        <v>96.857919985769129</v>
      </c>
      <c r="K264" s="29" t="str">
        <f t="shared" si="18"/>
        <v>C</v>
      </c>
    </row>
    <row r="265" spans="1:11" ht="27.95" customHeight="1">
      <c r="A265" s="29" t="s">
        <v>2819</v>
      </c>
      <c r="B265" s="30" t="s">
        <v>2820</v>
      </c>
      <c r="C265" s="29" t="s">
        <v>14</v>
      </c>
      <c r="D265" s="29" t="s">
        <v>1576</v>
      </c>
      <c r="E265" s="29" t="s">
        <v>33</v>
      </c>
      <c r="F265" s="31">
        <v>27</v>
      </c>
      <c r="G265" s="31">
        <v>21</v>
      </c>
      <c r="H265" s="31">
        <f t="shared" si="16"/>
        <v>567</v>
      </c>
      <c r="I265" s="32">
        <f t="shared" si="17"/>
        <v>3.1821538258322686E-2</v>
      </c>
      <c r="J265" s="32">
        <f t="shared" si="19"/>
        <v>96.889741524027457</v>
      </c>
      <c r="K265" s="29" t="str">
        <f t="shared" si="18"/>
        <v>C</v>
      </c>
    </row>
    <row r="266" spans="1:11" ht="20.100000000000001" customHeight="1">
      <c r="A266" s="29" t="s">
        <v>3016</v>
      </c>
      <c r="B266" s="30" t="s">
        <v>3017</v>
      </c>
      <c r="C266" s="29" t="s">
        <v>14</v>
      </c>
      <c r="D266" s="29" t="s">
        <v>1576</v>
      </c>
      <c r="E266" s="29" t="s">
        <v>88</v>
      </c>
      <c r="F266" s="31">
        <v>11.334210000000001</v>
      </c>
      <c r="G266" s="31">
        <v>49.88</v>
      </c>
      <c r="H266" s="31">
        <f t="shared" si="16"/>
        <v>565.35</v>
      </c>
      <c r="I266" s="32">
        <f t="shared" si="17"/>
        <v>3.1728935898311703E-2</v>
      </c>
      <c r="J266" s="32">
        <f t="shared" si="19"/>
        <v>96.921470459925771</v>
      </c>
      <c r="K266" s="29" t="str">
        <f t="shared" si="18"/>
        <v>C</v>
      </c>
    </row>
    <row r="267" spans="1:11" ht="20.100000000000001" customHeight="1">
      <c r="A267" s="29" t="s">
        <v>4171</v>
      </c>
      <c r="B267" s="30" t="s">
        <v>4172</v>
      </c>
      <c r="C267" s="29" t="s">
        <v>14</v>
      </c>
      <c r="D267" s="29" t="s">
        <v>1576</v>
      </c>
      <c r="E267" s="29" t="s">
        <v>33</v>
      </c>
      <c r="F267" s="31">
        <v>7.4906810000000004</v>
      </c>
      <c r="G267" s="31">
        <v>74.87</v>
      </c>
      <c r="H267" s="31">
        <f t="shared" si="16"/>
        <v>560.83000000000004</v>
      </c>
      <c r="I267" s="32">
        <f t="shared" si="17"/>
        <v>3.1475261554524014E-2</v>
      </c>
      <c r="J267" s="32">
        <f t="shared" si="19"/>
        <v>96.95294572148029</v>
      </c>
      <c r="K267" s="29" t="str">
        <f t="shared" si="18"/>
        <v>C</v>
      </c>
    </row>
    <row r="268" spans="1:11" ht="15" customHeight="1">
      <c r="A268" s="29" t="s">
        <v>2621</v>
      </c>
      <c r="B268" s="30" t="s">
        <v>2622</v>
      </c>
      <c r="C268" s="29" t="s">
        <v>14</v>
      </c>
      <c r="D268" s="29" t="s">
        <v>1576</v>
      </c>
      <c r="E268" s="29" t="s">
        <v>33</v>
      </c>
      <c r="F268" s="31">
        <v>4</v>
      </c>
      <c r="G268" s="31">
        <v>139.56</v>
      </c>
      <c r="H268" s="31">
        <f t="shared" si="16"/>
        <v>558.24</v>
      </c>
      <c r="I268" s="32">
        <f t="shared" si="17"/>
        <v>3.1329903910627968E-2</v>
      </c>
      <c r="J268" s="32">
        <f t="shared" si="19"/>
        <v>96.984275625390922</v>
      </c>
      <c r="K268" s="29" t="str">
        <f t="shared" si="18"/>
        <v>C</v>
      </c>
    </row>
    <row r="269" spans="1:11" ht="20.100000000000001" customHeight="1">
      <c r="A269" s="29" t="s">
        <v>3745</v>
      </c>
      <c r="B269" s="30" t="s">
        <v>3746</v>
      </c>
      <c r="C269" s="29" t="s">
        <v>14</v>
      </c>
      <c r="D269" s="29" t="s">
        <v>1576</v>
      </c>
      <c r="E269" s="29" t="s">
        <v>33</v>
      </c>
      <c r="F269" s="31">
        <v>289.29974136229998</v>
      </c>
      <c r="G269" s="31">
        <v>1.92</v>
      </c>
      <c r="H269" s="31">
        <f t="shared" si="16"/>
        <v>555.46</v>
      </c>
      <c r="I269" s="32">
        <f t="shared" si="17"/>
        <v>3.1173882964670056E-2</v>
      </c>
      <c r="J269" s="32">
        <f t="shared" si="19"/>
        <v>97.015449508355587</v>
      </c>
      <c r="K269" s="29" t="str">
        <f t="shared" si="18"/>
        <v>C</v>
      </c>
    </row>
    <row r="270" spans="1:11" ht="20.100000000000001" customHeight="1">
      <c r="A270" s="29" t="s">
        <v>3097</v>
      </c>
      <c r="B270" s="30" t="s">
        <v>1339</v>
      </c>
      <c r="C270" s="29" t="s">
        <v>4250</v>
      </c>
      <c r="D270" s="29" t="s">
        <v>1576</v>
      </c>
      <c r="E270" s="29" t="s">
        <v>33</v>
      </c>
      <c r="F270" s="31">
        <v>1</v>
      </c>
      <c r="G270" s="31">
        <v>552.37</v>
      </c>
      <c r="H270" s="31">
        <f t="shared" si="16"/>
        <v>552.37</v>
      </c>
      <c r="I270" s="32">
        <f t="shared" si="17"/>
        <v>3.100046399955856E-2</v>
      </c>
      <c r="J270" s="32">
        <f t="shared" si="19"/>
        <v>97.046449972355148</v>
      </c>
      <c r="K270" s="29" t="str">
        <f t="shared" si="18"/>
        <v>C</v>
      </c>
    </row>
    <row r="271" spans="1:11" ht="15" customHeight="1">
      <c r="A271" s="29" t="s">
        <v>2745</v>
      </c>
      <c r="B271" s="30" t="s">
        <v>2746</v>
      </c>
      <c r="C271" s="29" t="s">
        <v>14</v>
      </c>
      <c r="D271" s="29" t="s">
        <v>1576</v>
      </c>
      <c r="E271" s="29" t="s">
        <v>33</v>
      </c>
      <c r="F271" s="31">
        <v>13</v>
      </c>
      <c r="G271" s="31">
        <v>42.36</v>
      </c>
      <c r="H271" s="31">
        <f t="shared" si="16"/>
        <v>550.67999999999995</v>
      </c>
      <c r="I271" s="32">
        <f t="shared" si="17"/>
        <v>3.0905616733850328E-2</v>
      </c>
      <c r="J271" s="32">
        <f t="shared" si="19"/>
        <v>97.077355589088995</v>
      </c>
      <c r="K271" s="29" t="str">
        <f t="shared" si="18"/>
        <v>C</v>
      </c>
    </row>
    <row r="272" spans="1:11" ht="20.100000000000001" customHeight="1">
      <c r="A272" s="29" t="s">
        <v>2648</v>
      </c>
      <c r="B272" s="30" t="s">
        <v>2649</v>
      </c>
      <c r="C272" s="29" t="s">
        <v>4250</v>
      </c>
      <c r="D272" s="29" t="s">
        <v>1576</v>
      </c>
      <c r="E272" s="29" t="s">
        <v>33</v>
      </c>
      <c r="F272" s="31">
        <v>1</v>
      </c>
      <c r="G272" s="31">
        <v>548.9</v>
      </c>
      <c r="H272" s="31">
        <f t="shared" si="16"/>
        <v>548.9</v>
      </c>
      <c r="I272" s="32">
        <f t="shared" si="17"/>
        <v>3.0805718430323325E-2</v>
      </c>
      <c r="J272" s="32">
        <f t="shared" si="19"/>
        <v>97.108161307519325</v>
      </c>
      <c r="K272" s="29" t="str">
        <f t="shared" si="18"/>
        <v>C</v>
      </c>
    </row>
    <row r="273" spans="1:11" ht="15" customHeight="1">
      <c r="A273" s="29" t="s">
        <v>3855</v>
      </c>
      <c r="B273" s="30" t="s">
        <v>3856</v>
      </c>
      <c r="C273" s="29" t="s">
        <v>14</v>
      </c>
      <c r="D273" s="29" t="s">
        <v>1576</v>
      </c>
      <c r="E273" s="29" t="s">
        <v>43</v>
      </c>
      <c r="F273" s="31">
        <v>4.8932799999999999</v>
      </c>
      <c r="G273" s="31">
        <v>112.03</v>
      </c>
      <c r="H273" s="31">
        <f t="shared" si="16"/>
        <v>548.19000000000005</v>
      </c>
      <c r="I273" s="32">
        <f t="shared" si="17"/>
        <v>3.0765871354197387E-2</v>
      </c>
      <c r="J273" s="32">
        <f t="shared" si="19"/>
        <v>97.138927178873516</v>
      </c>
      <c r="K273" s="29" t="str">
        <f t="shared" si="18"/>
        <v>C</v>
      </c>
    </row>
    <row r="274" spans="1:11" ht="20.100000000000001" customHeight="1">
      <c r="A274" s="29" t="s">
        <v>3166</v>
      </c>
      <c r="B274" s="30" t="s">
        <v>1417</v>
      </c>
      <c r="C274" s="29" t="s">
        <v>4250</v>
      </c>
      <c r="D274" s="29" t="s">
        <v>1576</v>
      </c>
      <c r="E274" s="29" t="s">
        <v>33</v>
      </c>
      <c r="F274" s="31">
        <v>16</v>
      </c>
      <c r="G274" s="31">
        <v>34.19</v>
      </c>
      <c r="H274" s="31">
        <f t="shared" si="16"/>
        <v>547.04</v>
      </c>
      <c r="I274" s="32">
        <f t="shared" si="17"/>
        <v>3.0701330315401839E-2</v>
      </c>
      <c r="J274" s="32">
        <f t="shared" si="19"/>
        <v>97.169628509188911</v>
      </c>
      <c r="K274" s="29" t="str">
        <f t="shared" si="18"/>
        <v>C</v>
      </c>
    </row>
    <row r="275" spans="1:11" ht="20.100000000000001" customHeight="1">
      <c r="A275" s="29" t="s">
        <v>4216</v>
      </c>
      <c r="B275" s="30" t="s">
        <v>4217</v>
      </c>
      <c r="C275" s="29" t="s">
        <v>14</v>
      </c>
      <c r="D275" s="29" t="s">
        <v>1576</v>
      </c>
      <c r="E275" s="29" t="s">
        <v>33</v>
      </c>
      <c r="F275" s="31">
        <v>22.880241999999999</v>
      </c>
      <c r="G275" s="31">
        <v>23.89</v>
      </c>
      <c r="H275" s="31">
        <f t="shared" si="16"/>
        <v>546.61</v>
      </c>
      <c r="I275" s="32">
        <f t="shared" si="17"/>
        <v>3.0677197579156556E-2</v>
      </c>
      <c r="J275" s="32">
        <f t="shared" si="19"/>
        <v>97.200305706768063</v>
      </c>
      <c r="K275" s="29" t="str">
        <f t="shared" si="18"/>
        <v>C</v>
      </c>
    </row>
    <row r="276" spans="1:11" ht="15" customHeight="1">
      <c r="A276" s="29" t="s">
        <v>2518</v>
      </c>
      <c r="B276" s="30" t="s">
        <v>2519</v>
      </c>
      <c r="C276" s="29" t="s">
        <v>14</v>
      </c>
      <c r="D276" s="29" t="s">
        <v>1576</v>
      </c>
      <c r="E276" s="29" t="s">
        <v>88</v>
      </c>
      <c r="F276" s="31">
        <v>43.052779000000001</v>
      </c>
      <c r="G276" s="31">
        <v>12.67</v>
      </c>
      <c r="H276" s="31">
        <f t="shared" si="16"/>
        <v>545.48</v>
      </c>
      <c r="I276" s="32">
        <f t="shared" si="17"/>
        <v>3.061377899320963E-2</v>
      </c>
      <c r="J276" s="32">
        <f t="shared" si="19"/>
        <v>97.230919485761277</v>
      </c>
      <c r="K276" s="29" t="str">
        <f t="shared" si="18"/>
        <v>C</v>
      </c>
    </row>
    <row r="277" spans="1:11" ht="27.95" customHeight="1">
      <c r="A277" s="29" t="s">
        <v>1584</v>
      </c>
      <c r="B277" s="30" t="s">
        <v>1585</v>
      </c>
      <c r="C277" s="29" t="s">
        <v>14</v>
      </c>
      <c r="D277" s="29" t="s">
        <v>1576</v>
      </c>
      <c r="E277" s="29" t="s">
        <v>1583</v>
      </c>
      <c r="F277" s="31">
        <v>6.4401210000000004</v>
      </c>
      <c r="G277" s="31">
        <v>84.62</v>
      </c>
      <c r="H277" s="31">
        <f t="shared" si="16"/>
        <v>544.96</v>
      </c>
      <c r="I277" s="32">
        <f t="shared" si="17"/>
        <v>3.0584595219145562E-2</v>
      </c>
      <c r="J277" s="32">
        <f t="shared" si="19"/>
        <v>97.261504080980416</v>
      </c>
      <c r="K277" s="29" t="str">
        <f t="shared" si="18"/>
        <v>C</v>
      </c>
    </row>
    <row r="278" spans="1:11" ht="15" customHeight="1">
      <c r="A278" s="29" t="s">
        <v>2487</v>
      </c>
      <c r="B278" s="30" t="s">
        <v>2488</v>
      </c>
      <c r="C278" s="29" t="s">
        <v>399</v>
      </c>
      <c r="D278" s="29" t="s">
        <v>1487</v>
      </c>
      <c r="E278" s="29" t="s">
        <v>400</v>
      </c>
      <c r="F278" s="31">
        <v>23</v>
      </c>
      <c r="G278" s="31">
        <v>23.68</v>
      </c>
      <c r="H278" s="31">
        <f t="shared" si="16"/>
        <v>544.64</v>
      </c>
      <c r="I278" s="32">
        <f t="shared" si="17"/>
        <v>3.0566635973567669E-2</v>
      </c>
      <c r="J278" s="32">
        <f t="shared" si="19"/>
        <v>97.292070716953987</v>
      </c>
      <c r="K278" s="29" t="str">
        <f t="shared" si="18"/>
        <v>C</v>
      </c>
    </row>
    <row r="279" spans="1:11" ht="20.100000000000001" customHeight="1">
      <c r="A279" s="29" t="s">
        <v>3382</v>
      </c>
      <c r="B279" s="30" t="s">
        <v>3383</v>
      </c>
      <c r="C279" s="29" t="s">
        <v>14</v>
      </c>
      <c r="D279" s="29" t="s">
        <v>1576</v>
      </c>
      <c r="E279" s="29" t="s">
        <v>88</v>
      </c>
      <c r="F279" s="31">
        <v>383.50291391640002</v>
      </c>
      <c r="G279" s="31">
        <v>1.41</v>
      </c>
      <c r="H279" s="31">
        <f t="shared" si="16"/>
        <v>540.74</v>
      </c>
      <c r="I279" s="32">
        <f t="shared" si="17"/>
        <v>3.0347757668087148E-2</v>
      </c>
      <c r="J279" s="32">
        <f t="shared" si="19"/>
        <v>97.322418474622069</v>
      </c>
      <c r="K279" s="29" t="str">
        <f t="shared" si="18"/>
        <v>C</v>
      </c>
    </row>
    <row r="280" spans="1:11" ht="15" customHeight="1">
      <c r="A280" s="29" t="s">
        <v>2901</v>
      </c>
      <c r="B280" s="30" t="s">
        <v>2902</v>
      </c>
      <c r="C280" s="29" t="s">
        <v>14</v>
      </c>
      <c r="D280" s="29" t="s">
        <v>1576</v>
      </c>
      <c r="E280" s="29" t="s">
        <v>33</v>
      </c>
      <c r="F280" s="31">
        <v>11</v>
      </c>
      <c r="G280" s="31">
        <v>48.72</v>
      </c>
      <c r="H280" s="31">
        <f t="shared" si="16"/>
        <v>535.91999999999996</v>
      </c>
      <c r="I280" s="32">
        <f t="shared" si="17"/>
        <v>3.0077246531570186E-2</v>
      </c>
      <c r="J280" s="32">
        <f t="shared" si="19"/>
        <v>97.352495721153645</v>
      </c>
      <c r="K280" s="29" t="str">
        <f t="shared" si="18"/>
        <v>C</v>
      </c>
    </row>
    <row r="281" spans="1:11" ht="27.95" customHeight="1">
      <c r="A281" s="29" t="s">
        <v>1581</v>
      </c>
      <c r="B281" s="30" t="s">
        <v>1582</v>
      </c>
      <c r="C281" s="29" t="s">
        <v>14</v>
      </c>
      <c r="D281" s="29" t="s">
        <v>1576</v>
      </c>
      <c r="E281" s="29" t="s">
        <v>1583</v>
      </c>
      <c r="F281" s="31">
        <v>7.0820660000000002</v>
      </c>
      <c r="G281" s="31">
        <v>75.58</v>
      </c>
      <c r="H281" s="31">
        <f t="shared" si="16"/>
        <v>535.26</v>
      </c>
      <c r="I281" s="32">
        <f t="shared" si="17"/>
        <v>3.0040205587565792E-2</v>
      </c>
      <c r="J281" s="32">
        <f t="shared" si="19"/>
        <v>97.382535926741213</v>
      </c>
      <c r="K281" s="29" t="str">
        <f t="shared" si="18"/>
        <v>C</v>
      </c>
    </row>
    <row r="282" spans="1:11" ht="20.100000000000001" customHeight="1">
      <c r="A282" s="29" t="s">
        <v>2764</v>
      </c>
      <c r="B282" s="30" t="s">
        <v>2765</v>
      </c>
      <c r="C282" s="29" t="s">
        <v>14</v>
      </c>
      <c r="D282" s="29" t="s">
        <v>1576</v>
      </c>
      <c r="E282" s="29" t="s">
        <v>2766</v>
      </c>
      <c r="F282" s="31">
        <v>15.910779660399999</v>
      </c>
      <c r="G282" s="31">
        <v>31.89</v>
      </c>
      <c r="H282" s="31">
        <f t="shared" si="16"/>
        <v>507.39</v>
      </c>
      <c r="I282" s="32">
        <f t="shared" si="17"/>
        <v>2.8476067543016487E-2</v>
      </c>
      <c r="J282" s="32">
        <f t="shared" si="19"/>
        <v>97.411011994284223</v>
      </c>
      <c r="K282" s="29" t="str">
        <f t="shared" si="18"/>
        <v>C</v>
      </c>
    </row>
    <row r="283" spans="1:11" ht="20.100000000000001" customHeight="1">
      <c r="A283" s="29" t="s">
        <v>2005</v>
      </c>
      <c r="B283" s="30" t="s">
        <v>2006</v>
      </c>
      <c r="C283" s="29" t="s">
        <v>14</v>
      </c>
      <c r="D283" s="29" t="s">
        <v>1576</v>
      </c>
      <c r="E283" s="29" t="s">
        <v>88</v>
      </c>
      <c r="F283" s="31">
        <v>204.95172894000001</v>
      </c>
      <c r="G283" s="31">
        <v>2.37</v>
      </c>
      <c r="H283" s="31">
        <f t="shared" si="16"/>
        <v>485.74</v>
      </c>
      <c r="I283" s="32">
        <f t="shared" si="17"/>
        <v>2.7261012334387415E-2</v>
      </c>
      <c r="J283" s="32">
        <f t="shared" si="19"/>
        <v>97.438273006618616</v>
      </c>
      <c r="K283" s="29" t="str">
        <f t="shared" si="18"/>
        <v>C</v>
      </c>
    </row>
    <row r="284" spans="1:11" ht="15" customHeight="1">
      <c r="A284" s="29" t="s">
        <v>3361</v>
      </c>
      <c r="B284" s="30" t="s">
        <v>3362</v>
      </c>
      <c r="C284" s="29" t="s">
        <v>14</v>
      </c>
      <c r="D284" s="29" t="s">
        <v>3360</v>
      </c>
      <c r="E284" s="29" t="s">
        <v>3363</v>
      </c>
      <c r="F284" s="31">
        <v>449.57087484314633</v>
      </c>
      <c r="G284" s="31">
        <v>1.08</v>
      </c>
      <c r="H284" s="31">
        <f t="shared" si="16"/>
        <v>485.54</v>
      </c>
      <c r="I284" s="32">
        <f t="shared" si="17"/>
        <v>2.7249787805901236E-2</v>
      </c>
      <c r="J284" s="32">
        <f t="shared" si="19"/>
        <v>97.465522794424515</v>
      </c>
      <c r="K284" s="29" t="str">
        <f t="shared" si="18"/>
        <v>C</v>
      </c>
    </row>
    <row r="285" spans="1:11" ht="15" customHeight="1">
      <c r="A285" s="29" t="s">
        <v>3608</v>
      </c>
      <c r="B285" s="30" t="s">
        <v>3609</v>
      </c>
      <c r="C285" s="29" t="s">
        <v>14</v>
      </c>
      <c r="D285" s="29" t="s">
        <v>1483</v>
      </c>
      <c r="E285" s="29" t="s">
        <v>1563</v>
      </c>
      <c r="F285" s="31">
        <v>17.259352972126859</v>
      </c>
      <c r="G285" s="31">
        <v>27.57</v>
      </c>
      <c r="H285" s="31">
        <f t="shared" si="16"/>
        <v>475.84</v>
      </c>
      <c r="I285" s="32">
        <f t="shared" si="17"/>
        <v>2.6705398174321462E-2</v>
      </c>
      <c r="J285" s="32">
        <f t="shared" si="19"/>
        <v>97.49222819259883</v>
      </c>
      <c r="K285" s="29" t="str">
        <f t="shared" si="18"/>
        <v>C</v>
      </c>
    </row>
    <row r="286" spans="1:11" ht="20.100000000000001" customHeight="1">
      <c r="A286" s="29" t="s">
        <v>4087</v>
      </c>
      <c r="B286" s="30" t="s">
        <v>4088</v>
      </c>
      <c r="C286" s="29" t="s">
        <v>14</v>
      </c>
      <c r="D286" s="29" t="s">
        <v>1576</v>
      </c>
      <c r="E286" s="29" t="s">
        <v>33</v>
      </c>
      <c r="F286" s="31">
        <v>5.8102080000000003</v>
      </c>
      <c r="G286" s="31">
        <v>80.73</v>
      </c>
      <c r="H286" s="31">
        <f t="shared" si="16"/>
        <v>469.06</v>
      </c>
      <c r="I286" s="32">
        <f t="shared" si="17"/>
        <v>2.6324886658639933E-2</v>
      </c>
      <c r="J286" s="32">
        <f t="shared" si="19"/>
        <v>97.518553079257472</v>
      </c>
      <c r="K286" s="29" t="str">
        <f t="shared" si="18"/>
        <v>C</v>
      </c>
    </row>
    <row r="287" spans="1:11" ht="27.95" customHeight="1">
      <c r="A287" s="29" t="s">
        <v>4134</v>
      </c>
      <c r="B287" s="30" t="s">
        <v>4135</v>
      </c>
      <c r="C287" s="29" t="s">
        <v>14</v>
      </c>
      <c r="D287" s="29" t="s">
        <v>1469</v>
      </c>
      <c r="E287" s="29" t="s">
        <v>1563</v>
      </c>
      <c r="F287" s="31">
        <v>262.04105800000002</v>
      </c>
      <c r="G287" s="31">
        <v>1.79</v>
      </c>
      <c r="H287" s="31">
        <f t="shared" si="16"/>
        <v>469.05</v>
      </c>
      <c r="I287" s="32">
        <f t="shared" si="17"/>
        <v>2.6324325432215624E-2</v>
      </c>
      <c r="J287" s="32">
        <f t="shared" si="19"/>
        <v>97.544877404689686</v>
      </c>
      <c r="K287" s="29" t="str">
        <f t="shared" si="18"/>
        <v>C</v>
      </c>
    </row>
    <row r="288" spans="1:11" ht="20.100000000000001" customHeight="1">
      <c r="A288" s="29" t="s">
        <v>2877</v>
      </c>
      <c r="B288" s="30" t="s">
        <v>1123</v>
      </c>
      <c r="C288" s="29" t="s">
        <v>4250</v>
      </c>
      <c r="D288" s="29" t="s">
        <v>1576</v>
      </c>
      <c r="E288" s="29" t="s">
        <v>33</v>
      </c>
      <c r="F288" s="31">
        <v>3</v>
      </c>
      <c r="G288" s="31">
        <v>155.44</v>
      </c>
      <c r="H288" s="31">
        <f t="shared" si="16"/>
        <v>466.32</v>
      </c>
      <c r="I288" s="32">
        <f t="shared" si="17"/>
        <v>2.6171110618379251E-2</v>
      </c>
      <c r="J288" s="32">
        <f t="shared" si="19"/>
        <v>97.571048515308064</v>
      </c>
      <c r="K288" s="29" t="str">
        <f t="shared" si="18"/>
        <v>C</v>
      </c>
    </row>
    <row r="289" spans="1:11" ht="20.100000000000001" customHeight="1">
      <c r="A289" s="29" t="s">
        <v>3158</v>
      </c>
      <c r="B289" s="30" t="s">
        <v>3159</v>
      </c>
      <c r="C289" s="29" t="s">
        <v>4250</v>
      </c>
      <c r="D289" s="29" t="s">
        <v>1576</v>
      </c>
      <c r="E289" s="29" t="s">
        <v>33</v>
      </c>
      <c r="F289" s="31">
        <v>16</v>
      </c>
      <c r="G289" s="31">
        <v>28.91</v>
      </c>
      <c r="H289" s="31">
        <f t="shared" si="16"/>
        <v>462.56</v>
      </c>
      <c r="I289" s="32">
        <f t="shared" si="17"/>
        <v>2.5960089482839056E-2</v>
      </c>
      <c r="J289" s="32">
        <f t="shared" si="19"/>
        <v>97.597008604790901</v>
      </c>
      <c r="K289" s="29" t="str">
        <f t="shared" si="18"/>
        <v>C</v>
      </c>
    </row>
    <row r="290" spans="1:11" ht="15" customHeight="1">
      <c r="A290" s="29" t="s">
        <v>2627</v>
      </c>
      <c r="B290" s="30" t="s">
        <v>2628</v>
      </c>
      <c r="C290" s="29" t="s">
        <v>14</v>
      </c>
      <c r="D290" s="29" t="s">
        <v>1576</v>
      </c>
      <c r="E290" s="29" t="s">
        <v>33</v>
      </c>
      <c r="F290" s="31">
        <v>8</v>
      </c>
      <c r="G290" s="31">
        <v>57.56</v>
      </c>
      <c r="H290" s="31">
        <f t="shared" si="16"/>
        <v>460.48</v>
      </c>
      <c r="I290" s="32">
        <f t="shared" si="17"/>
        <v>2.5843354386582772E-2</v>
      </c>
      <c r="J290" s="32">
        <f t="shared" si="19"/>
        <v>97.622851959177481</v>
      </c>
      <c r="K290" s="29" t="str">
        <f t="shared" si="18"/>
        <v>C</v>
      </c>
    </row>
    <row r="291" spans="1:11" ht="15" customHeight="1">
      <c r="A291" s="29" t="s">
        <v>2612</v>
      </c>
      <c r="B291" s="30" t="s">
        <v>2613</v>
      </c>
      <c r="C291" s="29" t="s">
        <v>14</v>
      </c>
      <c r="D291" s="29" t="s">
        <v>1576</v>
      </c>
      <c r="E291" s="29" t="s">
        <v>33</v>
      </c>
      <c r="F291" s="31">
        <v>13</v>
      </c>
      <c r="G291" s="31">
        <v>35.090000000000003</v>
      </c>
      <c r="H291" s="31">
        <f t="shared" si="16"/>
        <v>456.17</v>
      </c>
      <c r="I291" s="32">
        <f t="shared" si="17"/>
        <v>2.5601465797705576E-2</v>
      </c>
      <c r="J291" s="32">
        <f t="shared" si="19"/>
        <v>97.648453424975187</v>
      </c>
      <c r="K291" s="29" t="str">
        <f t="shared" si="18"/>
        <v>C</v>
      </c>
    </row>
    <row r="292" spans="1:11" ht="20.100000000000001" customHeight="1">
      <c r="A292" s="29" t="s">
        <v>3112</v>
      </c>
      <c r="B292" s="30" t="s">
        <v>1361</v>
      </c>
      <c r="C292" s="29" t="s">
        <v>4250</v>
      </c>
      <c r="D292" s="29" t="s">
        <v>1576</v>
      </c>
      <c r="E292" s="29" t="s">
        <v>33</v>
      </c>
      <c r="F292" s="31">
        <v>5</v>
      </c>
      <c r="G292" s="31">
        <v>90</v>
      </c>
      <c r="H292" s="31">
        <f t="shared" si="16"/>
        <v>450</v>
      </c>
      <c r="I292" s="32">
        <f t="shared" si="17"/>
        <v>2.5255189093906893E-2</v>
      </c>
      <c r="J292" s="32">
        <f t="shared" si="19"/>
        <v>97.673708614069099</v>
      </c>
      <c r="K292" s="29" t="str">
        <f t="shared" si="18"/>
        <v>C</v>
      </c>
    </row>
    <row r="293" spans="1:11" ht="20.100000000000001" customHeight="1">
      <c r="A293" s="29" t="s">
        <v>1543</v>
      </c>
      <c r="B293" s="30" t="s">
        <v>4267</v>
      </c>
      <c r="C293" s="29" t="s">
        <v>4260</v>
      </c>
      <c r="D293" s="29" t="s">
        <v>1552</v>
      </c>
      <c r="E293" s="29" t="s">
        <v>1558</v>
      </c>
      <c r="F293" s="31">
        <v>5.3</v>
      </c>
      <c r="G293" s="31">
        <v>84.8</v>
      </c>
      <c r="H293" s="31">
        <f t="shared" si="16"/>
        <v>449.44</v>
      </c>
      <c r="I293" s="32">
        <f t="shared" si="17"/>
        <v>2.5223760414145594E-2</v>
      </c>
      <c r="J293" s="32">
        <f t="shared" si="19"/>
        <v>97.698932374483249</v>
      </c>
      <c r="K293" s="29" t="str">
        <f t="shared" si="18"/>
        <v>C</v>
      </c>
    </row>
    <row r="294" spans="1:11" ht="15" customHeight="1">
      <c r="A294" s="29" t="s">
        <v>3263</v>
      </c>
      <c r="B294" s="30" t="s">
        <v>3264</v>
      </c>
      <c r="C294" s="29" t="s">
        <v>14</v>
      </c>
      <c r="D294" s="29" t="s">
        <v>1576</v>
      </c>
      <c r="E294" s="29" t="s">
        <v>43</v>
      </c>
      <c r="F294" s="31">
        <v>3.7460226688340001</v>
      </c>
      <c r="G294" s="31">
        <v>118.98</v>
      </c>
      <c r="H294" s="31">
        <f t="shared" si="16"/>
        <v>445.7</v>
      </c>
      <c r="I294" s="32">
        <f t="shared" si="17"/>
        <v>2.501386173145401E-2</v>
      </c>
      <c r="J294" s="32">
        <f t="shared" si="19"/>
        <v>97.723946236214701</v>
      </c>
      <c r="K294" s="29" t="str">
        <f t="shared" si="18"/>
        <v>C</v>
      </c>
    </row>
    <row r="295" spans="1:11" ht="15" customHeight="1">
      <c r="A295" s="29" t="s">
        <v>3870</v>
      </c>
      <c r="B295" s="30" t="s">
        <v>3871</v>
      </c>
      <c r="C295" s="29" t="s">
        <v>14</v>
      </c>
      <c r="D295" s="29" t="s">
        <v>1576</v>
      </c>
      <c r="E295" s="29" t="s">
        <v>33</v>
      </c>
      <c r="F295" s="31">
        <v>46</v>
      </c>
      <c r="G295" s="31">
        <v>9.58</v>
      </c>
      <c r="H295" s="31">
        <f t="shared" si="16"/>
        <v>440.68</v>
      </c>
      <c r="I295" s="32">
        <f t="shared" si="17"/>
        <v>2.4732126066450869E-2</v>
      </c>
      <c r="J295" s="32">
        <f t="shared" si="19"/>
        <v>97.748678362281154</v>
      </c>
      <c r="K295" s="29" t="str">
        <f t="shared" si="18"/>
        <v>C</v>
      </c>
    </row>
    <row r="296" spans="1:11" ht="15" customHeight="1">
      <c r="A296" s="29" t="s">
        <v>2843</v>
      </c>
      <c r="B296" s="30" t="s">
        <v>2844</v>
      </c>
      <c r="C296" s="29" t="s">
        <v>14</v>
      </c>
      <c r="D296" s="29" t="s">
        <v>1576</v>
      </c>
      <c r="E296" s="29" t="s">
        <v>118</v>
      </c>
      <c r="F296" s="31">
        <v>86.626865104000004</v>
      </c>
      <c r="G296" s="31">
        <v>4.99</v>
      </c>
      <c r="H296" s="31">
        <f t="shared" si="16"/>
        <v>432.27</v>
      </c>
      <c r="I296" s="32">
        <f t="shared" si="17"/>
        <v>2.4260134643606966E-2</v>
      </c>
      <c r="J296" s="32">
        <f t="shared" si="19"/>
        <v>97.772938496924766</v>
      </c>
      <c r="K296" s="29" t="str">
        <f t="shared" si="18"/>
        <v>C</v>
      </c>
    </row>
    <row r="297" spans="1:11" ht="15" customHeight="1">
      <c r="A297" s="29" t="s">
        <v>2597</v>
      </c>
      <c r="B297" s="30" t="s">
        <v>2598</v>
      </c>
      <c r="C297" s="29" t="s">
        <v>14</v>
      </c>
      <c r="D297" s="29" t="s">
        <v>1576</v>
      </c>
      <c r="E297" s="29" t="s">
        <v>33</v>
      </c>
      <c r="F297" s="31">
        <v>17</v>
      </c>
      <c r="G297" s="31">
        <v>25.42</v>
      </c>
      <c r="H297" s="31">
        <f t="shared" si="16"/>
        <v>432.14</v>
      </c>
      <c r="I297" s="32">
        <f t="shared" si="17"/>
        <v>2.4252838700090946E-2</v>
      </c>
      <c r="J297" s="32">
        <f t="shared" si="19"/>
        <v>97.797191335624859</v>
      </c>
      <c r="K297" s="29" t="str">
        <f t="shared" si="18"/>
        <v>C</v>
      </c>
    </row>
    <row r="298" spans="1:11" ht="20.100000000000001" customHeight="1">
      <c r="A298" s="29" t="s">
        <v>2475</v>
      </c>
      <c r="B298" s="30" t="s">
        <v>2476</v>
      </c>
      <c r="C298" s="29" t="s">
        <v>4250</v>
      </c>
      <c r="D298" s="29" t="s">
        <v>1576</v>
      </c>
      <c r="E298" s="29" t="s">
        <v>33</v>
      </c>
      <c r="F298" s="31">
        <v>2</v>
      </c>
      <c r="G298" s="31">
        <v>215.19</v>
      </c>
      <c r="H298" s="31">
        <f t="shared" si="16"/>
        <v>430.38</v>
      </c>
      <c r="I298" s="32">
        <f t="shared" si="17"/>
        <v>2.4154062849412555E-2</v>
      </c>
      <c r="J298" s="32">
        <f t="shared" si="19"/>
        <v>97.821345398474278</v>
      </c>
      <c r="K298" s="29" t="str">
        <f t="shared" si="18"/>
        <v>C</v>
      </c>
    </row>
    <row r="299" spans="1:11" ht="15" customHeight="1">
      <c r="A299" s="29" t="s">
        <v>2209</v>
      </c>
      <c r="B299" s="30" t="s">
        <v>2210</v>
      </c>
      <c r="C299" s="29" t="s">
        <v>14</v>
      </c>
      <c r="D299" s="29" t="s">
        <v>1576</v>
      </c>
      <c r="E299" s="29" t="s">
        <v>33</v>
      </c>
      <c r="F299" s="31">
        <v>95</v>
      </c>
      <c r="G299" s="31">
        <v>4.53</v>
      </c>
      <c r="H299" s="31">
        <f t="shared" si="16"/>
        <v>430.35</v>
      </c>
      <c r="I299" s="32">
        <f t="shared" si="17"/>
        <v>2.415237917013963E-2</v>
      </c>
      <c r="J299" s="32">
        <f t="shared" si="19"/>
        <v>97.845497777644411</v>
      </c>
      <c r="K299" s="29" t="str">
        <f t="shared" si="18"/>
        <v>C</v>
      </c>
    </row>
    <row r="300" spans="1:11" ht="15" customHeight="1">
      <c r="A300" s="29" t="s">
        <v>3153</v>
      </c>
      <c r="B300" s="30" t="s">
        <v>3154</v>
      </c>
      <c r="C300" s="29" t="s">
        <v>399</v>
      </c>
      <c r="D300" s="29" t="s">
        <v>1576</v>
      </c>
      <c r="E300" s="29" t="s">
        <v>400</v>
      </c>
      <c r="F300" s="31">
        <v>2</v>
      </c>
      <c r="G300" s="31">
        <v>214.09</v>
      </c>
      <c r="H300" s="31">
        <f t="shared" si="16"/>
        <v>428.18</v>
      </c>
      <c r="I300" s="32">
        <f t="shared" si="17"/>
        <v>2.4030593036064567E-2</v>
      </c>
      <c r="J300" s="32">
        <f t="shared" si="19"/>
        <v>97.86952837068047</v>
      </c>
      <c r="K300" s="29" t="str">
        <f t="shared" si="18"/>
        <v>C</v>
      </c>
    </row>
    <row r="301" spans="1:11" ht="20.100000000000001" customHeight="1">
      <c r="A301" s="29" t="s">
        <v>1703</v>
      </c>
      <c r="B301" s="30" t="s">
        <v>1704</v>
      </c>
      <c r="C301" s="29" t="s">
        <v>14</v>
      </c>
      <c r="D301" s="29" t="s">
        <v>1576</v>
      </c>
      <c r="E301" s="29" t="s">
        <v>33</v>
      </c>
      <c r="F301" s="31">
        <v>1.4525520000000001</v>
      </c>
      <c r="G301" s="31">
        <v>291.61</v>
      </c>
      <c r="H301" s="31">
        <f t="shared" si="16"/>
        <v>423.58</v>
      </c>
      <c r="I301" s="32">
        <f t="shared" si="17"/>
        <v>2.3772428880882407E-2</v>
      </c>
      <c r="J301" s="32">
        <f t="shared" si="19"/>
        <v>97.893300799561359</v>
      </c>
      <c r="K301" s="29" t="str">
        <f t="shared" si="18"/>
        <v>C</v>
      </c>
    </row>
    <row r="302" spans="1:11" ht="20.100000000000001" customHeight="1">
      <c r="A302" s="29" t="s">
        <v>2202</v>
      </c>
      <c r="B302" s="30" t="s">
        <v>2203</v>
      </c>
      <c r="C302" s="29" t="s">
        <v>4250</v>
      </c>
      <c r="D302" s="29" t="s">
        <v>1576</v>
      </c>
      <c r="E302" s="29" t="s">
        <v>33</v>
      </c>
      <c r="F302" s="31">
        <v>13</v>
      </c>
      <c r="G302" s="31">
        <v>32.090000000000003</v>
      </c>
      <c r="H302" s="31">
        <f t="shared" si="16"/>
        <v>417.17</v>
      </c>
      <c r="I302" s="32">
        <f t="shared" si="17"/>
        <v>2.3412682742900311E-2</v>
      </c>
      <c r="J302" s="32">
        <f t="shared" si="19"/>
        <v>97.91671348230426</v>
      </c>
      <c r="K302" s="29" t="str">
        <f t="shared" si="18"/>
        <v>C</v>
      </c>
    </row>
    <row r="303" spans="1:11" ht="20.100000000000001" customHeight="1">
      <c r="A303" s="29" t="s">
        <v>3168</v>
      </c>
      <c r="B303" s="30" t="s">
        <v>1420</v>
      </c>
      <c r="C303" s="29" t="s">
        <v>4250</v>
      </c>
      <c r="D303" s="29" t="s">
        <v>1576</v>
      </c>
      <c r="E303" s="29" t="s">
        <v>33</v>
      </c>
      <c r="F303" s="31">
        <v>1</v>
      </c>
      <c r="G303" s="31">
        <v>416.95</v>
      </c>
      <c r="H303" s="31">
        <f t="shared" si="16"/>
        <v>416.95</v>
      </c>
      <c r="I303" s="32">
        <f t="shared" si="17"/>
        <v>2.3400335761565513E-2</v>
      </c>
      <c r="J303" s="32">
        <f t="shared" si="19"/>
        <v>97.940113818065825</v>
      </c>
      <c r="K303" s="29" t="str">
        <f t="shared" si="18"/>
        <v>C</v>
      </c>
    </row>
    <row r="304" spans="1:11" ht="15" customHeight="1">
      <c r="A304" s="29" t="s">
        <v>2515</v>
      </c>
      <c r="B304" s="30" t="s">
        <v>2516</v>
      </c>
      <c r="C304" s="29" t="s">
        <v>14</v>
      </c>
      <c r="D304" s="29" t="s">
        <v>1576</v>
      </c>
      <c r="E304" s="29" t="s">
        <v>88</v>
      </c>
      <c r="F304" s="31">
        <v>56.631435000000003</v>
      </c>
      <c r="G304" s="31">
        <v>7.36</v>
      </c>
      <c r="H304" s="31">
        <f t="shared" si="16"/>
        <v>416.81</v>
      </c>
      <c r="I304" s="32">
        <f t="shared" si="17"/>
        <v>2.3392478591625184E-2</v>
      </c>
      <c r="J304" s="32">
        <f t="shared" si="19"/>
        <v>97.963506296657457</v>
      </c>
      <c r="K304" s="29" t="str">
        <f t="shared" si="18"/>
        <v>C</v>
      </c>
    </row>
    <row r="305" spans="1:11" ht="20.100000000000001" customHeight="1">
      <c r="A305" s="29" t="s">
        <v>1948</v>
      </c>
      <c r="B305" s="30" t="s">
        <v>1949</v>
      </c>
      <c r="C305" s="29" t="s">
        <v>14</v>
      </c>
      <c r="D305" s="29" t="s">
        <v>1576</v>
      </c>
      <c r="E305" s="29" t="s">
        <v>1950</v>
      </c>
      <c r="F305" s="31">
        <v>2.1045280000000002</v>
      </c>
      <c r="G305" s="31">
        <v>197.05</v>
      </c>
      <c r="H305" s="31">
        <f t="shared" si="16"/>
        <v>414.7</v>
      </c>
      <c r="I305" s="32">
        <f t="shared" si="17"/>
        <v>2.3274059816095979E-2</v>
      </c>
      <c r="J305" s="32">
        <f t="shared" si="19"/>
        <v>97.98678035647356</v>
      </c>
      <c r="K305" s="29" t="str">
        <f t="shared" si="18"/>
        <v>C</v>
      </c>
    </row>
    <row r="306" spans="1:11" ht="20.100000000000001" customHeight="1">
      <c r="A306" s="29" t="s">
        <v>2491</v>
      </c>
      <c r="B306" s="30" t="s">
        <v>719</v>
      </c>
      <c r="C306" s="29" t="s">
        <v>4250</v>
      </c>
      <c r="D306" s="29" t="s">
        <v>1576</v>
      </c>
      <c r="E306" s="29" t="s">
        <v>33</v>
      </c>
      <c r="F306" s="31">
        <v>1</v>
      </c>
      <c r="G306" s="31">
        <v>393.6</v>
      </c>
      <c r="H306" s="31">
        <f t="shared" si="16"/>
        <v>393.6</v>
      </c>
      <c r="I306" s="32">
        <f t="shared" si="17"/>
        <v>2.20898720608039E-2</v>
      </c>
      <c r="J306" s="32">
        <f t="shared" si="19"/>
        <v>98.008870228534363</v>
      </c>
      <c r="K306" s="29" t="str">
        <f t="shared" si="18"/>
        <v>C</v>
      </c>
    </row>
    <row r="307" spans="1:11" ht="15" customHeight="1">
      <c r="A307" s="29" t="s">
        <v>4144</v>
      </c>
      <c r="B307" s="30" t="s">
        <v>4145</v>
      </c>
      <c r="C307" s="29" t="s">
        <v>14</v>
      </c>
      <c r="D307" s="29" t="s">
        <v>1576</v>
      </c>
      <c r="E307" s="29" t="s">
        <v>33</v>
      </c>
      <c r="F307" s="31">
        <v>192.26306700000001</v>
      </c>
      <c r="G307" s="31">
        <v>2.04</v>
      </c>
      <c r="H307" s="31">
        <f t="shared" si="16"/>
        <v>392.22</v>
      </c>
      <c r="I307" s="32">
        <f t="shared" si="17"/>
        <v>2.2012422814249255E-2</v>
      </c>
      <c r="J307" s="32">
        <f t="shared" si="19"/>
        <v>98.030882651348605</v>
      </c>
      <c r="K307" s="29" t="str">
        <f t="shared" si="18"/>
        <v>C</v>
      </c>
    </row>
    <row r="308" spans="1:11" ht="15" customHeight="1">
      <c r="A308" s="29" t="s">
        <v>3342</v>
      </c>
      <c r="B308" s="30" t="s">
        <v>3343</v>
      </c>
      <c r="C308" s="29" t="s">
        <v>14</v>
      </c>
      <c r="D308" s="29" t="s">
        <v>1576</v>
      </c>
      <c r="E308" s="29" t="s">
        <v>33</v>
      </c>
      <c r="F308" s="31">
        <v>2.0944970000000001</v>
      </c>
      <c r="G308" s="31">
        <v>186.89</v>
      </c>
      <c r="H308" s="31">
        <f t="shared" si="16"/>
        <v>391.44</v>
      </c>
      <c r="I308" s="32">
        <f t="shared" si="17"/>
        <v>2.1968647153153144E-2</v>
      </c>
      <c r="J308" s="32">
        <f t="shared" si="19"/>
        <v>98.052851298501764</v>
      </c>
      <c r="K308" s="29" t="str">
        <f t="shared" si="18"/>
        <v>C</v>
      </c>
    </row>
    <row r="309" spans="1:11" ht="27.95" customHeight="1">
      <c r="A309" s="29" t="s">
        <v>4061</v>
      </c>
      <c r="B309" s="30" t="s">
        <v>4062</v>
      </c>
      <c r="C309" s="29" t="s">
        <v>14</v>
      </c>
      <c r="D309" s="29" t="s">
        <v>1576</v>
      </c>
      <c r="E309" s="29" t="s">
        <v>33</v>
      </c>
      <c r="F309" s="31">
        <v>2.082465</v>
      </c>
      <c r="G309" s="31">
        <v>185.78</v>
      </c>
      <c r="H309" s="31">
        <f t="shared" si="16"/>
        <v>386.88</v>
      </c>
      <c r="I309" s="32">
        <f t="shared" si="17"/>
        <v>2.1712727903668221E-2</v>
      </c>
      <c r="J309" s="32">
        <f t="shared" si="19"/>
        <v>98.074564026405426</v>
      </c>
      <c r="K309" s="29" t="str">
        <f t="shared" si="18"/>
        <v>C</v>
      </c>
    </row>
    <row r="310" spans="1:11" ht="15" customHeight="1">
      <c r="A310" s="29" t="s">
        <v>2526</v>
      </c>
      <c r="B310" s="30" t="s">
        <v>2527</v>
      </c>
      <c r="C310" s="29" t="s">
        <v>14</v>
      </c>
      <c r="D310" s="29" t="s">
        <v>1576</v>
      </c>
      <c r="E310" s="29" t="s">
        <v>33</v>
      </c>
      <c r="F310" s="31">
        <v>6.0891582771000001</v>
      </c>
      <c r="G310" s="31">
        <v>63.17</v>
      </c>
      <c r="H310" s="31">
        <f t="shared" si="16"/>
        <v>384.65</v>
      </c>
      <c r="I310" s="32">
        <f t="shared" si="17"/>
        <v>2.1587574411047306E-2</v>
      </c>
      <c r="J310" s="32">
        <f t="shared" si="19"/>
        <v>98.096151600816469</v>
      </c>
      <c r="K310" s="29" t="str">
        <f t="shared" si="18"/>
        <v>C</v>
      </c>
    </row>
    <row r="311" spans="1:11" ht="20.100000000000001" customHeight="1">
      <c r="A311" s="29" t="s">
        <v>2242</v>
      </c>
      <c r="B311" s="30" t="s">
        <v>2243</v>
      </c>
      <c r="C311" s="29" t="s">
        <v>14</v>
      </c>
      <c r="D311" s="29" t="s">
        <v>1576</v>
      </c>
      <c r="E311" s="29" t="s">
        <v>33</v>
      </c>
      <c r="F311" s="31">
        <v>565.10749999999996</v>
      </c>
      <c r="G311" s="31">
        <v>0.68</v>
      </c>
      <c r="H311" s="31">
        <f t="shared" si="16"/>
        <v>384.27</v>
      </c>
      <c r="I311" s="32">
        <f t="shared" si="17"/>
        <v>2.1566247806923559E-2</v>
      </c>
      <c r="J311" s="32">
        <f t="shared" si="19"/>
        <v>98.1177178486234</v>
      </c>
      <c r="K311" s="29" t="str">
        <f t="shared" si="18"/>
        <v>C</v>
      </c>
    </row>
    <row r="312" spans="1:11" ht="15" customHeight="1">
      <c r="A312" s="29" t="s">
        <v>2686</v>
      </c>
      <c r="B312" s="30" t="s">
        <v>2687</v>
      </c>
      <c r="C312" s="29" t="s">
        <v>14</v>
      </c>
      <c r="D312" s="29" t="s">
        <v>1576</v>
      </c>
      <c r="E312" s="29" t="s">
        <v>33</v>
      </c>
      <c r="F312" s="31">
        <v>199.72984</v>
      </c>
      <c r="G312" s="31">
        <v>1.9</v>
      </c>
      <c r="H312" s="31">
        <f t="shared" si="16"/>
        <v>379.49</v>
      </c>
      <c r="I312" s="32">
        <f t="shared" si="17"/>
        <v>2.1297981576103842E-2</v>
      </c>
      <c r="J312" s="32">
        <f t="shared" si="19"/>
        <v>98.139015830199497</v>
      </c>
      <c r="K312" s="29" t="str">
        <f t="shared" si="18"/>
        <v>C</v>
      </c>
    </row>
    <row r="313" spans="1:11" ht="20.100000000000001" customHeight="1">
      <c r="A313" s="29" t="s">
        <v>1539</v>
      </c>
      <c r="B313" s="30" t="s">
        <v>4268</v>
      </c>
      <c r="C313" s="29" t="s">
        <v>4260</v>
      </c>
      <c r="D313" s="29" t="s">
        <v>1552</v>
      </c>
      <c r="E313" s="29" t="s">
        <v>1558</v>
      </c>
      <c r="F313" s="31">
        <v>10.6</v>
      </c>
      <c r="G313" s="31">
        <v>35.36</v>
      </c>
      <c r="H313" s="31">
        <f t="shared" si="16"/>
        <v>374.82</v>
      </c>
      <c r="I313" s="32">
        <f t="shared" si="17"/>
        <v>2.1035888835951515E-2</v>
      </c>
      <c r="J313" s="32">
        <f t="shared" si="19"/>
        <v>98.160051719035451</v>
      </c>
      <c r="K313" s="29" t="str">
        <f t="shared" si="18"/>
        <v>C</v>
      </c>
    </row>
    <row r="314" spans="1:11" ht="15" customHeight="1">
      <c r="A314" s="29" t="s">
        <v>2739</v>
      </c>
      <c r="B314" s="30" t="s">
        <v>2740</v>
      </c>
      <c r="C314" s="29" t="s">
        <v>14</v>
      </c>
      <c r="D314" s="29" t="s">
        <v>1576</v>
      </c>
      <c r="E314" s="29" t="s">
        <v>33</v>
      </c>
      <c r="F314" s="31">
        <v>152.2762161615</v>
      </c>
      <c r="G314" s="31">
        <v>2.4500000000000002</v>
      </c>
      <c r="H314" s="31">
        <f t="shared" si="16"/>
        <v>373.08</v>
      </c>
      <c r="I314" s="32">
        <f t="shared" si="17"/>
        <v>2.0938235438121743E-2</v>
      </c>
      <c r="J314" s="32">
        <f t="shared" si="19"/>
        <v>98.180989954473574</v>
      </c>
      <c r="K314" s="29" t="str">
        <f t="shared" si="18"/>
        <v>C</v>
      </c>
    </row>
    <row r="315" spans="1:11" ht="20.100000000000001" customHeight="1">
      <c r="A315" s="29" t="s">
        <v>2671</v>
      </c>
      <c r="B315" s="30" t="s">
        <v>2672</v>
      </c>
      <c r="C315" s="29" t="s">
        <v>14</v>
      </c>
      <c r="D315" s="29" t="s">
        <v>1576</v>
      </c>
      <c r="E315" s="29" t="s">
        <v>33</v>
      </c>
      <c r="F315" s="31">
        <v>14.2371558825</v>
      </c>
      <c r="G315" s="31">
        <v>26.07</v>
      </c>
      <c r="H315" s="31">
        <f t="shared" si="16"/>
        <v>371.16</v>
      </c>
      <c r="I315" s="32">
        <f t="shared" si="17"/>
        <v>2.0830479964654411E-2</v>
      </c>
      <c r="J315" s="32">
        <f t="shared" si="19"/>
        <v>98.201820434438233</v>
      </c>
      <c r="K315" s="29" t="str">
        <f t="shared" si="18"/>
        <v>C</v>
      </c>
    </row>
    <row r="316" spans="1:11" ht="15" customHeight="1">
      <c r="A316" s="29" t="s">
        <v>2918</v>
      </c>
      <c r="B316" s="30" t="s">
        <v>2919</v>
      </c>
      <c r="C316" s="29" t="s">
        <v>14</v>
      </c>
      <c r="D316" s="29" t="s">
        <v>1576</v>
      </c>
      <c r="E316" s="29" t="s">
        <v>118</v>
      </c>
      <c r="F316" s="31">
        <v>8.0749391924000005</v>
      </c>
      <c r="G316" s="31">
        <v>44.13</v>
      </c>
      <c r="H316" s="31">
        <f t="shared" si="16"/>
        <v>356.35</v>
      </c>
      <c r="I316" s="32">
        <f t="shared" si="17"/>
        <v>1.9999303630252718E-2</v>
      </c>
      <c r="J316" s="32">
        <f t="shared" si="19"/>
        <v>98.22181973806849</v>
      </c>
      <c r="K316" s="29" t="str">
        <f t="shared" si="18"/>
        <v>C</v>
      </c>
    </row>
    <row r="317" spans="1:11" ht="20.100000000000001" customHeight="1">
      <c r="A317" s="29" t="s">
        <v>4075</v>
      </c>
      <c r="B317" s="30" t="s">
        <v>4076</v>
      </c>
      <c r="C317" s="29" t="s">
        <v>14</v>
      </c>
      <c r="D317" s="29" t="s">
        <v>1576</v>
      </c>
      <c r="E317" s="29" t="s">
        <v>33</v>
      </c>
      <c r="F317" s="31">
        <v>1.0439369999999999</v>
      </c>
      <c r="G317" s="31">
        <v>333.23</v>
      </c>
      <c r="H317" s="31">
        <f t="shared" si="16"/>
        <v>347.87</v>
      </c>
      <c r="I317" s="32">
        <f t="shared" si="17"/>
        <v>1.9523383622438648E-2</v>
      </c>
      <c r="J317" s="32">
        <f t="shared" si="19"/>
        <v>98.241343121690932</v>
      </c>
      <c r="K317" s="29" t="str">
        <f t="shared" si="18"/>
        <v>C</v>
      </c>
    </row>
    <row r="318" spans="1:11" ht="15" customHeight="1">
      <c r="A318" s="29" t="s">
        <v>2234</v>
      </c>
      <c r="B318" s="30" t="s">
        <v>2235</v>
      </c>
      <c r="C318" s="29" t="s">
        <v>14</v>
      </c>
      <c r="D318" s="29" t="s">
        <v>1576</v>
      </c>
      <c r="E318" s="29" t="s">
        <v>33</v>
      </c>
      <c r="F318" s="31">
        <v>33</v>
      </c>
      <c r="G318" s="31">
        <v>10.33</v>
      </c>
      <c r="H318" s="31">
        <f t="shared" si="16"/>
        <v>340.89</v>
      </c>
      <c r="I318" s="32">
        <f t="shared" si="17"/>
        <v>1.9131647578270936E-2</v>
      </c>
      <c r="J318" s="32">
        <f t="shared" si="19"/>
        <v>98.260474769269209</v>
      </c>
      <c r="K318" s="29" t="str">
        <f t="shared" si="18"/>
        <v>C</v>
      </c>
    </row>
    <row r="319" spans="1:11" ht="20.100000000000001" customHeight="1">
      <c r="A319" s="29" t="s">
        <v>3186</v>
      </c>
      <c r="B319" s="30" t="s">
        <v>3187</v>
      </c>
      <c r="C319" s="29" t="s">
        <v>4250</v>
      </c>
      <c r="D319" s="29" t="s">
        <v>1576</v>
      </c>
      <c r="E319" s="29" t="s">
        <v>33</v>
      </c>
      <c r="F319" s="31">
        <v>1</v>
      </c>
      <c r="G319" s="31">
        <v>338.53</v>
      </c>
      <c r="H319" s="31">
        <f t="shared" si="16"/>
        <v>338.53</v>
      </c>
      <c r="I319" s="32">
        <f t="shared" si="17"/>
        <v>1.8999198142134004E-2</v>
      </c>
      <c r="J319" s="32">
        <f t="shared" si="19"/>
        <v>98.279473967411349</v>
      </c>
      <c r="K319" s="29" t="str">
        <f t="shared" si="18"/>
        <v>C</v>
      </c>
    </row>
    <row r="320" spans="1:11" ht="20.100000000000001" customHeight="1">
      <c r="A320" s="29" t="s">
        <v>3140</v>
      </c>
      <c r="B320" s="30" t="s">
        <v>1390</v>
      </c>
      <c r="C320" s="29" t="s">
        <v>399</v>
      </c>
      <c r="D320" s="29" t="s">
        <v>1576</v>
      </c>
      <c r="E320" s="29" t="s">
        <v>400</v>
      </c>
      <c r="F320" s="31">
        <v>15</v>
      </c>
      <c r="G320" s="31">
        <v>22.4</v>
      </c>
      <c r="H320" s="31">
        <f t="shared" si="16"/>
        <v>336</v>
      </c>
      <c r="I320" s="32">
        <f t="shared" si="17"/>
        <v>1.8857207856783815E-2</v>
      </c>
      <c r="J320" s="32">
        <f t="shared" si="19"/>
        <v>98.298331175268132</v>
      </c>
      <c r="K320" s="29" t="str">
        <f t="shared" si="18"/>
        <v>C</v>
      </c>
    </row>
    <row r="321" spans="1:11" ht="15" customHeight="1">
      <c r="A321" s="29" t="s">
        <v>2189</v>
      </c>
      <c r="B321" s="30" t="s">
        <v>2190</v>
      </c>
      <c r="C321" s="29" t="s">
        <v>14</v>
      </c>
      <c r="D321" s="29" t="s">
        <v>1576</v>
      </c>
      <c r="E321" s="29" t="s">
        <v>33</v>
      </c>
      <c r="F321" s="31">
        <v>317.90510399999999</v>
      </c>
      <c r="G321" s="31">
        <v>1.05</v>
      </c>
      <c r="H321" s="31">
        <f t="shared" si="16"/>
        <v>333.8</v>
      </c>
      <c r="I321" s="32">
        <f t="shared" si="17"/>
        <v>1.8733738043435828E-2</v>
      </c>
      <c r="J321" s="32">
        <f t="shared" si="19"/>
        <v>98.317064913311569</v>
      </c>
      <c r="K321" s="29" t="str">
        <f t="shared" si="18"/>
        <v>C</v>
      </c>
    </row>
    <row r="322" spans="1:11" ht="20.100000000000001" customHeight="1">
      <c r="A322" s="29" t="s">
        <v>2472</v>
      </c>
      <c r="B322" s="30" t="s">
        <v>704</v>
      </c>
      <c r="C322" s="29" t="s">
        <v>4250</v>
      </c>
      <c r="D322" s="29" t="s">
        <v>1576</v>
      </c>
      <c r="E322" s="29" t="s">
        <v>33</v>
      </c>
      <c r="F322" s="31">
        <v>5</v>
      </c>
      <c r="G322" s="31">
        <v>66.75</v>
      </c>
      <c r="H322" s="31">
        <f t="shared" si="16"/>
        <v>333.75</v>
      </c>
      <c r="I322" s="32">
        <f t="shared" si="17"/>
        <v>1.873093191131428E-2</v>
      </c>
      <c r="J322" s="32">
        <f t="shared" si="19"/>
        <v>98.33579584522289</v>
      </c>
      <c r="K322" s="29" t="str">
        <f t="shared" si="18"/>
        <v>C</v>
      </c>
    </row>
    <row r="323" spans="1:11" ht="15" customHeight="1">
      <c r="A323" s="29" t="s">
        <v>3137</v>
      </c>
      <c r="B323" s="30" t="s">
        <v>3138</v>
      </c>
      <c r="C323" s="29" t="s">
        <v>399</v>
      </c>
      <c r="D323" s="29" t="s">
        <v>1576</v>
      </c>
      <c r="E323" s="29" t="s">
        <v>400</v>
      </c>
      <c r="F323" s="31">
        <v>12</v>
      </c>
      <c r="G323" s="31">
        <v>27.78</v>
      </c>
      <c r="H323" s="31">
        <f t="shared" si="16"/>
        <v>333.36</v>
      </c>
      <c r="I323" s="32">
        <f t="shared" si="17"/>
        <v>1.8709044080766228E-2</v>
      </c>
      <c r="J323" s="32">
        <f t="shared" si="19"/>
        <v>98.354504889303655</v>
      </c>
      <c r="K323" s="29" t="str">
        <f t="shared" si="18"/>
        <v>C</v>
      </c>
    </row>
    <row r="324" spans="1:11" ht="15" customHeight="1">
      <c r="A324" s="29" t="s">
        <v>2576</v>
      </c>
      <c r="B324" s="30" t="s">
        <v>2577</v>
      </c>
      <c r="C324" s="29" t="s">
        <v>14</v>
      </c>
      <c r="D324" s="29" t="s">
        <v>1576</v>
      </c>
      <c r="E324" s="29" t="s">
        <v>33</v>
      </c>
      <c r="F324" s="31">
        <v>14</v>
      </c>
      <c r="G324" s="31">
        <v>23.77</v>
      </c>
      <c r="H324" s="31">
        <f t="shared" ref="H324:H387" si="20">ROUND(F324*G324,2)</f>
        <v>332.78</v>
      </c>
      <c r="I324" s="32">
        <f t="shared" ref="I324:I387" si="21">H324/VALOR_TOTAL*100</f>
        <v>1.8676492948156303E-2</v>
      </c>
      <c r="J324" s="32">
        <f t="shared" si="19"/>
        <v>98.373181382251815</v>
      </c>
      <c r="K324" s="29" t="str">
        <f t="shared" ref="K324:K387" si="22">IF(J324&lt;=50,"A",IF(J324&lt;=80,"B","C"))</f>
        <v>C</v>
      </c>
    </row>
    <row r="325" spans="1:11" ht="15" customHeight="1">
      <c r="A325" s="29" t="s">
        <v>2658</v>
      </c>
      <c r="B325" s="30" t="s">
        <v>2659</v>
      </c>
      <c r="C325" s="29" t="s">
        <v>14</v>
      </c>
      <c r="D325" s="29" t="s">
        <v>1576</v>
      </c>
      <c r="E325" s="29" t="s">
        <v>88</v>
      </c>
      <c r="F325" s="31">
        <v>65.906354359999995</v>
      </c>
      <c r="G325" s="31">
        <v>5.0199999999999996</v>
      </c>
      <c r="H325" s="31">
        <f t="shared" si="20"/>
        <v>330.85</v>
      </c>
      <c r="I325" s="32">
        <f t="shared" si="21"/>
        <v>1.8568176248264661E-2</v>
      </c>
      <c r="J325" s="32">
        <f t="shared" ref="J325:J388" si="23">I325+J324</f>
        <v>98.391749558500081</v>
      </c>
      <c r="K325" s="29" t="str">
        <f t="shared" si="22"/>
        <v>C</v>
      </c>
    </row>
    <row r="326" spans="1:11" ht="20.100000000000001" customHeight="1">
      <c r="A326" s="29" t="s">
        <v>4080</v>
      </c>
      <c r="B326" s="30" t="s">
        <v>4081</v>
      </c>
      <c r="C326" s="29" t="s">
        <v>14</v>
      </c>
      <c r="D326" s="29" t="s">
        <v>1576</v>
      </c>
      <c r="E326" s="29" t="s">
        <v>33</v>
      </c>
      <c r="F326" s="31">
        <v>5.55741</v>
      </c>
      <c r="G326" s="31">
        <v>59.22</v>
      </c>
      <c r="H326" s="31">
        <f t="shared" si="20"/>
        <v>329.11</v>
      </c>
      <c r="I326" s="32">
        <f t="shared" si="21"/>
        <v>1.8470522850434885E-2</v>
      </c>
      <c r="J326" s="32">
        <f t="shared" si="23"/>
        <v>98.410220081350516</v>
      </c>
      <c r="K326" s="29" t="str">
        <f t="shared" si="22"/>
        <v>C</v>
      </c>
    </row>
    <row r="327" spans="1:11" ht="20.100000000000001" customHeight="1">
      <c r="A327" s="29" t="s">
        <v>3001</v>
      </c>
      <c r="B327" s="30" t="s">
        <v>3002</v>
      </c>
      <c r="C327" s="29" t="s">
        <v>14</v>
      </c>
      <c r="D327" s="29" t="s">
        <v>1576</v>
      </c>
      <c r="E327" s="29" t="s">
        <v>88</v>
      </c>
      <c r="F327" s="31">
        <v>16.786884000000001</v>
      </c>
      <c r="G327" s="31">
        <v>19.22</v>
      </c>
      <c r="H327" s="31">
        <f t="shared" si="20"/>
        <v>322.64</v>
      </c>
      <c r="I327" s="32">
        <f t="shared" si="21"/>
        <v>1.8107409353906936E-2</v>
      </c>
      <c r="J327" s="32">
        <f t="shared" si="23"/>
        <v>98.428327490704419</v>
      </c>
      <c r="K327" s="29" t="str">
        <f t="shared" si="22"/>
        <v>C</v>
      </c>
    </row>
    <row r="328" spans="1:11" ht="27.95" customHeight="1">
      <c r="A328" s="29" t="s">
        <v>4136</v>
      </c>
      <c r="B328" s="30" t="s">
        <v>4137</v>
      </c>
      <c r="C328" s="29" t="s">
        <v>14</v>
      </c>
      <c r="D328" s="29" t="s">
        <v>1469</v>
      </c>
      <c r="E328" s="29" t="s">
        <v>1563</v>
      </c>
      <c r="F328" s="31">
        <v>262.04105800000002</v>
      </c>
      <c r="G328" s="31">
        <v>1.23</v>
      </c>
      <c r="H328" s="31">
        <f t="shared" si="20"/>
        <v>322.31</v>
      </c>
      <c r="I328" s="32">
        <f t="shared" si="21"/>
        <v>1.8088888881904738E-2</v>
      </c>
      <c r="J328" s="32">
        <f t="shared" si="23"/>
        <v>98.446416379586324</v>
      </c>
      <c r="K328" s="29" t="str">
        <f t="shared" si="22"/>
        <v>C</v>
      </c>
    </row>
    <row r="329" spans="1:11" ht="20.100000000000001" customHeight="1">
      <c r="A329" s="29" t="s">
        <v>3266</v>
      </c>
      <c r="B329" s="30" t="s">
        <v>3267</v>
      </c>
      <c r="C329" s="29" t="s">
        <v>14</v>
      </c>
      <c r="D329" s="29" t="s">
        <v>1576</v>
      </c>
      <c r="E329" s="29" t="s">
        <v>1790</v>
      </c>
      <c r="F329" s="31">
        <v>48.309953384304002</v>
      </c>
      <c r="G329" s="31">
        <v>6.65</v>
      </c>
      <c r="H329" s="31">
        <f t="shared" si="20"/>
        <v>321.26</v>
      </c>
      <c r="I329" s="32">
        <f t="shared" si="21"/>
        <v>1.8029960107352288E-2</v>
      </c>
      <c r="J329" s="32">
        <f t="shared" si="23"/>
        <v>98.46444633969368</v>
      </c>
      <c r="K329" s="29" t="str">
        <f t="shared" si="22"/>
        <v>C</v>
      </c>
    </row>
    <row r="330" spans="1:11" ht="15" customHeight="1">
      <c r="A330" s="29" t="s">
        <v>2713</v>
      </c>
      <c r="B330" s="30" t="s">
        <v>2714</v>
      </c>
      <c r="C330" s="29" t="s">
        <v>14</v>
      </c>
      <c r="D330" s="29" t="s">
        <v>1576</v>
      </c>
      <c r="E330" s="29" t="s">
        <v>33</v>
      </c>
      <c r="F330" s="31">
        <v>79</v>
      </c>
      <c r="G330" s="31">
        <v>3.95</v>
      </c>
      <c r="H330" s="31">
        <f t="shared" si="20"/>
        <v>312.05</v>
      </c>
      <c r="I330" s="32">
        <f t="shared" si="21"/>
        <v>1.7513070570563661E-2</v>
      </c>
      <c r="J330" s="32">
        <f t="shared" si="23"/>
        <v>98.481959410264238</v>
      </c>
      <c r="K330" s="29" t="str">
        <f t="shared" si="22"/>
        <v>C</v>
      </c>
    </row>
    <row r="331" spans="1:11" ht="15" customHeight="1">
      <c r="A331" s="29" t="s">
        <v>2184</v>
      </c>
      <c r="B331" s="30" t="s">
        <v>403</v>
      </c>
      <c r="C331" s="29" t="s">
        <v>399</v>
      </c>
      <c r="D331" s="29" t="s">
        <v>1576</v>
      </c>
      <c r="E331" s="29" t="s">
        <v>400</v>
      </c>
      <c r="F331" s="31">
        <v>3.15</v>
      </c>
      <c r="G331" s="31">
        <v>99</v>
      </c>
      <c r="H331" s="31">
        <f t="shared" si="20"/>
        <v>311.85000000000002</v>
      </c>
      <c r="I331" s="32">
        <f t="shared" si="21"/>
        <v>1.7501846042077482E-2</v>
      </c>
      <c r="J331" s="32">
        <f t="shared" si="23"/>
        <v>98.499461256306319</v>
      </c>
      <c r="K331" s="29" t="str">
        <f t="shared" si="22"/>
        <v>C</v>
      </c>
    </row>
    <row r="332" spans="1:11" ht="15" customHeight="1">
      <c r="A332" s="29" t="s">
        <v>3038</v>
      </c>
      <c r="B332" s="30" t="s">
        <v>3039</v>
      </c>
      <c r="C332" s="29" t="s">
        <v>14</v>
      </c>
      <c r="D332" s="29" t="s">
        <v>1576</v>
      </c>
      <c r="E332" s="29" t="s">
        <v>33</v>
      </c>
      <c r="F332" s="31">
        <v>12.188993999999999</v>
      </c>
      <c r="G332" s="31">
        <v>25.58</v>
      </c>
      <c r="H332" s="31">
        <f t="shared" si="20"/>
        <v>311.79000000000002</v>
      </c>
      <c r="I332" s="32">
        <f t="shared" si="21"/>
        <v>1.7498478683531625E-2</v>
      </c>
      <c r="J332" s="32">
        <f t="shared" si="23"/>
        <v>98.516959734989854</v>
      </c>
      <c r="K332" s="29" t="str">
        <f t="shared" si="22"/>
        <v>C</v>
      </c>
    </row>
    <row r="333" spans="1:11" ht="15" customHeight="1">
      <c r="A333" s="29" t="s">
        <v>2212</v>
      </c>
      <c r="B333" s="30" t="s">
        <v>2213</v>
      </c>
      <c r="C333" s="29" t="s">
        <v>14</v>
      </c>
      <c r="D333" s="29" t="s">
        <v>1576</v>
      </c>
      <c r="E333" s="29" t="s">
        <v>33</v>
      </c>
      <c r="F333" s="31">
        <v>128.452552</v>
      </c>
      <c r="G333" s="31">
        <v>2.42</v>
      </c>
      <c r="H333" s="31">
        <f t="shared" si="20"/>
        <v>310.86</v>
      </c>
      <c r="I333" s="32">
        <f t="shared" si="21"/>
        <v>1.7446284626070886E-2</v>
      </c>
      <c r="J333" s="32">
        <f t="shared" si="23"/>
        <v>98.534406019615929</v>
      </c>
      <c r="K333" s="29" t="str">
        <f t="shared" si="22"/>
        <v>C</v>
      </c>
    </row>
    <row r="334" spans="1:11" ht="20.100000000000001" customHeight="1">
      <c r="A334" s="29" t="s">
        <v>2352</v>
      </c>
      <c r="B334" s="30" t="s">
        <v>2353</v>
      </c>
      <c r="C334" s="29" t="s">
        <v>4250</v>
      </c>
      <c r="D334" s="29" t="s">
        <v>1576</v>
      </c>
      <c r="E334" s="29" t="s">
        <v>33</v>
      </c>
      <c r="F334" s="31">
        <v>3</v>
      </c>
      <c r="G334" s="31">
        <v>102.81</v>
      </c>
      <c r="H334" s="31">
        <f t="shared" si="20"/>
        <v>308.43</v>
      </c>
      <c r="I334" s="32">
        <f t="shared" si="21"/>
        <v>1.7309906604963787E-2</v>
      </c>
      <c r="J334" s="32">
        <f t="shared" si="23"/>
        <v>98.551715926220893</v>
      </c>
      <c r="K334" s="29" t="str">
        <f t="shared" si="22"/>
        <v>C</v>
      </c>
    </row>
    <row r="335" spans="1:11" ht="20.100000000000001" customHeight="1">
      <c r="A335" s="29" t="s">
        <v>1925</v>
      </c>
      <c r="B335" s="30" t="s">
        <v>1926</v>
      </c>
      <c r="C335" s="29" t="s">
        <v>14</v>
      </c>
      <c r="D335" s="29" t="s">
        <v>1576</v>
      </c>
      <c r="E335" s="29" t="s">
        <v>33</v>
      </c>
      <c r="F335" s="31">
        <v>222.68</v>
      </c>
      <c r="G335" s="31">
        <v>1.38</v>
      </c>
      <c r="H335" s="31">
        <f t="shared" si="20"/>
        <v>307.3</v>
      </c>
      <c r="I335" s="32">
        <f t="shared" si="21"/>
        <v>1.7246488019016865E-2</v>
      </c>
      <c r="J335" s="32">
        <f t="shared" si="23"/>
        <v>98.568962414239905</v>
      </c>
      <c r="K335" s="29" t="str">
        <f t="shared" si="22"/>
        <v>C</v>
      </c>
    </row>
    <row r="336" spans="1:11" ht="15" customHeight="1">
      <c r="A336" s="29" t="s">
        <v>3536</v>
      </c>
      <c r="B336" s="30" t="s">
        <v>3537</v>
      </c>
      <c r="C336" s="29" t="s">
        <v>14</v>
      </c>
      <c r="D336" s="29" t="s">
        <v>1576</v>
      </c>
      <c r="E336" s="29" t="s">
        <v>33</v>
      </c>
      <c r="F336" s="31">
        <v>34.558101999999998</v>
      </c>
      <c r="G336" s="31">
        <v>8.7799999999999994</v>
      </c>
      <c r="H336" s="31">
        <f t="shared" si="20"/>
        <v>303.42</v>
      </c>
      <c r="I336" s="32">
        <f t="shared" si="21"/>
        <v>1.7028732166384959E-2</v>
      </c>
      <c r="J336" s="32">
        <f t="shared" si="23"/>
        <v>98.585991146406286</v>
      </c>
      <c r="K336" s="29" t="str">
        <f t="shared" si="22"/>
        <v>C</v>
      </c>
    </row>
    <row r="337" spans="1:11" ht="20.100000000000001" customHeight="1">
      <c r="A337" s="29" t="s">
        <v>2395</v>
      </c>
      <c r="B337" s="30" t="s">
        <v>607</v>
      </c>
      <c r="C337" s="29" t="s">
        <v>4250</v>
      </c>
      <c r="D337" s="29" t="s">
        <v>1576</v>
      </c>
      <c r="E337" s="29" t="s">
        <v>33</v>
      </c>
      <c r="F337" s="31">
        <v>6</v>
      </c>
      <c r="G337" s="31">
        <v>50</v>
      </c>
      <c r="H337" s="31">
        <f t="shared" si="20"/>
        <v>300</v>
      </c>
      <c r="I337" s="32">
        <f t="shared" si="21"/>
        <v>1.6836792729271265E-2</v>
      </c>
      <c r="J337" s="32">
        <f t="shared" si="23"/>
        <v>98.602827939135551</v>
      </c>
      <c r="K337" s="29" t="str">
        <f t="shared" si="22"/>
        <v>C</v>
      </c>
    </row>
    <row r="338" spans="1:11" ht="15" customHeight="1">
      <c r="A338" s="29" t="s">
        <v>2715</v>
      </c>
      <c r="B338" s="30" t="s">
        <v>2716</v>
      </c>
      <c r="C338" s="29" t="s">
        <v>14</v>
      </c>
      <c r="D338" s="29" t="s">
        <v>1576</v>
      </c>
      <c r="E338" s="29" t="s">
        <v>33</v>
      </c>
      <c r="F338" s="31">
        <v>7</v>
      </c>
      <c r="G338" s="31">
        <v>41.76</v>
      </c>
      <c r="H338" s="31">
        <f t="shared" si="20"/>
        <v>292.32</v>
      </c>
      <c r="I338" s="32">
        <f t="shared" si="21"/>
        <v>1.6405770835401918E-2</v>
      </c>
      <c r="J338" s="32">
        <f t="shared" si="23"/>
        <v>98.619233709970956</v>
      </c>
      <c r="K338" s="29" t="str">
        <f t="shared" si="22"/>
        <v>C</v>
      </c>
    </row>
    <row r="339" spans="1:11" ht="15" customHeight="1">
      <c r="A339" s="29" t="s">
        <v>3617</v>
      </c>
      <c r="B339" s="30" t="s">
        <v>3618</v>
      </c>
      <c r="C339" s="29" t="s">
        <v>14</v>
      </c>
      <c r="D339" s="29" t="s">
        <v>1483</v>
      </c>
      <c r="E339" s="29" t="s">
        <v>1563</v>
      </c>
      <c r="F339" s="31">
        <v>10.986537408553394</v>
      </c>
      <c r="G339" s="31">
        <v>26.47</v>
      </c>
      <c r="H339" s="31">
        <f t="shared" si="20"/>
        <v>290.81</v>
      </c>
      <c r="I339" s="32">
        <f t="shared" si="21"/>
        <v>1.6321025645331257E-2</v>
      </c>
      <c r="J339" s="32">
        <f t="shared" si="23"/>
        <v>98.635554735616282</v>
      </c>
      <c r="K339" s="29" t="str">
        <f t="shared" si="22"/>
        <v>C</v>
      </c>
    </row>
    <row r="340" spans="1:11" ht="15" customHeight="1">
      <c r="A340" s="29" t="s">
        <v>2760</v>
      </c>
      <c r="B340" s="30" t="s">
        <v>2761</v>
      </c>
      <c r="C340" s="29" t="s">
        <v>14</v>
      </c>
      <c r="D340" s="29" t="s">
        <v>1576</v>
      </c>
      <c r="E340" s="29" t="s">
        <v>88</v>
      </c>
      <c r="F340" s="31">
        <v>8.4</v>
      </c>
      <c r="G340" s="31">
        <v>34.58</v>
      </c>
      <c r="H340" s="31">
        <f t="shared" si="20"/>
        <v>290.47000000000003</v>
      </c>
      <c r="I340" s="32">
        <f t="shared" si="21"/>
        <v>1.6301943946904748E-2</v>
      </c>
      <c r="J340" s="32">
        <f t="shared" si="23"/>
        <v>98.651856679563181</v>
      </c>
      <c r="K340" s="29" t="str">
        <f t="shared" si="22"/>
        <v>C</v>
      </c>
    </row>
    <row r="341" spans="1:11" ht="20.100000000000001" customHeight="1">
      <c r="A341" s="29" t="s">
        <v>4195</v>
      </c>
      <c r="B341" s="30" t="s">
        <v>4196</v>
      </c>
      <c r="C341" s="29" t="s">
        <v>14</v>
      </c>
      <c r="D341" s="29" t="s">
        <v>1860</v>
      </c>
      <c r="E341" s="29" t="s">
        <v>33</v>
      </c>
      <c r="F341" s="36">
        <v>2.8406699999999999E-4</v>
      </c>
      <c r="G341" s="31">
        <v>1010494.7</v>
      </c>
      <c r="H341" s="31">
        <f t="shared" si="20"/>
        <v>287.05</v>
      </c>
      <c r="I341" s="32">
        <f t="shared" si="21"/>
        <v>1.6110004509791054E-2</v>
      </c>
      <c r="J341" s="32">
        <f t="shared" si="23"/>
        <v>98.667966684072979</v>
      </c>
      <c r="K341" s="29" t="str">
        <f t="shared" si="22"/>
        <v>C</v>
      </c>
    </row>
    <row r="342" spans="1:11" ht="20.100000000000001" customHeight="1">
      <c r="A342" s="29" t="s">
        <v>2023</v>
      </c>
      <c r="B342" s="30" t="s">
        <v>2024</v>
      </c>
      <c r="C342" s="29" t="s">
        <v>14</v>
      </c>
      <c r="D342" s="29" t="s">
        <v>1576</v>
      </c>
      <c r="E342" s="29" t="s">
        <v>88</v>
      </c>
      <c r="F342" s="31">
        <v>106.68411500000001</v>
      </c>
      <c r="G342" s="31">
        <v>2.66</v>
      </c>
      <c r="H342" s="31">
        <f t="shared" si="20"/>
        <v>283.77999999999997</v>
      </c>
      <c r="I342" s="32">
        <f t="shared" si="21"/>
        <v>1.5926483469041998E-2</v>
      </c>
      <c r="J342" s="32">
        <f t="shared" si="23"/>
        <v>98.683893167542024</v>
      </c>
      <c r="K342" s="29" t="str">
        <f t="shared" si="22"/>
        <v>C</v>
      </c>
    </row>
    <row r="343" spans="1:11" ht="15" customHeight="1">
      <c r="A343" s="29" t="s">
        <v>2148</v>
      </c>
      <c r="B343" s="30" t="s">
        <v>2149</v>
      </c>
      <c r="C343" s="29" t="s">
        <v>14</v>
      </c>
      <c r="D343" s="29" t="s">
        <v>1576</v>
      </c>
      <c r="E343" s="29" t="s">
        <v>118</v>
      </c>
      <c r="F343" s="31">
        <v>15.69971103</v>
      </c>
      <c r="G343" s="31">
        <v>17.89</v>
      </c>
      <c r="H343" s="31">
        <f t="shared" si="20"/>
        <v>280.87</v>
      </c>
      <c r="I343" s="32">
        <f t="shared" si="21"/>
        <v>1.5763166579568066E-2</v>
      </c>
      <c r="J343" s="32">
        <f t="shared" si="23"/>
        <v>98.699656334121599</v>
      </c>
      <c r="K343" s="29" t="str">
        <f t="shared" si="22"/>
        <v>C</v>
      </c>
    </row>
    <row r="344" spans="1:11" ht="15" customHeight="1">
      <c r="A344" s="29" t="s">
        <v>2810</v>
      </c>
      <c r="B344" s="30" t="s">
        <v>2811</v>
      </c>
      <c r="C344" s="29" t="s">
        <v>14</v>
      </c>
      <c r="D344" s="29" t="s">
        <v>1576</v>
      </c>
      <c r="E344" s="29" t="s">
        <v>39</v>
      </c>
      <c r="F344" s="31">
        <v>124.488</v>
      </c>
      <c r="G344" s="31">
        <v>2.25</v>
      </c>
      <c r="H344" s="31">
        <f t="shared" si="20"/>
        <v>280.10000000000002</v>
      </c>
      <c r="I344" s="32">
        <f t="shared" si="21"/>
        <v>1.5719952144896271E-2</v>
      </c>
      <c r="J344" s="32">
        <f t="shared" si="23"/>
        <v>98.715376286266491</v>
      </c>
      <c r="K344" s="29" t="str">
        <f t="shared" si="22"/>
        <v>C</v>
      </c>
    </row>
    <row r="345" spans="1:11" ht="20.100000000000001" customHeight="1">
      <c r="A345" s="29" t="s">
        <v>2633</v>
      </c>
      <c r="B345" s="30" t="s">
        <v>2634</v>
      </c>
      <c r="C345" s="29" t="s">
        <v>4250</v>
      </c>
      <c r="D345" s="29" t="s">
        <v>1576</v>
      </c>
      <c r="E345" s="29" t="s">
        <v>33</v>
      </c>
      <c r="F345" s="31">
        <v>1</v>
      </c>
      <c r="G345" s="31">
        <v>280.02</v>
      </c>
      <c r="H345" s="31">
        <f t="shared" si="20"/>
        <v>280.02</v>
      </c>
      <c r="I345" s="32">
        <f t="shared" si="21"/>
        <v>1.5715462333501795E-2</v>
      </c>
      <c r="J345" s="32">
        <f t="shared" si="23"/>
        <v>98.731091748599994</v>
      </c>
      <c r="K345" s="29" t="str">
        <f t="shared" si="22"/>
        <v>C</v>
      </c>
    </row>
    <row r="346" spans="1:11" ht="15" customHeight="1">
      <c r="A346" s="29" t="s">
        <v>3804</v>
      </c>
      <c r="B346" s="30" t="s">
        <v>3805</v>
      </c>
      <c r="C346" s="29" t="s">
        <v>14</v>
      </c>
      <c r="D346" s="29" t="s">
        <v>1576</v>
      </c>
      <c r="E346" s="29" t="s">
        <v>33</v>
      </c>
      <c r="F346" s="31">
        <v>12.997780000000001</v>
      </c>
      <c r="G346" s="31">
        <v>21.07</v>
      </c>
      <c r="H346" s="31">
        <f t="shared" si="20"/>
        <v>273.86</v>
      </c>
      <c r="I346" s="32">
        <f t="shared" si="21"/>
        <v>1.5369746856127428E-2</v>
      </c>
      <c r="J346" s="32">
        <f t="shared" si="23"/>
        <v>98.746461495456117</v>
      </c>
      <c r="K346" s="29" t="str">
        <f t="shared" si="22"/>
        <v>C</v>
      </c>
    </row>
    <row r="347" spans="1:11" ht="27.95" customHeight="1">
      <c r="A347" s="29" t="s">
        <v>3316</v>
      </c>
      <c r="B347" s="30" t="s">
        <v>3317</v>
      </c>
      <c r="C347" s="29" t="s">
        <v>14</v>
      </c>
      <c r="D347" s="29" t="s">
        <v>1469</v>
      </c>
      <c r="E347" s="29" t="s">
        <v>1563</v>
      </c>
      <c r="F347" s="31">
        <v>876.80146135519999</v>
      </c>
      <c r="G347" s="31">
        <v>0.31</v>
      </c>
      <c r="H347" s="31">
        <f t="shared" si="20"/>
        <v>271.81</v>
      </c>
      <c r="I347" s="32">
        <f t="shared" si="21"/>
        <v>1.5254695439144076E-2</v>
      </c>
      <c r="J347" s="32">
        <f t="shared" si="23"/>
        <v>98.761716190895257</v>
      </c>
      <c r="K347" s="29" t="str">
        <f t="shared" si="22"/>
        <v>C</v>
      </c>
    </row>
    <row r="348" spans="1:11" ht="20.100000000000001" customHeight="1">
      <c r="A348" s="29" t="s">
        <v>2094</v>
      </c>
      <c r="B348" s="30" t="s">
        <v>2095</v>
      </c>
      <c r="C348" s="29" t="s">
        <v>399</v>
      </c>
      <c r="D348" s="29" t="s">
        <v>1576</v>
      </c>
      <c r="E348" s="29" t="s">
        <v>295</v>
      </c>
      <c r="F348" s="31">
        <v>1</v>
      </c>
      <c r="G348" s="31">
        <v>270</v>
      </c>
      <c r="H348" s="31">
        <f t="shared" si="20"/>
        <v>270</v>
      </c>
      <c r="I348" s="32">
        <f t="shared" si="21"/>
        <v>1.5153113456344139E-2</v>
      </c>
      <c r="J348" s="32">
        <f t="shared" si="23"/>
        <v>98.776869304351607</v>
      </c>
      <c r="K348" s="29" t="str">
        <f t="shared" si="22"/>
        <v>C</v>
      </c>
    </row>
    <row r="349" spans="1:11" ht="20.100000000000001" customHeight="1">
      <c r="A349" s="29" t="s">
        <v>2379</v>
      </c>
      <c r="B349" s="30" t="s">
        <v>592</v>
      </c>
      <c r="C349" s="29" t="s">
        <v>4250</v>
      </c>
      <c r="D349" s="29" t="s">
        <v>1576</v>
      </c>
      <c r="E349" s="29" t="s">
        <v>33</v>
      </c>
      <c r="F349" s="31">
        <v>4</v>
      </c>
      <c r="G349" s="31">
        <v>66.900000000000006</v>
      </c>
      <c r="H349" s="31">
        <f t="shared" si="20"/>
        <v>267.60000000000002</v>
      </c>
      <c r="I349" s="32">
        <f t="shared" si="21"/>
        <v>1.5018419114509971E-2</v>
      </c>
      <c r="J349" s="32">
        <f t="shared" si="23"/>
        <v>98.791887723466118</v>
      </c>
      <c r="K349" s="29" t="str">
        <f t="shared" si="22"/>
        <v>C</v>
      </c>
    </row>
    <row r="350" spans="1:11" ht="15" customHeight="1">
      <c r="A350" s="29" t="s">
        <v>2231</v>
      </c>
      <c r="B350" s="30" t="s">
        <v>2232</v>
      </c>
      <c r="C350" s="29" t="s">
        <v>14</v>
      </c>
      <c r="D350" s="29" t="s">
        <v>1576</v>
      </c>
      <c r="E350" s="29" t="s">
        <v>33</v>
      </c>
      <c r="F350" s="31">
        <v>31</v>
      </c>
      <c r="G350" s="31">
        <v>8.59</v>
      </c>
      <c r="H350" s="31">
        <f t="shared" si="20"/>
        <v>266.29000000000002</v>
      </c>
      <c r="I350" s="32">
        <f t="shared" si="21"/>
        <v>1.4944898452925485E-2</v>
      </c>
      <c r="J350" s="32">
        <f t="shared" si="23"/>
        <v>98.806832621919042</v>
      </c>
      <c r="K350" s="29" t="str">
        <f t="shared" si="22"/>
        <v>C</v>
      </c>
    </row>
    <row r="351" spans="1:11" ht="15" customHeight="1">
      <c r="A351" s="29" t="s">
        <v>3221</v>
      </c>
      <c r="B351" s="30" t="s">
        <v>3222</v>
      </c>
      <c r="C351" s="29" t="s">
        <v>14</v>
      </c>
      <c r="D351" s="29" t="s">
        <v>1483</v>
      </c>
      <c r="E351" s="29" t="s">
        <v>1563</v>
      </c>
      <c r="F351" s="31">
        <v>17.729554709759999</v>
      </c>
      <c r="G351" s="31">
        <v>14.96</v>
      </c>
      <c r="H351" s="31">
        <f t="shared" si="20"/>
        <v>265.23</v>
      </c>
      <c r="I351" s="32">
        <f t="shared" si="21"/>
        <v>1.4885408451948728E-2</v>
      </c>
      <c r="J351" s="32">
        <f t="shared" si="23"/>
        <v>98.821718030370988</v>
      </c>
      <c r="K351" s="29" t="str">
        <f t="shared" si="22"/>
        <v>C</v>
      </c>
    </row>
    <row r="352" spans="1:11" ht="20.100000000000001" customHeight="1">
      <c r="A352" s="29" t="s">
        <v>3180</v>
      </c>
      <c r="B352" s="30" t="s">
        <v>3181</v>
      </c>
      <c r="C352" s="29" t="s">
        <v>4250</v>
      </c>
      <c r="D352" s="29" t="s">
        <v>1576</v>
      </c>
      <c r="E352" s="29" t="s">
        <v>33</v>
      </c>
      <c r="F352" s="31">
        <v>1</v>
      </c>
      <c r="G352" s="31">
        <v>265</v>
      </c>
      <c r="H352" s="31">
        <f t="shared" si="20"/>
        <v>265</v>
      </c>
      <c r="I352" s="32">
        <f t="shared" si="21"/>
        <v>1.4872500244189615E-2</v>
      </c>
      <c r="J352" s="32">
        <f t="shared" si="23"/>
        <v>98.836590530615183</v>
      </c>
      <c r="K352" s="29" t="str">
        <f t="shared" si="22"/>
        <v>C</v>
      </c>
    </row>
    <row r="353" spans="1:11" ht="20.100000000000001" customHeight="1">
      <c r="A353" s="29" t="s">
        <v>1861</v>
      </c>
      <c r="B353" s="30" t="s">
        <v>1862</v>
      </c>
      <c r="C353" s="29" t="s">
        <v>14</v>
      </c>
      <c r="D353" s="29" t="s">
        <v>1860</v>
      </c>
      <c r="E353" s="29" t="s">
        <v>4261</v>
      </c>
      <c r="F353" s="31">
        <v>16.750160000000001</v>
      </c>
      <c r="G353" s="31">
        <v>15.69</v>
      </c>
      <c r="H353" s="31">
        <f t="shared" si="20"/>
        <v>262.81</v>
      </c>
      <c r="I353" s="32">
        <f t="shared" si="21"/>
        <v>1.4749591657265936E-2</v>
      </c>
      <c r="J353" s="32">
        <f t="shared" si="23"/>
        <v>98.851340122272447</v>
      </c>
      <c r="K353" s="29" t="str">
        <f t="shared" si="22"/>
        <v>C</v>
      </c>
    </row>
    <row r="354" spans="1:11" ht="20.100000000000001" customHeight="1">
      <c r="A354" s="29" t="s">
        <v>1955</v>
      </c>
      <c r="B354" s="30" t="s">
        <v>1956</v>
      </c>
      <c r="C354" s="29" t="s">
        <v>4250</v>
      </c>
      <c r="D354" s="29" t="s">
        <v>1576</v>
      </c>
      <c r="E354" s="29" t="s">
        <v>88</v>
      </c>
      <c r="F354" s="31">
        <v>21</v>
      </c>
      <c r="G354" s="31">
        <v>12.32</v>
      </c>
      <c r="H354" s="31">
        <f t="shared" si="20"/>
        <v>258.72000000000003</v>
      </c>
      <c r="I354" s="32">
        <f t="shared" si="21"/>
        <v>1.4520050049723541E-2</v>
      </c>
      <c r="J354" s="32">
        <f t="shared" si="23"/>
        <v>98.865860172322172</v>
      </c>
      <c r="K354" s="29" t="str">
        <f t="shared" si="22"/>
        <v>C</v>
      </c>
    </row>
    <row r="355" spans="1:11" ht="20.100000000000001" customHeight="1">
      <c r="A355" s="29" t="s">
        <v>2398</v>
      </c>
      <c r="B355" s="30" t="s">
        <v>2399</v>
      </c>
      <c r="C355" s="29" t="s">
        <v>4250</v>
      </c>
      <c r="D355" s="29" t="s">
        <v>1576</v>
      </c>
      <c r="E355" s="29" t="s">
        <v>33</v>
      </c>
      <c r="F355" s="31">
        <v>2</v>
      </c>
      <c r="G355" s="31">
        <v>128.52000000000001</v>
      </c>
      <c r="H355" s="31">
        <f t="shared" si="20"/>
        <v>257.04000000000002</v>
      </c>
      <c r="I355" s="32">
        <f t="shared" si="21"/>
        <v>1.442576401043962E-2</v>
      </c>
      <c r="J355" s="32">
        <f t="shared" si="23"/>
        <v>98.880285936332612</v>
      </c>
      <c r="K355" s="29" t="str">
        <f t="shared" si="22"/>
        <v>C</v>
      </c>
    </row>
    <row r="356" spans="1:11" ht="27.95" customHeight="1">
      <c r="A356" s="29" t="s">
        <v>3009</v>
      </c>
      <c r="B356" s="30" t="s">
        <v>3010</v>
      </c>
      <c r="C356" s="29" t="s">
        <v>14</v>
      </c>
      <c r="D356" s="29" t="s">
        <v>1576</v>
      </c>
      <c r="E356" s="29" t="s">
        <v>88</v>
      </c>
      <c r="F356" s="31">
        <v>16.705196000000001</v>
      </c>
      <c r="G356" s="31">
        <v>15.29</v>
      </c>
      <c r="H356" s="31">
        <f t="shared" si="20"/>
        <v>255.42</v>
      </c>
      <c r="I356" s="32">
        <f t="shared" si="21"/>
        <v>1.4334845329701555E-2</v>
      </c>
      <c r="J356" s="32">
        <f t="shared" si="23"/>
        <v>98.894620781662312</v>
      </c>
      <c r="K356" s="29" t="str">
        <f t="shared" si="22"/>
        <v>C</v>
      </c>
    </row>
    <row r="357" spans="1:11" ht="15" customHeight="1">
      <c r="A357" s="29" t="s">
        <v>2330</v>
      </c>
      <c r="B357" s="30" t="s">
        <v>2331</v>
      </c>
      <c r="C357" s="29" t="s">
        <v>14</v>
      </c>
      <c r="D357" s="29" t="s">
        <v>1576</v>
      </c>
      <c r="E357" s="29" t="s">
        <v>33</v>
      </c>
      <c r="F357" s="31">
        <v>121</v>
      </c>
      <c r="G357" s="31">
        <v>2.09</v>
      </c>
      <c r="H357" s="31">
        <f t="shared" si="20"/>
        <v>252.89</v>
      </c>
      <c r="I357" s="32">
        <f t="shared" si="21"/>
        <v>1.4192855044351367E-2</v>
      </c>
      <c r="J357" s="32">
        <f t="shared" si="23"/>
        <v>98.908813636706668</v>
      </c>
      <c r="K357" s="29" t="str">
        <f t="shared" si="22"/>
        <v>C</v>
      </c>
    </row>
    <row r="358" spans="1:11" ht="20.100000000000001" customHeight="1">
      <c r="A358" s="29" t="s">
        <v>1963</v>
      </c>
      <c r="B358" s="30" t="s">
        <v>1964</v>
      </c>
      <c r="C358" s="29" t="s">
        <v>14</v>
      </c>
      <c r="D358" s="29" t="s">
        <v>1576</v>
      </c>
      <c r="E358" s="29" t="s">
        <v>1950</v>
      </c>
      <c r="F358" s="31">
        <v>2.1</v>
      </c>
      <c r="G358" s="31">
        <v>120.31</v>
      </c>
      <c r="H358" s="31">
        <f t="shared" si="20"/>
        <v>252.65</v>
      </c>
      <c r="I358" s="32">
        <f t="shared" si="21"/>
        <v>1.4179385610167952E-2</v>
      </c>
      <c r="J358" s="32">
        <f t="shared" si="23"/>
        <v>98.922993022316831</v>
      </c>
      <c r="K358" s="29" t="str">
        <f t="shared" si="22"/>
        <v>C</v>
      </c>
    </row>
    <row r="359" spans="1:11" ht="20.100000000000001" customHeight="1">
      <c r="A359" s="29" t="s">
        <v>3162</v>
      </c>
      <c r="B359" s="30" t="s">
        <v>3163</v>
      </c>
      <c r="C359" s="29" t="s">
        <v>4250</v>
      </c>
      <c r="D359" s="29" t="s">
        <v>1576</v>
      </c>
      <c r="E359" s="29" t="s">
        <v>33</v>
      </c>
      <c r="F359" s="31">
        <v>6</v>
      </c>
      <c r="G359" s="31">
        <v>41.05</v>
      </c>
      <c r="H359" s="31">
        <f t="shared" si="20"/>
        <v>246.3</v>
      </c>
      <c r="I359" s="32">
        <f t="shared" si="21"/>
        <v>1.3823006830731708E-2</v>
      </c>
      <c r="J359" s="32">
        <f t="shared" si="23"/>
        <v>98.936816029147565</v>
      </c>
      <c r="K359" s="29" t="str">
        <f t="shared" si="22"/>
        <v>C</v>
      </c>
    </row>
    <row r="360" spans="1:11" ht="15" customHeight="1">
      <c r="A360" s="29" t="s">
        <v>2915</v>
      </c>
      <c r="B360" s="30" t="s">
        <v>2916</v>
      </c>
      <c r="C360" s="29" t="s">
        <v>14</v>
      </c>
      <c r="D360" s="29" t="s">
        <v>1576</v>
      </c>
      <c r="E360" s="29" t="s">
        <v>33</v>
      </c>
      <c r="F360" s="31">
        <v>5</v>
      </c>
      <c r="G360" s="31">
        <v>48.72</v>
      </c>
      <c r="H360" s="31">
        <f t="shared" si="20"/>
        <v>243.6</v>
      </c>
      <c r="I360" s="32">
        <f t="shared" si="21"/>
        <v>1.3671475696168268E-2</v>
      </c>
      <c r="J360" s="32">
        <f t="shared" si="23"/>
        <v>98.950487504843736</v>
      </c>
      <c r="K360" s="29" t="str">
        <f t="shared" si="22"/>
        <v>C</v>
      </c>
    </row>
    <row r="361" spans="1:11" ht="15" customHeight="1">
      <c r="A361" s="29" t="s">
        <v>2275</v>
      </c>
      <c r="B361" s="30" t="s">
        <v>492</v>
      </c>
      <c r="C361" s="29" t="s">
        <v>399</v>
      </c>
      <c r="D361" s="29" t="s">
        <v>1576</v>
      </c>
      <c r="E361" s="29" t="s">
        <v>400</v>
      </c>
      <c r="F361" s="31">
        <v>86</v>
      </c>
      <c r="G361" s="31">
        <v>2.83</v>
      </c>
      <c r="H361" s="31">
        <f t="shared" si="20"/>
        <v>243.38</v>
      </c>
      <c r="I361" s="32">
        <f t="shared" si="21"/>
        <v>1.3659128714833468E-2</v>
      </c>
      <c r="J361" s="32">
        <f t="shared" si="23"/>
        <v>98.96414663355857</v>
      </c>
      <c r="K361" s="29" t="str">
        <f t="shared" si="22"/>
        <v>C</v>
      </c>
    </row>
    <row r="362" spans="1:11" ht="15" customHeight="1">
      <c r="A362" s="29" t="s">
        <v>2773</v>
      </c>
      <c r="B362" s="30" t="s">
        <v>2774</v>
      </c>
      <c r="C362" s="29" t="s">
        <v>14</v>
      </c>
      <c r="D362" s="29" t="s">
        <v>1576</v>
      </c>
      <c r="E362" s="29" t="s">
        <v>33</v>
      </c>
      <c r="F362" s="31">
        <v>16</v>
      </c>
      <c r="G362" s="31">
        <v>14.96</v>
      </c>
      <c r="H362" s="31">
        <f t="shared" si="20"/>
        <v>239.36</v>
      </c>
      <c r="I362" s="32">
        <f t="shared" si="21"/>
        <v>1.3433515692261234E-2</v>
      </c>
      <c r="J362" s="32">
        <f t="shared" si="23"/>
        <v>98.977580149250826</v>
      </c>
      <c r="K362" s="29" t="str">
        <f t="shared" si="22"/>
        <v>C</v>
      </c>
    </row>
    <row r="363" spans="1:11" ht="20.100000000000001" customHeight="1">
      <c r="A363" s="29" t="s">
        <v>2037</v>
      </c>
      <c r="B363" s="30" t="s">
        <v>2038</v>
      </c>
      <c r="C363" s="29" t="s">
        <v>14</v>
      </c>
      <c r="D363" s="29" t="s">
        <v>1576</v>
      </c>
      <c r="E363" s="29" t="s">
        <v>39</v>
      </c>
      <c r="F363" s="31">
        <v>12.404339999999999</v>
      </c>
      <c r="G363" s="31">
        <v>19.190000000000001</v>
      </c>
      <c r="H363" s="31">
        <f t="shared" si="20"/>
        <v>238.04</v>
      </c>
      <c r="I363" s="32">
        <f t="shared" si="21"/>
        <v>1.3359433804252439E-2</v>
      </c>
      <c r="J363" s="32">
        <f t="shared" si="23"/>
        <v>98.990939583055081</v>
      </c>
      <c r="K363" s="29" t="str">
        <f t="shared" si="22"/>
        <v>C</v>
      </c>
    </row>
    <row r="364" spans="1:11" ht="15" customHeight="1">
      <c r="A364" s="29" t="s">
        <v>2778</v>
      </c>
      <c r="B364" s="30" t="s">
        <v>2779</v>
      </c>
      <c r="C364" s="29" t="s">
        <v>14</v>
      </c>
      <c r="D364" s="29" t="s">
        <v>1576</v>
      </c>
      <c r="E364" s="29" t="s">
        <v>33</v>
      </c>
      <c r="F364" s="31">
        <v>4</v>
      </c>
      <c r="G364" s="31">
        <v>59.42</v>
      </c>
      <c r="H364" s="31">
        <f t="shared" si="20"/>
        <v>237.68</v>
      </c>
      <c r="I364" s="32">
        <f t="shared" si="21"/>
        <v>1.3339229652977316E-2</v>
      </c>
      <c r="J364" s="32">
        <f t="shared" si="23"/>
        <v>99.004278812708051</v>
      </c>
      <c r="K364" s="29" t="str">
        <f t="shared" si="22"/>
        <v>C</v>
      </c>
    </row>
    <row r="365" spans="1:11" ht="15" customHeight="1">
      <c r="A365" s="29" t="s">
        <v>2369</v>
      </c>
      <c r="B365" s="30" t="s">
        <v>2370</v>
      </c>
      <c r="C365" s="29" t="s">
        <v>14</v>
      </c>
      <c r="D365" s="29" t="s">
        <v>1576</v>
      </c>
      <c r="E365" s="29" t="s">
        <v>33</v>
      </c>
      <c r="F365" s="31">
        <v>28</v>
      </c>
      <c r="G365" s="31">
        <v>8.44</v>
      </c>
      <c r="H365" s="31">
        <f t="shared" si="20"/>
        <v>236.32</v>
      </c>
      <c r="I365" s="32">
        <f t="shared" si="21"/>
        <v>1.3262902859271283E-2</v>
      </c>
      <c r="J365" s="32">
        <f t="shared" si="23"/>
        <v>99.017541715567319</v>
      </c>
      <c r="K365" s="29" t="str">
        <f t="shared" si="22"/>
        <v>C</v>
      </c>
    </row>
    <row r="366" spans="1:11" ht="20.100000000000001" customHeight="1">
      <c r="A366" s="29" t="s">
        <v>3297</v>
      </c>
      <c r="B366" s="30" t="s">
        <v>3298</v>
      </c>
      <c r="C366" s="29" t="s">
        <v>14</v>
      </c>
      <c r="D366" s="29" t="s">
        <v>1576</v>
      </c>
      <c r="E366" s="29" t="s">
        <v>39</v>
      </c>
      <c r="F366" s="31">
        <v>12.50304</v>
      </c>
      <c r="G366" s="31">
        <v>18.690000000000001</v>
      </c>
      <c r="H366" s="31">
        <f t="shared" si="20"/>
        <v>233.68</v>
      </c>
      <c r="I366" s="32">
        <f t="shared" si="21"/>
        <v>1.3114739083253699E-2</v>
      </c>
      <c r="J366" s="32">
        <f t="shared" si="23"/>
        <v>99.030656454650568</v>
      </c>
      <c r="K366" s="29" t="str">
        <f t="shared" si="22"/>
        <v>C</v>
      </c>
    </row>
    <row r="367" spans="1:11" ht="15" customHeight="1">
      <c r="A367" s="29" t="s">
        <v>2652</v>
      </c>
      <c r="B367" s="30" t="s">
        <v>2653</v>
      </c>
      <c r="C367" s="29" t="s">
        <v>14</v>
      </c>
      <c r="D367" s="29" t="s">
        <v>1576</v>
      </c>
      <c r="E367" s="29" t="s">
        <v>33</v>
      </c>
      <c r="F367" s="31">
        <v>2</v>
      </c>
      <c r="G367" s="31">
        <v>113.86</v>
      </c>
      <c r="H367" s="31">
        <f t="shared" si="20"/>
        <v>227.72</v>
      </c>
      <c r="I367" s="32">
        <f t="shared" si="21"/>
        <v>1.2780248134365509E-2</v>
      </c>
      <c r="J367" s="32">
        <f t="shared" si="23"/>
        <v>99.043436702784931</v>
      </c>
      <c r="K367" s="29" t="str">
        <f t="shared" si="22"/>
        <v>C</v>
      </c>
    </row>
    <row r="368" spans="1:11" ht="15" customHeight="1">
      <c r="A368" s="29" t="s">
        <v>3501</v>
      </c>
      <c r="B368" s="30" t="s">
        <v>3502</v>
      </c>
      <c r="C368" s="29" t="s">
        <v>14</v>
      </c>
      <c r="D368" s="29" t="s">
        <v>1576</v>
      </c>
      <c r="E368" s="29" t="s">
        <v>1790</v>
      </c>
      <c r="F368" s="31">
        <v>36.521894341925709</v>
      </c>
      <c r="G368" s="31">
        <v>6.21</v>
      </c>
      <c r="H368" s="31">
        <f t="shared" si="20"/>
        <v>226.8</v>
      </c>
      <c r="I368" s="32">
        <f t="shared" si="21"/>
        <v>1.2728615303329076E-2</v>
      </c>
      <c r="J368" s="32">
        <f t="shared" si="23"/>
        <v>99.056165318088262</v>
      </c>
      <c r="K368" s="29" t="str">
        <f t="shared" si="22"/>
        <v>C</v>
      </c>
    </row>
    <row r="369" spans="1:11" ht="20.100000000000001" customHeight="1">
      <c r="A369" s="29" t="s">
        <v>3676</v>
      </c>
      <c r="B369" s="30" t="s">
        <v>3677</v>
      </c>
      <c r="C369" s="29" t="s">
        <v>14</v>
      </c>
      <c r="D369" s="29" t="s">
        <v>1860</v>
      </c>
      <c r="E369" s="29" t="s">
        <v>33</v>
      </c>
      <c r="F369" s="37">
        <v>2.4735572160000001E-4</v>
      </c>
      <c r="G369" s="31">
        <v>912250</v>
      </c>
      <c r="H369" s="31">
        <f t="shared" si="20"/>
        <v>225.65</v>
      </c>
      <c r="I369" s="32">
        <f t="shared" si="21"/>
        <v>1.2664074264533537E-2</v>
      </c>
      <c r="J369" s="32">
        <f t="shared" si="23"/>
        <v>99.068829392352797</v>
      </c>
      <c r="K369" s="29" t="str">
        <f t="shared" si="22"/>
        <v>C</v>
      </c>
    </row>
    <row r="370" spans="1:11" ht="15" customHeight="1">
      <c r="A370" s="29" t="s">
        <v>1959</v>
      </c>
      <c r="B370" s="30" t="s">
        <v>1960</v>
      </c>
      <c r="C370" s="29" t="s">
        <v>14</v>
      </c>
      <c r="D370" s="29" t="s">
        <v>1576</v>
      </c>
      <c r="E370" s="29" t="s">
        <v>88</v>
      </c>
      <c r="F370" s="31">
        <v>7.35</v>
      </c>
      <c r="G370" s="31">
        <v>30</v>
      </c>
      <c r="H370" s="31">
        <f t="shared" si="20"/>
        <v>220.5</v>
      </c>
      <c r="I370" s="32">
        <f t="shared" si="21"/>
        <v>1.2375042656014379E-2</v>
      </c>
      <c r="J370" s="32">
        <f t="shared" si="23"/>
        <v>99.081204435008814</v>
      </c>
      <c r="K370" s="29" t="str">
        <f t="shared" si="22"/>
        <v>C</v>
      </c>
    </row>
    <row r="371" spans="1:11" ht="20.100000000000001" customHeight="1">
      <c r="A371" s="29" t="s">
        <v>2033</v>
      </c>
      <c r="B371" s="30" t="s">
        <v>2034</v>
      </c>
      <c r="C371" s="29" t="s">
        <v>14</v>
      </c>
      <c r="D371" s="29" t="s">
        <v>1576</v>
      </c>
      <c r="E371" s="29" t="s">
        <v>88</v>
      </c>
      <c r="F371" s="31">
        <v>23.566479000000001</v>
      </c>
      <c r="G371" s="31">
        <v>9.32</v>
      </c>
      <c r="H371" s="31">
        <f t="shared" si="20"/>
        <v>219.64</v>
      </c>
      <c r="I371" s="32">
        <f t="shared" si="21"/>
        <v>1.2326777183523801E-2</v>
      </c>
      <c r="J371" s="32">
        <f t="shared" si="23"/>
        <v>99.093531212192332</v>
      </c>
      <c r="K371" s="29" t="str">
        <f t="shared" si="22"/>
        <v>C</v>
      </c>
    </row>
    <row r="372" spans="1:11" ht="15" customHeight="1">
      <c r="A372" s="29" t="s">
        <v>2756</v>
      </c>
      <c r="B372" s="30" t="s">
        <v>2757</v>
      </c>
      <c r="C372" s="29" t="s">
        <v>14</v>
      </c>
      <c r="D372" s="29" t="s">
        <v>1576</v>
      </c>
      <c r="E372" s="29" t="s">
        <v>33</v>
      </c>
      <c r="F372" s="31">
        <v>8</v>
      </c>
      <c r="G372" s="31">
        <v>26.71</v>
      </c>
      <c r="H372" s="31">
        <f t="shared" si="20"/>
        <v>213.68</v>
      </c>
      <c r="I372" s="32">
        <f t="shared" si="21"/>
        <v>1.1992286234635613E-2</v>
      </c>
      <c r="J372" s="32">
        <f t="shared" si="23"/>
        <v>99.105523498426962</v>
      </c>
      <c r="K372" s="29" t="str">
        <f t="shared" si="22"/>
        <v>C</v>
      </c>
    </row>
    <row r="373" spans="1:11" ht="20.100000000000001" customHeight="1">
      <c r="A373" s="29" t="s">
        <v>2502</v>
      </c>
      <c r="B373" s="30" t="s">
        <v>731</v>
      </c>
      <c r="C373" s="29" t="s">
        <v>4250</v>
      </c>
      <c r="D373" s="29" t="s">
        <v>1576</v>
      </c>
      <c r="E373" s="29" t="s">
        <v>33</v>
      </c>
      <c r="F373" s="31">
        <v>3</v>
      </c>
      <c r="G373" s="31">
        <v>69.400000000000006</v>
      </c>
      <c r="H373" s="31">
        <f t="shared" si="20"/>
        <v>208.2</v>
      </c>
      <c r="I373" s="32">
        <f t="shared" si="21"/>
        <v>1.1684734154114257E-2</v>
      </c>
      <c r="J373" s="32">
        <f t="shared" si="23"/>
        <v>99.117208232581078</v>
      </c>
      <c r="K373" s="29" t="str">
        <f t="shared" si="22"/>
        <v>C</v>
      </c>
    </row>
    <row r="374" spans="1:11" ht="27.95" customHeight="1">
      <c r="A374" s="29" t="s">
        <v>3014</v>
      </c>
      <c r="B374" s="30" t="s">
        <v>3015</v>
      </c>
      <c r="C374" s="29" t="s">
        <v>14</v>
      </c>
      <c r="D374" s="29" t="s">
        <v>1576</v>
      </c>
      <c r="E374" s="29" t="s">
        <v>88</v>
      </c>
      <c r="F374" s="31">
        <v>11.334210000000001</v>
      </c>
      <c r="G374" s="31">
        <v>18.28</v>
      </c>
      <c r="H374" s="31">
        <f t="shared" si="20"/>
        <v>207.19</v>
      </c>
      <c r="I374" s="32">
        <f t="shared" si="21"/>
        <v>1.1628050285259043E-2</v>
      </c>
      <c r="J374" s="32">
        <f t="shared" si="23"/>
        <v>99.128836282866331</v>
      </c>
      <c r="K374" s="29" t="str">
        <f t="shared" si="22"/>
        <v>C</v>
      </c>
    </row>
    <row r="375" spans="1:11" ht="15" customHeight="1">
      <c r="A375" s="29" t="s">
        <v>2854</v>
      </c>
      <c r="B375" s="30" t="s">
        <v>2855</v>
      </c>
      <c r="C375" s="29" t="s">
        <v>14</v>
      </c>
      <c r="D375" s="29" t="s">
        <v>1576</v>
      </c>
      <c r="E375" s="29" t="s">
        <v>118</v>
      </c>
      <c r="F375" s="31">
        <v>1.9544362817000001</v>
      </c>
      <c r="G375" s="31">
        <v>105.12</v>
      </c>
      <c r="H375" s="31">
        <f t="shared" si="20"/>
        <v>205.45</v>
      </c>
      <c r="I375" s="32">
        <f t="shared" si="21"/>
        <v>1.1530396887429271E-2</v>
      </c>
      <c r="J375" s="32">
        <f t="shared" si="23"/>
        <v>99.140366679753754</v>
      </c>
      <c r="K375" s="29" t="str">
        <f t="shared" si="22"/>
        <v>C</v>
      </c>
    </row>
    <row r="376" spans="1:11" ht="20.100000000000001" customHeight="1">
      <c r="A376" s="29" t="s">
        <v>3120</v>
      </c>
      <c r="B376" s="30" t="s">
        <v>3121</v>
      </c>
      <c r="C376" s="29" t="s">
        <v>14</v>
      </c>
      <c r="D376" s="29" t="s">
        <v>1576</v>
      </c>
      <c r="E376" s="29" t="s">
        <v>33</v>
      </c>
      <c r="F376" s="31">
        <v>6</v>
      </c>
      <c r="G376" s="31">
        <v>34.159999999999997</v>
      </c>
      <c r="H376" s="31">
        <f t="shared" si="20"/>
        <v>204.96</v>
      </c>
      <c r="I376" s="32">
        <f t="shared" si="21"/>
        <v>1.1502896792638127E-2</v>
      </c>
      <c r="J376" s="32">
        <f t="shared" si="23"/>
        <v>99.151869576546389</v>
      </c>
      <c r="K376" s="29" t="str">
        <f t="shared" si="22"/>
        <v>C</v>
      </c>
    </row>
    <row r="377" spans="1:11" ht="20.100000000000001" customHeight="1">
      <c r="A377" s="29" t="s">
        <v>4146</v>
      </c>
      <c r="B377" s="30" t="s">
        <v>4147</v>
      </c>
      <c r="C377" s="29" t="s">
        <v>14</v>
      </c>
      <c r="D377" s="29" t="s">
        <v>1576</v>
      </c>
      <c r="E377" s="29" t="s">
        <v>33</v>
      </c>
      <c r="F377" s="31">
        <v>192.26306700000001</v>
      </c>
      <c r="G377" s="31">
        <v>1.06</v>
      </c>
      <c r="H377" s="31">
        <f t="shared" si="20"/>
        <v>203.8</v>
      </c>
      <c r="I377" s="32">
        <f t="shared" si="21"/>
        <v>1.143779452741828E-2</v>
      </c>
      <c r="J377" s="32">
        <f t="shared" si="23"/>
        <v>99.163307371073813</v>
      </c>
      <c r="K377" s="29" t="str">
        <f t="shared" si="22"/>
        <v>C</v>
      </c>
    </row>
    <row r="378" spans="1:11" ht="15" customHeight="1">
      <c r="A378" s="29" t="s">
        <v>2315</v>
      </c>
      <c r="B378" s="30" t="s">
        <v>2316</v>
      </c>
      <c r="C378" s="29" t="s">
        <v>14</v>
      </c>
      <c r="D378" s="29" t="s">
        <v>1576</v>
      </c>
      <c r="E378" s="29" t="s">
        <v>33</v>
      </c>
      <c r="F378" s="31">
        <v>48.7815648168</v>
      </c>
      <c r="G378" s="31">
        <v>4.12</v>
      </c>
      <c r="H378" s="31">
        <f t="shared" si="20"/>
        <v>200.98</v>
      </c>
      <c r="I378" s="32">
        <f t="shared" si="21"/>
        <v>1.1279528675763128E-2</v>
      </c>
      <c r="J378" s="32">
        <f t="shared" si="23"/>
        <v>99.174586899749571</v>
      </c>
      <c r="K378" s="29" t="str">
        <f t="shared" si="22"/>
        <v>C</v>
      </c>
    </row>
    <row r="379" spans="1:11" ht="15" customHeight="1">
      <c r="A379" s="29" t="s">
        <v>3872</v>
      </c>
      <c r="B379" s="30" t="s">
        <v>3873</v>
      </c>
      <c r="C379" s="29" t="s">
        <v>14</v>
      </c>
      <c r="D379" s="29" t="s">
        <v>1576</v>
      </c>
      <c r="E379" s="29" t="s">
        <v>33</v>
      </c>
      <c r="F379" s="31">
        <v>92</v>
      </c>
      <c r="G379" s="31">
        <v>2.16</v>
      </c>
      <c r="H379" s="31">
        <f t="shared" si="20"/>
        <v>198.72</v>
      </c>
      <c r="I379" s="32">
        <f t="shared" si="21"/>
        <v>1.1152691503869286E-2</v>
      </c>
      <c r="J379" s="32">
        <f t="shared" si="23"/>
        <v>99.185739591253437</v>
      </c>
      <c r="K379" s="29" t="str">
        <f t="shared" si="22"/>
        <v>C</v>
      </c>
    </row>
    <row r="380" spans="1:11" ht="15" customHeight="1">
      <c r="A380" s="29" t="s">
        <v>1773</v>
      </c>
      <c r="B380" s="30" t="s">
        <v>1774</v>
      </c>
      <c r="C380" s="29" t="s">
        <v>14</v>
      </c>
      <c r="D380" s="29" t="s">
        <v>1576</v>
      </c>
      <c r="E380" s="29" t="s">
        <v>88</v>
      </c>
      <c r="F380" s="31">
        <v>39.441400000000002</v>
      </c>
      <c r="G380" s="31">
        <v>4.82</v>
      </c>
      <c r="H380" s="31">
        <f t="shared" si="20"/>
        <v>190.11</v>
      </c>
      <c r="I380" s="32">
        <f t="shared" si="21"/>
        <v>1.0669475552539201E-2</v>
      </c>
      <c r="J380" s="32">
        <f t="shared" si="23"/>
        <v>99.19640906680597</v>
      </c>
      <c r="K380" s="29" t="str">
        <f t="shared" si="22"/>
        <v>C</v>
      </c>
    </row>
    <row r="381" spans="1:11" ht="20.100000000000001" customHeight="1">
      <c r="A381" s="29" t="s">
        <v>2346</v>
      </c>
      <c r="B381" s="30" t="s">
        <v>562</v>
      </c>
      <c r="C381" s="29" t="s">
        <v>14</v>
      </c>
      <c r="D381" s="29" t="s">
        <v>1576</v>
      </c>
      <c r="E381" s="29" t="s">
        <v>33</v>
      </c>
      <c r="F381" s="31">
        <v>9.0439369999999997</v>
      </c>
      <c r="G381" s="31">
        <v>20.95</v>
      </c>
      <c r="H381" s="31">
        <f t="shared" si="20"/>
        <v>189.47</v>
      </c>
      <c r="I381" s="32">
        <f t="shared" si="21"/>
        <v>1.0633557061383421E-2</v>
      </c>
      <c r="J381" s="32">
        <f t="shared" si="23"/>
        <v>99.207042623867352</v>
      </c>
      <c r="K381" s="29" t="str">
        <f t="shared" si="22"/>
        <v>C</v>
      </c>
    </row>
    <row r="382" spans="1:11" ht="15" customHeight="1">
      <c r="A382" s="29" t="s">
        <v>2781</v>
      </c>
      <c r="B382" s="30" t="s">
        <v>2782</v>
      </c>
      <c r="C382" s="29" t="s">
        <v>14</v>
      </c>
      <c r="D382" s="29" t="s">
        <v>1576</v>
      </c>
      <c r="E382" s="29" t="s">
        <v>33</v>
      </c>
      <c r="F382" s="31">
        <v>18</v>
      </c>
      <c r="G382" s="31">
        <v>10.46</v>
      </c>
      <c r="H382" s="31">
        <f t="shared" si="20"/>
        <v>188.28</v>
      </c>
      <c r="I382" s="32">
        <f t="shared" si="21"/>
        <v>1.0566771116890646E-2</v>
      </c>
      <c r="J382" s="32">
        <f t="shared" si="23"/>
        <v>99.217609394984237</v>
      </c>
      <c r="K382" s="29" t="str">
        <f t="shared" si="22"/>
        <v>C</v>
      </c>
    </row>
    <row r="383" spans="1:11" ht="15" customHeight="1">
      <c r="A383" s="29" t="s">
        <v>3241</v>
      </c>
      <c r="B383" s="30" t="s">
        <v>3242</v>
      </c>
      <c r="C383" s="29" t="s">
        <v>14</v>
      </c>
      <c r="D383" s="29" t="s">
        <v>1576</v>
      </c>
      <c r="E383" s="29" t="s">
        <v>118</v>
      </c>
      <c r="F383" s="31">
        <v>17.046288000000001</v>
      </c>
      <c r="G383" s="31">
        <v>11.04</v>
      </c>
      <c r="H383" s="31">
        <f t="shared" si="20"/>
        <v>188.19</v>
      </c>
      <c r="I383" s="32">
        <f t="shared" si="21"/>
        <v>1.0561720079071864E-2</v>
      </c>
      <c r="J383" s="32">
        <f t="shared" si="23"/>
        <v>99.228171115063304</v>
      </c>
      <c r="K383" s="29" t="str">
        <f t="shared" si="22"/>
        <v>C</v>
      </c>
    </row>
    <row r="384" spans="1:11" ht="20.100000000000001" customHeight="1">
      <c r="A384" s="29" t="s">
        <v>2466</v>
      </c>
      <c r="B384" s="30" t="s">
        <v>698</v>
      </c>
      <c r="C384" s="29" t="s">
        <v>4250</v>
      </c>
      <c r="D384" s="29" t="s">
        <v>1576</v>
      </c>
      <c r="E384" s="29" t="s">
        <v>33</v>
      </c>
      <c r="F384" s="31">
        <v>2</v>
      </c>
      <c r="G384" s="31">
        <v>92.5</v>
      </c>
      <c r="H384" s="31">
        <f t="shared" si="20"/>
        <v>185</v>
      </c>
      <c r="I384" s="32">
        <f t="shared" si="21"/>
        <v>1.038268884971728E-2</v>
      </c>
      <c r="J384" s="32">
        <f t="shared" si="23"/>
        <v>99.238553803913021</v>
      </c>
      <c r="K384" s="29" t="str">
        <f t="shared" si="22"/>
        <v>C</v>
      </c>
    </row>
    <row r="385" spans="1:11" ht="15" customHeight="1">
      <c r="A385" s="29" t="s">
        <v>3055</v>
      </c>
      <c r="B385" s="30" t="s">
        <v>3056</v>
      </c>
      <c r="C385" s="29" t="s">
        <v>14</v>
      </c>
      <c r="D385" s="29" t="s">
        <v>1576</v>
      </c>
      <c r="E385" s="29" t="s">
        <v>88</v>
      </c>
      <c r="F385" s="31">
        <v>15.938867</v>
      </c>
      <c r="G385" s="31">
        <v>11.55</v>
      </c>
      <c r="H385" s="31">
        <f t="shared" si="20"/>
        <v>184.09</v>
      </c>
      <c r="I385" s="32">
        <f t="shared" si="21"/>
        <v>1.0331617245105156E-2</v>
      </c>
      <c r="J385" s="32">
        <f t="shared" si="23"/>
        <v>99.248885421158121</v>
      </c>
      <c r="K385" s="29" t="str">
        <f t="shared" si="22"/>
        <v>C</v>
      </c>
    </row>
    <row r="386" spans="1:11" ht="20.100000000000001" customHeight="1">
      <c r="A386" s="29" t="s">
        <v>4174</v>
      </c>
      <c r="B386" s="30" t="s">
        <v>4175</v>
      </c>
      <c r="C386" s="29" t="s">
        <v>14</v>
      </c>
      <c r="D386" s="29" t="s">
        <v>1576</v>
      </c>
      <c r="E386" s="29" t="s">
        <v>33</v>
      </c>
      <c r="F386" s="31">
        <v>2.0944970000000001</v>
      </c>
      <c r="G386" s="31">
        <v>87.49</v>
      </c>
      <c r="H386" s="31">
        <f t="shared" si="20"/>
        <v>183.25</v>
      </c>
      <c r="I386" s="32">
        <f t="shared" si="21"/>
        <v>1.0284474225463199E-2</v>
      </c>
      <c r="J386" s="32">
        <f t="shared" si="23"/>
        <v>99.259169895383579</v>
      </c>
      <c r="K386" s="29" t="str">
        <f t="shared" si="22"/>
        <v>C</v>
      </c>
    </row>
    <row r="387" spans="1:11" ht="20.100000000000001" customHeight="1">
      <c r="A387" s="29" t="s">
        <v>2880</v>
      </c>
      <c r="B387" s="30" t="s">
        <v>2881</v>
      </c>
      <c r="C387" s="29" t="s">
        <v>14</v>
      </c>
      <c r="D387" s="29" t="s">
        <v>1576</v>
      </c>
      <c r="E387" s="29" t="s">
        <v>33</v>
      </c>
      <c r="F387" s="31">
        <v>1</v>
      </c>
      <c r="G387" s="31">
        <v>180.8</v>
      </c>
      <c r="H387" s="31">
        <f t="shared" si="20"/>
        <v>180.8</v>
      </c>
      <c r="I387" s="32">
        <f t="shared" si="21"/>
        <v>1.0146973751507483E-2</v>
      </c>
      <c r="J387" s="32">
        <f t="shared" si="23"/>
        <v>99.269316869135082</v>
      </c>
      <c r="K387" s="29" t="str">
        <f t="shared" si="22"/>
        <v>C</v>
      </c>
    </row>
    <row r="388" spans="1:11" ht="20.100000000000001" customHeight="1">
      <c r="A388" s="29" t="s">
        <v>3391</v>
      </c>
      <c r="B388" s="30" t="s">
        <v>3392</v>
      </c>
      <c r="C388" s="29" t="s">
        <v>14</v>
      </c>
      <c r="D388" s="29" t="s">
        <v>1576</v>
      </c>
      <c r="E388" s="29" t="s">
        <v>33</v>
      </c>
      <c r="F388" s="31">
        <v>1.0505599999999999</v>
      </c>
      <c r="G388" s="31">
        <v>168.57</v>
      </c>
      <c r="H388" s="31">
        <f t="shared" ref="H388:H451" si="24">ROUND(F388*G388,2)</f>
        <v>177.09</v>
      </c>
      <c r="I388" s="32">
        <f t="shared" ref="I388:I451" si="25">H388/VALOR_TOTAL*100</f>
        <v>9.9387587480888277E-3</v>
      </c>
      <c r="J388" s="32">
        <f t="shared" si="23"/>
        <v>99.279255627883174</v>
      </c>
      <c r="K388" s="29" t="str">
        <f t="shared" ref="K388:K451" si="26">IF(J388&lt;=50,"A",IF(J388&lt;=80,"B","C"))</f>
        <v>C</v>
      </c>
    </row>
    <row r="389" spans="1:11" ht="15" customHeight="1">
      <c r="A389" s="29" t="s">
        <v>3812</v>
      </c>
      <c r="B389" s="30" t="s">
        <v>3813</v>
      </c>
      <c r="C389" s="29" t="s">
        <v>14</v>
      </c>
      <c r="D389" s="29" t="s">
        <v>1576</v>
      </c>
      <c r="E389" s="29" t="s">
        <v>33</v>
      </c>
      <c r="F389" s="31">
        <v>36.666998999999997</v>
      </c>
      <c r="G389" s="31">
        <v>4.82</v>
      </c>
      <c r="H389" s="31">
        <f t="shared" si="24"/>
        <v>176.73</v>
      </c>
      <c r="I389" s="32">
        <f t="shared" si="25"/>
        <v>9.9185545968137005E-3</v>
      </c>
      <c r="J389" s="32">
        <f t="shared" ref="J389:J452" si="27">I389+J388</f>
        <v>99.289174182479982</v>
      </c>
      <c r="K389" s="29" t="str">
        <f t="shared" si="26"/>
        <v>C</v>
      </c>
    </row>
    <row r="390" spans="1:11" ht="27.95" customHeight="1">
      <c r="A390" s="29" t="s">
        <v>1480</v>
      </c>
      <c r="B390" s="30" t="s">
        <v>1481</v>
      </c>
      <c r="C390" s="29" t="s">
        <v>14</v>
      </c>
      <c r="D390" s="29" t="s">
        <v>1469</v>
      </c>
      <c r="E390" s="29" t="s">
        <v>15</v>
      </c>
      <c r="F390" s="31">
        <v>24</v>
      </c>
      <c r="G390" s="31">
        <v>7.31</v>
      </c>
      <c r="H390" s="31">
        <f t="shared" si="24"/>
        <v>175.44</v>
      </c>
      <c r="I390" s="32">
        <f t="shared" si="25"/>
        <v>9.8461563880778355E-3</v>
      </c>
      <c r="J390" s="32">
        <f t="shared" si="27"/>
        <v>99.299020338868061</v>
      </c>
      <c r="K390" s="29" t="str">
        <f t="shared" si="26"/>
        <v>C</v>
      </c>
    </row>
    <row r="391" spans="1:11" ht="15" customHeight="1">
      <c r="A391" s="29" t="s">
        <v>2121</v>
      </c>
      <c r="B391" s="30" t="s">
        <v>2122</v>
      </c>
      <c r="C391" s="29" t="s">
        <v>399</v>
      </c>
      <c r="D391" s="29" t="s">
        <v>1576</v>
      </c>
      <c r="E391" s="29" t="s">
        <v>295</v>
      </c>
      <c r="F391" s="31">
        <v>0.7</v>
      </c>
      <c r="G391" s="31">
        <v>250</v>
      </c>
      <c r="H391" s="31">
        <f t="shared" si="24"/>
        <v>175</v>
      </c>
      <c r="I391" s="32">
        <f t="shared" si="25"/>
        <v>9.8214624254082377E-3</v>
      </c>
      <c r="J391" s="32">
        <f t="shared" si="27"/>
        <v>99.308841801293468</v>
      </c>
      <c r="K391" s="29" t="str">
        <f t="shared" si="26"/>
        <v>C</v>
      </c>
    </row>
    <row r="392" spans="1:11" ht="20.100000000000001" customHeight="1">
      <c r="A392" s="29" t="s">
        <v>3376</v>
      </c>
      <c r="B392" s="30" t="s">
        <v>3377</v>
      </c>
      <c r="C392" s="29" t="s">
        <v>14</v>
      </c>
      <c r="D392" s="29" t="s">
        <v>1860</v>
      </c>
      <c r="E392" s="29" t="s">
        <v>33</v>
      </c>
      <c r="F392" s="38">
        <v>7.9401405482068359E-3</v>
      </c>
      <c r="G392" s="31">
        <v>22004.33</v>
      </c>
      <c r="H392" s="31">
        <f t="shared" si="24"/>
        <v>174.72</v>
      </c>
      <c r="I392" s="32">
        <f t="shared" si="25"/>
        <v>9.8057480855275846E-3</v>
      </c>
      <c r="J392" s="32">
        <f t="shared" si="27"/>
        <v>99.318647549378994</v>
      </c>
      <c r="K392" s="29" t="str">
        <f t="shared" si="26"/>
        <v>C</v>
      </c>
    </row>
    <row r="393" spans="1:11" ht="15" customHeight="1">
      <c r="A393" s="29" t="s">
        <v>1965</v>
      </c>
      <c r="B393" s="30" t="s">
        <v>1966</v>
      </c>
      <c r="C393" s="29" t="s">
        <v>14</v>
      </c>
      <c r="D393" s="29" t="s">
        <v>1576</v>
      </c>
      <c r="E393" s="29" t="s">
        <v>33</v>
      </c>
      <c r="F393" s="31">
        <v>545.67999999999995</v>
      </c>
      <c r="G393" s="31">
        <v>0.32</v>
      </c>
      <c r="H393" s="31">
        <f t="shared" si="24"/>
        <v>174.62</v>
      </c>
      <c r="I393" s="32">
        <f t="shared" si="25"/>
        <v>9.8001358212844933E-3</v>
      </c>
      <c r="J393" s="32">
        <f t="shared" si="27"/>
        <v>99.328447685200274</v>
      </c>
      <c r="K393" s="29" t="str">
        <f t="shared" si="26"/>
        <v>C</v>
      </c>
    </row>
    <row r="394" spans="1:11" ht="15" customHeight="1">
      <c r="A394" s="29" t="s">
        <v>3150</v>
      </c>
      <c r="B394" s="30" t="s">
        <v>3151</v>
      </c>
      <c r="C394" s="29" t="s">
        <v>399</v>
      </c>
      <c r="D394" s="29" t="s">
        <v>1576</v>
      </c>
      <c r="E394" s="29" t="s">
        <v>400</v>
      </c>
      <c r="F394" s="31">
        <v>12</v>
      </c>
      <c r="G394" s="31">
        <v>13.92</v>
      </c>
      <c r="H394" s="31">
        <f t="shared" si="24"/>
        <v>167.04</v>
      </c>
      <c r="I394" s="32">
        <f t="shared" si="25"/>
        <v>9.3747261916582395E-3</v>
      </c>
      <c r="J394" s="32">
        <f t="shared" si="27"/>
        <v>99.337822411391926</v>
      </c>
      <c r="K394" s="29" t="str">
        <f t="shared" si="26"/>
        <v>C</v>
      </c>
    </row>
    <row r="395" spans="1:11" ht="15" customHeight="1">
      <c r="A395" s="29" t="s">
        <v>2606</v>
      </c>
      <c r="B395" s="30" t="s">
        <v>2607</v>
      </c>
      <c r="C395" s="29" t="s">
        <v>14</v>
      </c>
      <c r="D395" s="29" t="s">
        <v>1576</v>
      </c>
      <c r="E395" s="29" t="s">
        <v>33</v>
      </c>
      <c r="F395" s="31">
        <v>3</v>
      </c>
      <c r="G395" s="31">
        <v>55.38</v>
      </c>
      <c r="H395" s="31">
        <f t="shared" si="24"/>
        <v>166.14</v>
      </c>
      <c r="I395" s="32">
        <f t="shared" si="25"/>
        <v>9.324215813470425E-3</v>
      </c>
      <c r="J395" s="32">
        <f t="shared" si="27"/>
        <v>99.34714662720539</v>
      </c>
      <c r="K395" s="29" t="str">
        <f t="shared" si="26"/>
        <v>C</v>
      </c>
    </row>
    <row r="396" spans="1:11" ht="15" customHeight="1">
      <c r="A396" s="29" t="s">
        <v>2678</v>
      </c>
      <c r="B396" s="30" t="s">
        <v>2679</v>
      </c>
      <c r="C396" s="29" t="s">
        <v>14</v>
      </c>
      <c r="D396" s="29" t="s">
        <v>1576</v>
      </c>
      <c r="E396" s="29" t="s">
        <v>33</v>
      </c>
      <c r="F396" s="31">
        <v>49.215510999999999</v>
      </c>
      <c r="G396" s="31">
        <v>3.37</v>
      </c>
      <c r="H396" s="31">
        <f t="shared" si="24"/>
        <v>165.86</v>
      </c>
      <c r="I396" s="32">
        <f t="shared" si="25"/>
        <v>9.3085014735897753E-3</v>
      </c>
      <c r="J396" s="32">
        <f t="shared" si="27"/>
        <v>99.356455128678974</v>
      </c>
      <c r="K396" s="29" t="str">
        <f t="shared" si="26"/>
        <v>C</v>
      </c>
    </row>
    <row r="397" spans="1:11" ht="15" customHeight="1">
      <c r="A397" s="29" t="s">
        <v>2776</v>
      </c>
      <c r="B397" s="30" t="s">
        <v>2777</v>
      </c>
      <c r="C397" s="29" t="s">
        <v>14</v>
      </c>
      <c r="D397" s="29" t="s">
        <v>1576</v>
      </c>
      <c r="E397" s="29" t="s">
        <v>33</v>
      </c>
      <c r="F397" s="31">
        <v>12</v>
      </c>
      <c r="G397" s="31">
        <v>13.68</v>
      </c>
      <c r="H397" s="31">
        <f t="shared" si="24"/>
        <v>164.16</v>
      </c>
      <c r="I397" s="32">
        <f t="shared" si="25"/>
        <v>9.2130929814572358E-3</v>
      </c>
      <c r="J397" s="32">
        <f t="shared" si="27"/>
        <v>99.365668221660428</v>
      </c>
      <c r="K397" s="29" t="str">
        <f t="shared" si="26"/>
        <v>C</v>
      </c>
    </row>
    <row r="398" spans="1:11" ht="20.100000000000001" customHeight="1">
      <c r="A398" s="29" t="s">
        <v>3100</v>
      </c>
      <c r="B398" s="30" t="s">
        <v>1342</v>
      </c>
      <c r="C398" s="29" t="s">
        <v>4250</v>
      </c>
      <c r="D398" s="29" t="s">
        <v>1576</v>
      </c>
      <c r="E398" s="29" t="s">
        <v>33</v>
      </c>
      <c r="F398" s="31">
        <v>1</v>
      </c>
      <c r="G398" s="31">
        <v>162.08000000000001</v>
      </c>
      <c r="H398" s="31">
        <f t="shared" si="24"/>
        <v>162.08000000000001</v>
      </c>
      <c r="I398" s="32">
        <f t="shared" si="25"/>
        <v>9.0963578852009553E-3</v>
      </c>
      <c r="J398" s="32">
        <f t="shared" si="27"/>
        <v>99.374764579545626</v>
      </c>
      <c r="K398" s="29" t="str">
        <f t="shared" si="26"/>
        <v>C</v>
      </c>
    </row>
    <row r="399" spans="1:11" ht="20.100000000000001" customHeight="1">
      <c r="A399" s="29" t="s">
        <v>3087</v>
      </c>
      <c r="B399" s="30" t="s">
        <v>3088</v>
      </c>
      <c r="C399" s="29" t="s">
        <v>14</v>
      </c>
      <c r="D399" s="29" t="s">
        <v>1576</v>
      </c>
      <c r="E399" s="29" t="s">
        <v>33</v>
      </c>
      <c r="F399" s="31">
        <v>12.102499999999999</v>
      </c>
      <c r="G399" s="31">
        <v>13.2</v>
      </c>
      <c r="H399" s="31">
        <f t="shared" si="24"/>
        <v>159.75</v>
      </c>
      <c r="I399" s="32">
        <f t="shared" si="25"/>
        <v>8.9655921283369484E-3</v>
      </c>
      <c r="J399" s="32">
        <f t="shared" si="27"/>
        <v>99.38373017167396</v>
      </c>
      <c r="K399" s="29" t="str">
        <f t="shared" si="26"/>
        <v>C</v>
      </c>
    </row>
    <row r="400" spans="1:11" ht="15" customHeight="1">
      <c r="A400" s="29" t="s">
        <v>4209</v>
      </c>
      <c r="B400" s="30" t="s">
        <v>4210</v>
      </c>
      <c r="C400" s="29" t="s">
        <v>14</v>
      </c>
      <c r="D400" s="29" t="s">
        <v>1576</v>
      </c>
      <c r="E400" s="29" t="s">
        <v>33</v>
      </c>
      <c r="F400" s="31">
        <v>1</v>
      </c>
      <c r="G400" s="31">
        <v>158.66</v>
      </c>
      <c r="H400" s="31">
        <f t="shared" si="24"/>
        <v>158.66</v>
      </c>
      <c r="I400" s="32">
        <f t="shared" si="25"/>
        <v>8.9044184480872625E-3</v>
      </c>
      <c r="J400" s="32">
        <f t="shared" si="27"/>
        <v>99.392634590122043</v>
      </c>
      <c r="K400" s="29" t="str">
        <f t="shared" si="26"/>
        <v>C</v>
      </c>
    </row>
    <row r="401" spans="1:11" ht="20.100000000000001" customHeight="1">
      <c r="A401" s="29" t="s">
        <v>2428</v>
      </c>
      <c r="B401" s="30" t="s">
        <v>2429</v>
      </c>
      <c r="C401" s="29" t="s">
        <v>4250</v>
      </c>
      <c r="D401" s="29" t="s">
        <v>1576</v>
      </c>
      <c r="E401" s="29" t="s">
        <v>33</v>
      </c>
      <c r="F401" s="31">
        <v>11</v>
      </c>
      <c r="G401" s="31">
        <v>14.4</v>
      </c>
      <c r="H401" s="31">
        <f t="shared" si="24"/>
        <v>158.4</v>
      </c>
      <c r="I401" s="32">
        <f t="shared" si="25"/>
        <v>8.8898265610552283E-3</v>
      </c>
      <c r="J401" s="32">
        <f t="shared" si="27"/>
        <v>99.401524416683102</v>
      </c>
      <c r="K401" s="29" t="str">
        <f t="shared" si="26"/>
        <v>C</v>
      </c>
    </row>
    <row r="402" spans="1:11" ht="20.100000000000001" customHeight="1">
      <c r="A402" s="29" t="s">
        <v>3416</v>
      </c>
      <c r="B402" s="30" t="s">
        <v>3417</v>
      </c>
      <c r="C402" s="29" t="s">
        <v>14</v>
      </c>
      <c r="D402" s="29" t="s">
        <v>1860</v>
      </c>
      <c r="E402" s="29" t="s">
        <v>33</v>
      </c>
      <c r="F402" s="37">
        <v>2.8139658716999998E-3</v>
      </c>
      <c r="G402" s="31">
        <v>55772.72</v>
      </c>
      <c r="H402" s="31">
        <f t="shared" si="24"/>
        <v>156.94</v>
      </c>
      <c r="I402" s="32">
        <f t="shared" si="25"/>
        <v>8.8078875031061075E-3</v>
      </c>
      <c r="J402" s="32">
        <f t="shared" si="27"/>
        <v>99.410332304186213</v>
      </c>
      <c r="K402" s="29" t="str">
        <f t="shared" si="26"/>
        <v>C</v>
      </c>
    </row>
    <row r="403" spans="1:11" ht="15" customHeight="1">
      <c r="A403" s="29" t="s">
        <v>2950</v>
      </c>
      <c r="B403" s="30" t="s">
        <v>2951</v>
      </c>
      <c r="C403" s="29" t="s">
        <v>399</v>
      </c>
      <c r="D403" s="29" t="s">
        <v>1483</v>
      </c>
      <c r="E403" s="29" t="s">
        <v>2181</v>
      </c>
      <c r="F403" s="31">
        <v>7.98</v>
      </c>
      <c r="G403" s="31">
        <v>19.5</v>
      </c>
      <c r="H403" s="31">
        <f t="shared" si="24"/>
        <v>155.61000000000001</v>
      </c>
      <c r="I403" s="32">
        <f t="shared" si="25"/>
        <v>8.7332443886730046E-3</v>
      </c>
      <c r="J403" s="32">
        <f t="shared" si="27"/>
        <v>99.419065548574892</v>
      </c>
      <c r="K403" s="29" t="str">
        <f t="shared" si="26"/>
        <v>C</v>
      </c>
    </row>
    <row r="404" spans="1:11" ht="15" customHeight="1">
      <c r="A404" s="29" t="s">
        <v>2618</v>
      </c>
      <c r="B404" s="30" t="s">
        <v>2619</v>
      </c>
      <c r="C404" s="29" t="s">
        <v>14</v>
      </c>
      <c r="D404" s="29" t="s">
        <v>1576</v>
      </c>
      <c r="E404" s="29" t="s">
        <v>33</v>
      </c>
      <c r="F404" s="31">
        <v>2</v>
      </c>
      <c r="G404" s="31">
        <v>77.7</v>
      </c>
      <c r="H404" s="31">
        <f t="shared" si="24"/>
        <v>155.4</v>
      </c>
      <c r="I404" s="32">
        <f t="shared" si="25"/>
        <v>8.7214586337625143E-3</v>
      </c>
      <c r="J404" s="32">
        <f t="shared" si="27"/>
        <v>99.42778700720865</v>
      </c>
      <c r="K404" s="29" t="str">
        <f t="shared" si="26"/>
        <v>C</v>
      </c>
    </row>
    <row r="405" spans="1:11" ht="15" customHeight="1">
      <c r="A405" s="29" t="s">
        <v>2890</v>
      </c>
      <c r="B405" s="30" t="s">
        <v>2891</v>
      </c>
      <c r="C405" s="29" t="s">
        <v>14</v>
      </c>
      <c r="D405" s="29" t="s">
        <v>1576</v>
      </c>
      <c r="E405" s="29" t="s">
        <v>33</v>
      </c>
      <c r="F405" s="31">
        <v>5</v>
      </c>
      <c r="G405" s="31">
        <v>30.97</v>
      </c>
      <c r="H405" s="31">
        <f t="shared" si="24"/>
        <v>154.85</v>
      </c>
      <c r="I405" s="32">
        <f t="shared" si="25"/>
        <v>8.6905911804255175E-3</v>
      </c>
      <c r="J405" s="32">
        <f t="shared" si="27"/>
        <v>99.436477598389075</v>
      </c>
      <c r="K405" s="29" t="str">
        <f t="shared" si="26"/>
        <v>C</v>
      </c>
    </row>
    <row r="406" spans="1:11" ht="15" customHeight="1">
      <c r="A406" s="29" t="s">
        <v>2003</v>
      </c>
      <c r="B406" s="30" t="s">
        <v>2004</v>
      </c>
      <c r="C406" s="29" t="s">
        <v>14</v>
      </c>
      <c r="D406" s="29" t="s">
        <v>1576</v>
      </c>
      <c r="E406" s="29" t="s">
        <v>1950</v>
      </c>
      <c r="F406" s="31">
        <v>2.4399015350000002</v>
      </c>
      <c r="G406" s="31">
        <v>63.01</v>
      </c>
      <c r="H406" s="31">
        <f t="shared" si="24"/>
        <v>153.74</v>
      </c>
      <c r="I406" s="32">
        <f t="shared" si="25"/>
        <v>8.6282950473272144E-3</v>
      </c>
      <c r="J406" s="32">
        <f t="shared" si="27"/>
        <v>99.445105893436406</v>
      </c>
      <c r="K406" s="29" t="str">
        <f t="shared" si="26"/>
        <v>C</v>
      </c>
    </row>
    <row r="407" spans="1:11" ht="20.100000000000001" customHeight="1">
      <c r="A407" s="29" t="s">
        <v>3183</v>
      </c>
      <c r="B407" s="30" t="s">
        <v>3184</v>
      </c>
      <c r="C407" s="29" t="s">
        <v>4250</v>
      </c>
      <c r="D407" s="29" t="s">
        <v>1576</v>
      </c>
      <c r="E407" s="29" t="s">
        <v>33</v>
      </c>
      <c r="F407" s="31">
        <v>1</v>
      </c>
      <c r="G407" s="31">
        <v>152.9</v>
      </c>
      <c r="H407" s="31">
        <f t="shared" si="24"/>
        <v>152.9</v>
      </c>
      <c r="I407" s="32">
        <f t="shared" si="25"/>
        <v>8.581152027685255E-3</v>
      </c>
      <c r="J407" s="32">
        <f t="shared" si="27"/>
        <v>99.453687045464093</v>
      </c>
      <c r="K407" s="29" t="str">
        <f t="shared" si="26"/>
        <v>C</v>
      </c>
    </row>
    <row r="408" spans="1:11" ht="15" customHeight="1">
      <c r="A408" s="29" t="s">
        <v>2680</v>
      </c>
      <c r="B408" s="30" t="s">
        <v>2681</v>
      </c>
      <c r="C408" s="29" t="s">
        <v>14</v>
      </c>
      <c r="D408" s="29" t="s">
        <v>1576</v>
      </c>
      <c r="E408" s="29" t="s">
        <v>33</v>
      </c>
      <c r="F408" s="31">
        <v>8.4840579999999992</v>
      </c>
      <c r="G408" s="31">
        <v>17.98</v>
      </c>
      <c r="H408" s="31">
        <f t="shared" si="24"/>
        <v>152.54</v>
      </c>
      <c r="I408" s="32">
        <f t="shared" si="25"/>
        <v>8.5609478764101278E-3</v>
      </c>
      <c r="J408" s="32">
        <f t="shared" si="27"/>
        <v>99.462247993340497</v>
      </c>
      <c r="K408" s="29" t="str">
        <f t="shared" si="26"/>
        <v>C</v>
      </c>
    </row>
    <row r="409" spans="1:11" ht="20.100000000000001" customHeight="1">
      <c r="A409" s="29" t="s">
        <v>2988</v>
      </c>
      <c r="B409" s="30" t="s">
        <v>1209</v>
      </c>
      <c r="C409" s="29" t="s">
        <v>4250</v>
      </c>
      <c r="D409" s="29" t="s">
        <v>1576</v>
      </c>
      <c r="E409" s="29" t="s">
        <v>33</v>
      </c>
      <c r="F409" s="31">
        <v>1</v>
      </c>
      <c r="G409" s="31">
        <v>149.94999999999999</v>
      </c>
      <c r="H409" s="31">
        <f t="shared" si="24"/>
        <v>149.94999999999999</v>
      </c>
      <c r="I409" s="32">
        <f t="shared" si="25"/>
        <v>8.4155902325140849E-3</v>
      </c>
      <c r="J409" s="32">
        <f t="shared" si="27"/>
        <v>99.470663583573014</v>
      </c>
      <c r="K409" s="29" t="str">
        <f t="shared" si="26"/>
        <v>C</v>
      </c>
    </row>
    <row r="410" spans="1:11" ht="20.100000000000001" customHeight="1">
      <c r="A410" s="29" t="s">
        <v>1687</v>
      </c>
      <c r="B410" s="30" t="s">
        <v>1688</v>
      </c>
      <c r="C410" s="29" t="s">
        <v>14</v>
      </c>
      <c r="D410" s="29" t="s">
        <v>1576</v>
      </c>
      <c r="E410" s="29" t="s">
        <v>88</v>
      </c>
      <c r="F410" s="31">
        <v>50.105440000000002</v>
      </c>
      <c r="G410" s="31">
        <v>2.99</v>
      </c>
      <c r="H410" s="31">
        <f t="shared" si="24"/>
        <v>149.82</v>
      </c>
      <c r="I410" s="32">
        <f t="shared" si="25"/>
        <v>8.4082942889980687E-3</v>
      </c>
      <c r="J410" s="32">
        <f t="shared" si="27"/>
        <v>99.479071877862012</v>
      </c>
      <c r="K410" s="29" t="str">
        <f t="shared" si="26"/>
        <v>C</v>
      </c>
    </row>
    <row r="411" spans="1:11" ht="15" customHeight="1">
      <c r="A411" s="29" t="s">
        <v>1906</v>
      </c>
      <c r="B411" s="30" t="s">
        <v>1907</v>
      </c>
      <c r="C411" s="29" t="s">
        <v>14</v>
      </c>
      <c r="D411" s="29" t="s">
        <v>1576</v>
      </c>
      <c r="E411" s="29" t="s">
        <v>118</v>
      </c>
      <c r="F411" s="31">
        <v>4.2092700000000001</v>
      </c>
      <c r="G411" s="31">
        <v>35.450000000000003</v>
      </c>
      <c r="H411" s="31">
        <f t="shared" si="24"/>
        <v>149.22</v>
      </c>
      <c r="I411" s="32">
        <f t="shared" si="25"/>
        <v>8.3746207035395263E-3</v>
      </c>
      <c r="J411" s="32">
        <f t="shared" si="27"/>
        <v>99.487446498565546</v>
      </c>
      <c r="K411" s="29" t="str">
        <f t="shared" si="26"/>
        <v>C</v>
      </c>
    </row>
    <row r="412" spans="1:11" ht="20.100000000000001" customHeight="1">
      <c r="A412" s="29" t="s">
        <v>4156</v>
      </c>
      <c r="B412" s="30" t="s">
        <v>4157</v>
      </c>
      <c r="C412" s="29" t="s">
        <v>14</v>
      </c>
      <c r="D412" s="29" t="s">
        <v>1576</v>
      </c>
      <c r="E412" s="29" t="s">
        <v>1583</v>
      </c>
      <c r="F412" s="31">
        <v>502.89586326</v>
      </c>
      <c r="G412" s="31">
        <v>0.28000000000000003</v>
      </c>
      <c r="H412" s="31">
        <f t="shared" si="24"/>
        <v>140.81</v>
      </c>
      <c r="I412" s="32">
        <f t="shared" si="25"/>
        <v>7.9026292806956226E-3</v>
      </c>
      <c r="J412" s="32">
        <f t="shared" si="27"/>
        <v>99.495349127846239</v>
      </c>
      <c r="K412" s="29" t="str">
        <f t="shared" si="26"/>
        <v>C</v>
      </c>
    </row>
    <row r="413" spans="1:11" ht="15" customHeight="1">
      <c r="A413" s="29" t="s">
        <v>2723</v>
      </c>
      <c r="B413" s="30" t="s">
        <v>2724</v>
      </c>
      <c r="C413" s="29" t="s">
        <v>14</v>
      </c>
      <c r="D413" s="29" t="s">
        <v>1576</v>
      </c>
      <c r="E413" s="29" t="s">
        <v>33</v>
      </c>
      <c r="F413" s="31">
        <v>55</v>
      </c>
      <c r="G413" s="31">
        <v>2.5499999999999998</v>
      </c>
      <c r="H413" s="31">
        <f t="shared" si="24"/>
        <v>140.25</v>
      </c>
      <c r="I413" s="32">
        <f t="shared" si="25"/>
        <v>7.8712006009343163E-3</v>
      </c>
      <c r="J413" s="32">
        <f t="shared" si="27"/>
        <v>99.503220328447171</v>
      </c>
      <c r="K413" s="29" t="str">
        <f t="shared" si="26"/>
        <v>C</v>
      </c>
    </row>
    <row r="414" spans="1:11" ht="15" customHeight="1">
      <c r="A414" s="29" t="s">
        <v>4141</v>
      </c>
      <c r="B414" s="30" t="s">
        <v>4142</v>
      </c>
      <c r="C414" s="29" t="s">
        <v>14</v>
      </c>
      <c r="D414" s="29" t="s">
        <v>1576</v>
      </c>
      <c r="E414" s="29" t="s">
        <v>88</v>
      </c>
      <c r="F414" s="31">
        <v>8.1199999999999992</v>
      </c>
      <c r="G414" s="31">
        <v>17.170000000000002</v>
      </c>
      <c r="H414" s="31">
        <f t="shared" si="24"/>
        <v>139.41999999999999</v>
      </c>
      <c r="I414" s="32">
        <f t="shared" si="25"/>
        <v>7.8246188077166646E-3</v>
      </c>
      <c r="J414" s="32">
        <f t="shared" si="27"/>
        <v>99.511044947254888</v>
      </c>
      <c r="K414" s="29" t="str">
        <f t="shared" si="26"/>
        <v>C</v>
      </c>
    </row>
    <row r="415" spans="1:11" ht="20.100000000000001" customHeight="1">
      <c r="A415" s="29" t="s">
        <v>2967</v>
      </c>
      <c r="B415" s="30" t="s">
        <v>2968</v>
      </c>
      <c r="C415" s="29" t="s">
        <v>14</v>
      </c>
      <c r="D415" s="29" t="s">
        <v>1576</v>
      </c>
      <c r="E415" s="29" t="s">
        <v>118</v>
      </c>
      <c r="F415" s="31">
        <v>12.74</v>
      </c>
      <c r="G415" s="31">
        <v>10.93</v>
      </c>
      <c r="H415" s="31">
        <f t="shared" si="24"/>
        <v>139.25</v>
      </c>
      <c r="I415" s="32">
        <f t="shared" si="25"/>
        <v>7.8150779585034122E-3</v>
      </c>
      <c r="J415" s="32">
        <f t="shared" si="27"/>
        <v>99.518860025213385</v>
      </c>
      <c r="K415" s="29" t="str">
        <f t="shared" si="26"/>
        <v>C</v>
      </c>
    </row>
    <row r="416" spans="1:11" ht="20.100000000000001" customHeight="1">
      <c r="A416" s="29" t="s">
        <v>2977</v>
      </c>
      <c r="B416" s="30" t="s">
        <v>2978</v>
      </c>
      <c r="C416" s="29" t="s">
        <v>4250</v>
      </c>
      <c r="D416" s="29" t="s">
        <v>1576</v>
      </c>
      <c r="E416" s="29" t="s">
        <v>88</v>
      </c>
      <c r="F416" s="31">
        <v>8</v>
      </c>
      <c r="G416" s="31">
        <v>17</v>
      </c>
      <c r="H416" s="31">
        <f t="shared" si="24"/>
        <v>136</v>
      </c>
      <c r="I416" s="32">
        <f t="shared" si="25"/>
        <v>7.6326793706029735E-3</v>
      </c>
      <c r="J416" s="32">
        <f t="shared" si="27"/>
        <v>99.526492704583987</v>
      </c>
      <c r="K416" s="29" t="str">
        <f t="shared" si="26"/>
        <v>C</v>
      </c>
    </row>
    <row r="417" spans="1:11" ht="15" customHeight="1">
      <c r="A417" s="29" t="s">
        <v>3539</v>
      </c>
      <c r="B417" s="30" t="s">
        <v>3540</v>
      </c>
      <c r="C417" s="29" t="s">
        <v>14</v>
      </c>
      <c r="D417" s="29" t="s">
        <v>1576</v>
      </c>
      <c r="E417" s="29" t="s">
        <v>33</v>
      </c>
      <c r="F417" s="31">
        <v>13.756805</v>
      </c>
      <c r="G417" s="31">
        <v>9.67</v>
      </c>
      <c r="H417" s="31">
        <f t="shared" si="24"/>
        <v>133.03</v>
      </c>
      <c r="I417" s="32">
        <f t="shared" si="25"/>
        <v>7.4659951225831871E-3</v>
      </c>
      <c r="J417" s="32">
        <f t="shared" si="27"/>
        <v>99.533958699706574</v>
      </c>
      <c r="K417" s="29" t="str">
        <f t="shared" si="26"/>
        <v>C</v>
      </c>
    </row>
    <row r="418" spans="1:11" ht="15" customHeight="1">
      <c r="A418" s="29" t="s">
        <v>3131</v>
      </c>
      <c r="B418" s="30" t="s">
        <v>3132</v>
      </c>
      <c r="C418" s="29" t="s">
        <v>399</v>
      </c>
      <c r="D418" s="29" t="s">
        <v>1576</v>
      </c>
      <c r="E418" s="29" t="s">
        <v>400</v>
      </c>
      <c r="F418" s="31">
        <v>18</v>
      </c>
      <c r="G418" s="31">
        <v>7.31</v>
      </c>
      <c r="H418" s="31">
        <f t="shared" si="24"/>
        <v>131.58000000000001</v>
      </c>
      <c r="I418" s="32">
        <f t="shared" si="25"/>
        <v>7.3846172910583766E-3</v>
      </c>
      <c r="J418" s="32">
        <f t="shared" si="27"/>
        <v>99.541343316997626</v>
      </c>
      <c r="K418" s="29" t="str">
        <f t="shared" si="26"/>
        <v>C</v>
      </c>
    </row>
    <row r="419" spans="1:11" ht="15" customHeight="1">
      <c r="A419" s="29" t="s">
        <v>2736</v>
      </c>
      <c r="B419" s="30" t="s">
        <v>2737</v>
      </c>
      <c r="C419" s="29" t="s">
        <v>14</v>
      </c>
      <c r="D419" s="29" t="s">
        <v>1576</v>
      </c>
      <c r="E419" s="29" t="s">
        <v>33</v>
      </c>
      <c r="F419" s="31">
        <v>22.578954</v>
      </c>
      <c r="G419" s="31">
        <v>5.79</v>
      </c>
      <c r="H419" s="31">
        <f t="shared" si="24"/>
        <v>130.72999999999999</v>
      </c>
      <c r="I419" s="32">
        <f t="shared" si="25"/>
        <v>7.3369130449921069E-3</v>
      </c>
      <c r="J419" s="32">
        <f t="shared" si="27"/>
        <v>99.548680230042621</v>
      </c>
      <c r="K419" s="29" t="str">
        <f t="shared" si="26"/>
        <v>C</v>
      </c>
    </row>
    <row r="420" spans="1:11" ht="15" customHeight="1">
      <c r="A420" s="29" t="s">
        <v>3128</v>
      </c>
      <c r="B420" s="30" t="s">
        <v>3129</v>
      </c>
      <c r="C420" s="29" t="s">
        <v>399</v>
      </c>
      <c r="D420" s="29" t="s">
        <v>1576</v>
      </c>
      <c r="E420" s="29" t="s">
        <v>400</v>
      </c>
      <c r="F420" s="31">
        <v>18</v>
      </c>
      <c r="G420" s="31">
        <v>7.13</v>
      </c>
      <c r="H420" s="31">
        <f t="shared" si="24"/>
        <v>128.34</v>
      </c>
      <c r="I420" s="32">
        <f t="shared" si="25"/>
        <v>7.2027799295822474E-3</v>
      </c>
      <c r="J420" s="32">
        <f t="shared" si="27"/>
        <v>99.555883009972206</v>
      </c>
      <c r="K420" s="29" t="str">
        <f t="shared" si="26"/>
        <v>C</v>
      </c>
    </row>
    <row r="421" spans="1:11" ht="15" customHeight="1">
      <c r="A421" s="29" t="s">
        <v>1933</v>
      </c>
      <c r="B421" s="30" t="s">
        <v>1934</v>
      </c>
      <c r="C421" s="29" t="s">
        <v>14</v>
      </c>
      <c r="D421" s="29" t="s">
        <v>1576</v>
      </c>
      <c r="E421" s="29" t="s">
        <v>33</v>
      </c>
      <c r="F421" s="31">
        <v>101</v>
      </c>
      <c r="G421" s="31">
        <v>1.26</v>
      </c>
      <c r="H421" s="31">
        <f t="shared" si="24"/>
        <v>127.26</v>
      </c>
      <c r="I421" s="32">
        <f t="shared" si="25"/>
        <v>7.1421674757568701E-3</v>
      </c>
      <c r="J421" s="32">
        <f t="shared" si="27"/>
        <v>99.563025177447969</v>
      </c>
      <c r="K421" s="29" t="str">
        <f t="shared" si="26"/>
        <v>C</v>
      </c>
    </row>
    <row r="422" spans="1:11" ht="20.100000000000001" customHeight="1">
      <c r="A422" s="29" t="s">
        <v>2585</v>
      </c>
      <c r="B422" s="30" t="s">
        <v>2586</v>
      </c>
      <c r="C422" s="29" t="s">
        <v>14</v>
      </c>
      <c r="D422" s="29" t="s">
        <v>1576</v>
      </c>
      <c r="E422" s="29" t="s">
        <v>33</v>
      </c>
      <c r="F422" s="31">
        <v>12</v>
      </c>
      <c r="G422" s="31">
        <v>10.52</v>
      </c>
      <c r="H422" s="31">
        <f t="shared" si="24"/>
        <v>126.24</v>
      </c>
      <c r="I422" s="32">
        <f t="shared" si="25"/>
        <v>7.0849223804773471E-3</v>
      </c>
      <c r="J422" s="32">
        <f t="shared" si="27"/>
        <v>99.57011009982844</v>
      </c>
      <c r="K422" s="29" t="str">
        <f t="shared" si="26"/>
        <v>C</v>
      </c>
    </row>
    <row r="423" spans="1:11" ht="15" customHeight="1">
      <c r="A423" s="29" t="s">
        <v>2171</v>
      </c>
      <c r="B423" s="30" t="s">
        <v>2172</v>
      </c>
      <c r="C423" s="29" t="s">
        <v>14</v>
      </c>
      <c r="D423" s="29" t="s">
        <v>1576</v>
      </c>
      <c r="E423" s="29" t="s">
        <v>88</v>
      </c>
      <c r="F423" s="31">
        <v>13.200659999999999</v>
      </c>
      <c r="G423" s="31">
        <v>9.4</v>
      </c>
      <c r="H423" s="31">
        <f t="shared" si="24"/>
        <v>124.09</v>
      </c>
      <c r="I423" s="32">
        <f t="shared" si="25"/>
        <v>6.9642586992509038E-3</v>
      </c>
      <c r="J423" s="32">
        <f t="shared" si="27"/>
        <v>99.577074358527696</v>
      </c>
      <c r="K423" s="29" t="str">
        <f t="shared" si="26"/>
        <v>C</v>
      </c>
    </row>
    <row r="424" spans="1:11" ht="15" customHeight="1">
      <c r="A424" s="29" t="s">
        <v>2665</v>
      </c>
      <c r="B424" s="30" t="s">
        <v>2666</v>
      </c>
      <c r="C424" s="29" t="s">
        <v>14</v>
      </c>
      <c r="D424" s="29" t="s">
        <v>1576</v>
      </c>
      <c r="E424" s="29" t="s">
        <v>88</v>
      </c>
      <c r="F424" s="31">
        <v>11.403468999999999</v>
      </c>
      <c r="G424" s="31">
        <v>10.88</v>
      </c>
      <c r="H424" s="31">
        <f t="shared" si="24"/>
        <v>124.07</v>
      </c>
      <c r="I424" s="32">
        <f t="shared" si="25"/>
        <v>6.9631362464022848E-3</v>
      </c>
      <c r="J424" s="32">
        <f t="shared" si="27"/>
        <v>99.584037494774094</v>
      </c>
      <c r="K424" s="29" t="str">
        <f t="shared" si="26"/>
        <v>C</v>
      </c>
    </row>
    <row r="425" spans="1:11" ht="20.100000000000001" customHeight="1">
      <c r="A425" s="29" t="s">
        <v>2630</v>
      </c>
      <c r="B425" s="30" t="s">
        <v>2631</v>
      </c>
      <c r="C425" s="29" t="s">
        <v>14</v>
      </c>
      <c r="D425" s="29" t="s">
        <v>1576</v>
      </c>
      <c r="E425" s="29" t="s">
        <v>33</v>
      </c>
      <c r="F425" s="31">
        <v>2</v>
      </c>
      <c r="G425" s="31">
        <v>61.8</v>
      </c>
      <c r="H425" s="31">
        <f t="shared" si="24"/>
        <v>123.6</v>
      </c>
      <c r="I425" s="32">
        <f t="shared" si="25"/>
        <v>6.9367586044597604E-3</v>
      </c>
      <c r="J425" s="32">
        <f t="shared" si="27"/>
        <v>99.590974253378548</v>
      </c>
      <c r="K425" s="29" t="str">
        <f t="shared" si="26"/>
        <v>C</v>
      </c>
    </row>
    <row r="426" spans="1:11" ht="15" customHeight="1">
      <c r="A426" s="29" t="s">
        <v>2193</v>
      </c>
      <c r="B426" s="30" t="s">
        <v>2194</v>
      </c>
      <c r="C426" s="29" t="s">
        <v>14</v>
      </c>
      <c r="D426" s="29" t="s">
        <v>1576</v>
      </c>
      <c r="E426" s="29" t="s">
        <v>33</v>
      </c>
      <c r="F426" s="31">
        <v>84</v>
      </c>
      <c r="G426" s="31">
        <v>1.46</v>
      </c>
      <c r="H426" s="31">
        <f t="shared" si="24"/>
        <v>122.64</v>
      </c>
      <c r="I426" s="32">
        <f t="shared" si="25"/>
        <v>6.8828808677260924E-3</v>
      </c>
      <c r="J426" s="32">
        <f t="shared" si="27"/>
        <v>99.597857134246269</v>
      </c>
      <c r="K426" s="29" t="str">
        <f t="shared" si="26"/>
        <v>C</v>
      </c>
    </row>
    <row r="427" spans="1:11" ht="20.100000000000001" customHeight="1">
      <c r="A427" s="29" t="s">
        <v>3396</v>
      </c>
      <c r="B427" s="30" t="s">
        <v>3397</v>
      </c>
      <c r="C427" s="29" t="s">
        <v>14</v>
      </c>
      <c r="D427" s="29" t="s">
        <v>1576</v>
      </c>
      <c r="E427" s="29" t="s">
        <v>33</v>
      </c>
      <c r="F427" s="31">
        <v>32.569808000000002</v>
      </c>
      <c r="G427" s="31">
        <v>3.74</v>
      </c>
      <c r="H427" s="31">
        <f t="shared" si="24"/>
        <v>121.81</v>
      </c>
      <c r="I427" s="32">
        <f t="shared" si="25"/>
        <v>6.8362990745084425E-3</v>
      </c>
      <c r="J427" s="32">
        <f t="shared" si="27"/>
        <v>99.604693433320776</v>
      </c>
      <c r="K427" s="29" t="str">
        <f t="shared" si="26"/>
        <v>C</v>
      </c>
    </row>
    <row r="428" spans="1:11" ht="15" customHeight="1">
      <c r="A428" s="29" t="s">
        <v>1807</v>
      </c>
      <c r="B428" s="30" t="s">
        <v>1808</v>
      </c>
      <c r="C428" s="29" t="s">
        <v>14</v>
      </c>
      <c r="D428" s="29" t="s">
        <v>1576</v>
      </c>
      <c r="E428" s="29" t="s">
        <v>118</v>
      </c>
      <c r="F428" s="31">
        <v>6.6702500000000002</v>
      </c>
      <c r="G428" s="31">
        <v>18.100000000000001</v>
      </c>
      <c r="H428" s="31">
        <f t="shared" si="24"/>
        <v>120.73</v>
      </c>
      <c r="I428" s="32">
        <f t="shared" si="25"/>
        <v>6.7756866206830661E-3</v>
      </c>
      <c r="J428" s="32">
        <f t="shared" si="27"/>
        <v>99.611469119941461</v>
      </c>
      <c r="K428" s="29" t="str">
        <f t="shared" si="26"/>
        <v>C</v>
      </c>
    </row>
    <row r="429" spans="1:11" ht="15" customHeight="1">
      <c r="A429" s="29" t="s">
        <v>2784</v>
      </c>
      <c r="B429" s="30" t="s">
        <v>2785</v>
      </c>
      <c r="C429" s="29" t="s">
        <v>14</v>
      </c>
      <c r="D429" s="29" t="s">
        <v>1576</v>
      </c>
      <c r="E429" s="29" t="s">
        <v>33</v>
      </c>
      <c r="F429" s="31">
        <v>4</v>
      </c>
      <c r="G429" s="31">
        <v>30.17</v>
      </c>
      <c r="H429" s="31">
        <f t="shared" si="24"/>
        <v>120.68</v>
      </c>
      <c r="I429" s="32">
        <f t="shared" si="25"/>
        <v>6.7728804885615213E-3</v>
      </c>
      <c r="J429" s="32">
        <f t="shared" si="27"/>
        <v>99.618242000430016</v>
      </c>
      <c r="K429" s="29" t="str">
        <f t="shared" si="26"/>
        <v>C</v>
      </c>
    </row>
    <row r="430" spans="1:11" ht="15" customHeight="1">
      <c r="A430" s="29" t="s">
        <v>3605</v>
      </c>
      <c r="B430" s="30" t="s">
        <v>3606</v>
      </c>
      <c r="C430" s="29" t="s">
        <v>14</v>
      </c>
      <c r="D430" s="29" t="s">
        <v>1483</v>
      </c>
      <c r="E430" s="29" t="s">
        <v>1563</v>
      </c>
      <c r="F430" s="31">
        <v>3.56676358217352</v>
      </c>
      <c r="G430" s="31">
        <v>33.770000000000003</v>
      </c>
      <c r="H430" s="31">
        <f t="shared" si="24"/>
        <v>120.45</v>
      </c>
      <c r="I430" s="32">
        <f t="shared" si="25"/>
        <v>6.7599722808024129E-3</v>
      </c>
      <c r="J430" s="32">
        <f t="shared" si="27"/>
        <v>99.62500197271082</v>
      </c>
      <c r="K430" s="29" t="str">
        <f t="shared" si="26"/>
        <v>C</v>
      </c>
    </row>
    <row r="431" spans="1:11" ht="20.100000000000001" customHeight="1">
      <c r="A431" s="29" t="s">
        <v>3833</v>
      </c>
      <c r="B431" s="30" t="s">
        <v>3834</v>
      </c>
      <c r="C431" s="29" t="s">
        <v>14</v>
      </c>
      <c r="D431" s="29" t="s">
        <v>1576</v>
      </c>
      <c r="E431" s="29" t="s">
        <v>88</v>
      </c>
      <c r="F431" s="31">
        <v>8.9987975208000002</v>
      </c>
      <c r="G431" s="31">
        <v>13.27</v>
      </c>
      <c r="H431" s="31">
        <f t="shared" si="24"/>
        <v>119.41</v>
      </c>
      <c r="I431" s="32">
        <f t="shared" si="25"/>
        <v>6.7016047326742727E-3</v>
      </c>
      <c r="J431" s="32">
        <f t="shared" si="27"/>
        <v>99.631703577443488</v>
      </c>
      <c r="K431" s="29" t="str">
        <f t="shared" si="26"/>
        <v>C</v>
      </c>
    </row>
    <row r="432" spans="1:11" ht="15" customHeight="1">
      <c r="A432" s="29" t="s">
        <v>2505</v>
      </c>
      <c r="B432" s="30" t="s">
        <v>2506</v>
      </c>
      <c r="C432" s="29" t="s">
        <v>14</v>
      </c>
      <c r="D432" s="29" t="s">
        <v>1576</v>
      </c>
      <c r="E432" s="29" t="s">
        <v>33</v>
      </c>
      <c r="F432" s="31">
        <v>49.3583965256</v>
      </c>
      <c r="G432" s="31">
        <v>2.33</v>
      </c>
      <c r="H432" s="31">
        <f t="shared" si="24"/>
        <v>115.01</v>
      </c>
      <c r="I432" s="32">
        <f t="shared" si="25"/>
        <v>6.4546651059782939E-3</v>
      </c>
      <c r="J432" s="32">
        <f t="shared" si="27"/>
        <v>99.638158242549466</v>
      </c>
      <c r="K432" s="29" t="str">
        <f t="shared" si="26"/>
        <v>C</v>
      </c>
    </row>
    <row r="433" spans="1:11" ht="20.100000000000001" customHeight="1">
      <c r="A433" s="29" t="s">
        <v>3462</v>
      </c>
      <c r="B433" s="30" t="s">
        <v>3463</v>
      </c>
      <c r="C433" s="29" t="s">
        <v>14</v>
      </c>
      <c r="D433" s="29" t="s">
        <v>1860</v>
      </c>
      <c r="E433" s="29" t="s">
        <v>33</v>
      </c>
      <c r="F433" s="34">
        <v>5.11173828E-3</v>
      </c>
      <c r="G433" s="31">
        <v>22000</v>
      </c>
      <c r="H433" s="31">
        <f t="shared" si="24"/>
        <v>112.46</v>
      </c>
      <c r="I433" s="32">
        <f t="shared" si="25"/>
        <v>6.3115523677794872E-3</v>
      </c>
      <c r="J433" s="32">
        <f t="shared" si="27"/>
        <v>99.644469794917242</v>
      </c>
      <c r="K433" s="29" t="str">
        <f t="shared" si="26"/>
        <v>C</v>
      </c>
    </row>
    <row r="434" spans="1:11" ht="27.95" customHeight="1">
      <c r="A434" s="29" t="s">
        <v>1495</v>
      </c>
      <c r="B434" s="30" t="s">
        <v>1496</v>
      </c>
      <c r="C434" s="29" t="s">
        <v>14</v>
      </c>
      <c r="D434" s="29" t="s">
        <v>1469</v>
      </c>
      <c r="E434" s="29" t="s">
        <v>15</v>
      </c>
      <c r="F434" s="31">
        <v>6</v>
      </c>
      <c r="G434" s="31">
        <v>18.73</v>
      </c>
      <c r="H434" s="31">
        <f t="shared" si="24"/>
        <v>112.38</v>
      </c>
      <c r="I434" s="32">
        <f t="shared" si="25"/>
        <v>6.3070625563850157E-3</v>
      </c>
      <c r="J434" s="32">
        <f t="shared" si="27"/>
        <v>99.65077685747363</v>
      </c>
      <c r="K434" s="29" t="str">
        <f t="shared" si="26"/>
        <v>C</v>
      </c>
    </row>
    <row r="435" spans="1:11" ht="20.100000000000001" customHeight="1">
      <c r="A435" s="29" t="s">
        <v>3102</v>
      </c>
      <c r="B435" s="30" t="s">
        <v>1344</v>
      </c>
      <c r="C435" s="29" t="s">
        <v>4250</v>
      </c>
      <c r="D435" s="29" t="s">
        <v>1576</v>
      </c>
      <c r="E435" s="29" t="s">
        <v>33</v>
      </c>
      <c r="F435" s="31">
        <v>1</v>
      </c>
      <c r="G435" s="31">
        <v>111.98</v>
      </c>
      <c r="H435" s="31">
        <f t="shared" si="24"/>
        <v>111.98</v>
      </c>
      <c r="I435" s="32">
        <f t="shared" si="25"/>
        <v>6.2846134994126541E-3</v>
      </c>
      <c r="J435" s="32">
        <f t="shared" si="27"/>
        <v>99.657061470973048</v>
      </c>
      <c r="K435" s="29" t="str">
        <f t="shared" si="26"/>
        <v>C</v>
      </c>
    </row>
    <row r="436" spans="1:11" ht="15" customHeight="1">
      <c r="A436" s="29" t="s">
        <v>2788</v>
      </c>
      <c r="B436" s="30" t="s">
        <v>2789</v>
      </c>
      <c r="C436" s="29" t="s">
        <v>14</v>
      </c>
      <c r="D436" s="29" t="s">
        <v>1576</v>
      </c>
      <c r="E436" s="29" t="s">
        <v>33</v>
      </c>
      <c r="F436" s="31">
        <v>2</v>
      </c>
      <c r="G436" s="31">
        <v>55.42</v>
      </c>
      <c r="H436" s="31">
        <f t="shared" si="24"/>
        <v>110.84</v>
      </c>
      <c r="I436" s="32">
        <f t="shared" si="25"/>
        <v>6.2206336870414235E-3</v>
      </c>
      <c r="J436" s="32">
        <f t="shared" si="27"/>
        <v>99.663282104660084</v>
      </c>
      <c r="K436" s="29" t="str">
        <f t="shared" si="26"/>
        <v>C</v>
      </c>
    </row>
    <row r="437" spans="1:11" ht="20.100000000000001" customHeight="1">
      <c r="A437" s="29" t="s">
        <v>2564</v>
      </c>
      <c r="B437" s="30" t="s">
        <v>2565</v>
      </c>
      <c r="C437" s="29" t="s">
        <v>14</v>
      </c>
      <c r="D437" s="29" t="s">
        <v>1576</v>
      </c>
      <c r="E437" s="29" t="s">
        <v>33</v>
      </c>
      <c r="F437" s="31">
        <v>25</v>
      </c>
      <c r="G437" s="31">
        <v>4.4000000000000004</v>
      </c>
      <c r="H437" s="31">
        <f t="shared" si="24"/>
        <v>110</v>
      </c>
      <c r="I437" s="32">
        <f t="shared" si="25"/>
        <v>6.1734906673994632E-3</v>
      </c>
      <c r="J437" s="32">
        <f t="shared" si="27"/>
        <v>99.669455595327477</v>
      </c>
      <c r="K437" s="29" t="str">
        <f t="shared" si="26"/>
        <v>C</v>
      </c>
    </row>
    <row r="438" spans="1:11" ht="15" customHeight="1">
      <c r="A438" s="29" t="s">
        <v>2720</v>
      </c>
      <c r="B438" s="30" t="s">
        <v>2721</v>
      </c>
      <c r="C438" s="29" t="s">
        <v>14</v>
      </c>
      <c r="D438" s="29" t="s">
        <v>1576</v>
      </c>
      <c r="E438" s="29" t="s">
        <v>33</v>
      </c>
      <c r="F438" s="31">
        <v>2</v>
      </c>
      <c r="G438" s="31">
        <v>53.43</v>
      </c>
      <c r="H438" s="31">
        <f t="shared" si="24"/>
        <v>106.86</v>
      </c>
      <c r="I438" s="32">
        <f t="shared" si="25"/>
        <v>5.9972655701664244E-3</v>
      </c>
      <c r="J438" s="32">
        <f t="shared" si="27"/>
        <v>99.67545286089765</v>
      </c>
      <c r="K438" s="29" t="str">
        <f t="shared" si="26"/>
        <v>C</v>
      </c>
    </row>
    <row r="439" spans="1:11" ht="15" customHeight="1">
      <c r="A439" s="29" t="s">
        <v>2926</v>
      </c>
      <c r="B439" s="30" t="s">
        <v>2927</v>
      </c>
      <c r="C439" s="29" t="s">
        <v>14</v>
      </c>
      <c r="D439" s="29" t="s">
        <v>1576</v>
      </c>
      <c r="E439" s="29" t="s">
        <v>33</v>
      </c>
      <c r="F439" s="31">
        <v>5</v>
      </c>
      <c r="G439" s="31">
        <v>21.28</v>
      </c>
      <c r="H439" s="31">
        <f t="shared" si="24"/>
        <v>106.4</v>
      </c>
      <c r="I439" s="32">
        <f t="shared" si="25"/>
        <v>5.9714491546482094E-3</v>
      </c>
      <c r="J439" s="32">
        <f t="shared" si="27"/>
        <v>99.681424310052293</v>
      </c>
      <c r="K439" s="29" t="str">
        <f t="shared" si="26"/>
        <v>C</v>
      </c>
    </row>
    <row r="440" spans="1:11" ht="15" customHeight="1">
      <c r="A440" s="29" t="s">
        <v>2985</v>
      </c>
      <c r="B440" s="30" t="s">
        <v>2986</v>
      </c>
      <c r="C440" s="29" t="s">
        <v>399</v>
      </c>
      <c r="D440" s="29" t="s">
        <v>1576</v>
      </c>
      <c r="E440" s="29" t="s">
        <v>496</v>
      </c>
      <c r="F440" s="31">
        <v>4</v>
      </c>
      <c r="G440" s="31">
        <v>26.09</v>
      </c>
      <c r="H440" s="31">
        <f t="shared" si="24"/>
        <v>104.36</v>
      </c>
      <c r="I440" s="32">
        <f t="shared" si="25"/>
        <v>5.8569589640891633E-3</v>
      </c>
      <c r="J440" s="32">
        <f t="shared" si="27"/>
        <v>99.687281269016381</v>
      </c>
      <c r="K440" s="29" t="str">
        <f t="shared" si="26"/>
        <v>C</v>
      </c>
    </row>
    <row r="441" spans="1:11" ht="15" customHeight="1">
      <c r="A441" s="29" t="s">
        <v>2405</v>
      </c>
      <c r="B441" s="30" t="s">
        <v>2406</v>
      </c>
      <c r="C441" s="29" t="s">
        <v>14</v>
      </c>
      <c r="D441" s="29" t="s">
        <v>1576</v>
      </c>
      <c r="E441" s="29" t="s">
        <v>33</v>
      </c>
      <c r="F441" s="31">
        <v>1</v>
      </c>
      <c r="G441" s="31">
        <v>103.47</v>
      </c>
      <c r="H441" s="31">
        <f t="shared" si="24"/>
        <v>103.47</v>
      </c>
      <c r="I441" s="32">
        <f t="shared" si="25"/>
        <v>5.8070098123256591E-3</v>
      </c>
      <c r="J441" s="32">
        <f t="shared" si="27"/>
        <v>99.693088278828711</v>
      </c>
      <c r="K441" s="29" t="str">
        <f t="shared" si="26"/>
        <v>C</v>
      </c>
    </row>
    <row r="442" spans="1:11" ht="15" customHeight="1">
      <c r="A442" s="29" t="s">
        <v>4212</v>
      </c>
      <c r="B442" s="30" t="s">
        <v>4213</v>
      </c>
      <c r="C442" s="29" t="s">
        <v>14</v>
      </c>
      <c r="D442" s="29" t="s">
        <v>1576</v>
      </c>
      <c r="E442" s="29" t="s">
        <v>33</v>
      </c>
      <c r="F442" s="31">
        <v>11.440121</v>
      </c>
      <c r="G442" s="31">
        <v>9.0399999999999991</v>
      </c>
      <c r="H442" s="31">
        <f t="shared" si="24"/>
        <v>103.42</v>
      </c>
      <c r="I442" s="32">
        <f t="shared" si="25"/>
        <v>5.8042036802041144E-3</v>
      </c>
      <c r="J442" s="32">
        <f t="shared" si="27"/>
        <v>99.69889248250891</v>
      </c>
      <c r="K442" s="29" t="str">
        <f t="shared" si="26"/>
        <v>C</v>
      </c>
    </row>
    <row r="443" spans="1:11" ht="15" customHeight="1">
      <c r="A443" s="29" t="s">
        <v>1693</v>
      </c>
      <c r="B443" s="30" t="s">
        <v>1694</v>
      </c>
      <c r="C443" s="29" t="s">
        <v>14</v>
      </c>
      <c r="D443" s="29" t="s">
        <v>1576</v>
      </c>
      <c r="E443" s="29" t="s">
        <v>33</v>
      </c>
      <c r="F443" s="31">
        <v>2.9051040000000001</v>
      </c>
      <c r="G443" s="31">
        <v>35.14</v>
      </c>
      <c r="H443" s="31">
        <f t="shared" si="24"/>
        <v>102.09</v>
      </c>
      <c r="I443" s="32">
        <f t="shared" si="25"/>
        <v>5.7295605657710115E-3</v>
      </c>
      <c r="J443" s="32">
        <f t="shared" si="27"/>
        <v>99.704622043074679</v>
      </c>
      <c r="K443" s="29" t="str">
        <f t="shared" si="26"/>
        <v>C</v>
      </c>
    </row>
    <row r="444" spans="1:11" ht="15" customHeight="1">
      <c r="A444" s="29" t="s">
        <v>2555</v>
      </c>
      <c r="B444" s="30" t="s">
        <v>2556</v>
      </c>
      <c r="C444" s="29" t="s">
        <v>14</v>
      </c>
      <c r="D444" s="29" t="s">
        <v>1576</v>
      </c>
      <c r="E444" s="29" t="s">
        <v>33</v>
      </c>
      <c r="F444" s="31">
        <v>12</v>
      </c>
      <c r="G444" s="31">
        <v>8.35</v>
      </c>
      <c r="H444" s="31">
        <f t="shared" si="24"/>
        <v>100.2</v>
      </c>
      <c r="I444" s="32">
        <f t="shared" si="25"/>
        <v>5.6234887715766024E-3</v>
      </c>
      <c r="J444" s="32">
        <f t="shared" si="27"/>
        <v>99.710245531846255</v>
      </c>
      <c r="K444" s="29" t="str">
        <f t="shared" si="26"/>
        <v>C</v>
      </c>
    </row>
    <row r="445" spans="1:11" ht="15" customHeight="1">
      <c r="A445" s="29" t="s">
        <v>4204</v>
      </c>
      <c r="B445" s="30" t="s">
        <v>4205</v>
      </c>
      <c r="C445" s="29" t="s">
        <v>14</v>
      </c>
      <c r="D445" s="29" t="s">
        <v>1576</v>
      </c>
      <c r="E445" s="29" t="s">
        <v>88</v>
      </c>
      <c r="F445" s="39">
        <v>0.94499999999999995</v>
      </c>
      <c r="G445" s="31">
        <v>103.07</v>
      </c>
      <c r="H445" s="31">
        <f t="shared" si="24"/>
        <v>97.4</v>
      </c>
      <c r="I445" s="32">
        <f t="shared" si="25"/>
        <v>5.4663453727700709E-3</v>
      </c>
      <c r="J445" s="32">
        <f t="shared" si="27"/>
        <v>99.715711877219022</v>
      </c>
      <c r="K445" s="29" t="str">
        <f t="shared" si="26"/>
        <v>C</v>
      </c>
    </row>
    <row r="446" spans="1:11" ht="15" customHeight="1">
      <c r="A446" s="29" t="s">
        <v>2425</v>
      </c>
      <c r="B446" s="30" t="s">
        <v>2426</v>
      </c>
      <c r="C446" s="29" t="s">
        <v>14</v>
      </c>
      <c r="D446" s="29" t="s">
        <v>1576</v>
      </c>
      <c r="E446" s="29" t="s">
        <v>33</v>
      </c>
      <c r="F446" s="31">
        <v>9</v>
      </c>
      <c r="G446" s="31">
        <v>10.8</v>
      </c>
      <c r="H446" s="31">
        <f t="shared" si="24"/>
        <v>97.2</v>
      </c>
      <c r="I446" s="32">
        <f t="shared" si="25"/>
        <v>5.4551208442838893E-3</v>
      </c>
      <c r="J446" s="32">
        <f t="shared" si="27"/>
        <v>99.72116699806331</v>
      </c>
      <c r="K446" s="29" t="str">
        <f t="shared" si="26"/>
        <v>C</v>
      </c>
    </row>
    <row r="447" spans="1:11" ht="15" customHeight="1">
      <c r="A447" s="29" t="s">
        <v>1961</v>
      </c>
      <c r="B447" s="30" t="s">
        <v>1962</v>
      </c>
      <c r="C447" s="29" t="s">
        <v>14</v>
      </c>
      <c r="D447" s="29" t="s">
        <v>1576</v>
      </c>
      <c r="E447" s="29" t="s">
        <v>33</v>
      </c>
      <c r="F447" s="31">
        <v>420</v>
      </c>
      <c r="G447" s="31">
        <v>0.23</v>
      </c>
      <c r="H447" s="31">
        <f t="shared" si="24"/>
        <v>96.6</v>
      </c>
      <c r="I447" s="32">
        <f t="shared" si="25"/>
        <v>5.4214472588253468E-3</v>
      </c>
      <c r="J447" s="32">
        <f t="shared" si="27"/>
        <v>99.726588445322136</v>
      </c>
      <c r="K447" s="29" t="str">
        <f t="shared" si="26"/>
        <v>C</v>
      </c>
    </row>
    <row r="448" spans="1:11" ht="20.100000000000001" customHeight="1">
      <c r="A448" s="29" t="s">
        <v>2371</v>
      </c>
      <c r="B448" s="30" t="s">
        <v>2372</v>
      </c>
      <c r="C448" s="29" t="s">
        <v>14</v>
      </c>
      <c r="D448" s="29" t="s">
        <v>1576</v>
      </c>
      <c r="E448" s="29" t="s">
        <v>33</v>
      </c>
      <c r="F448" s="31">
        <v>102</v>
      </c>
      <c r="G448" s="31">
        <v>0.92</v>
      </c>
      <c r="H448" s="31">
        <f t="shared" si="24"/>
        <v>93.84</v>
      </c>
      <c r="I448" s="32">
        <f t="shared" si="25"/>
        <v>5.2665487657160516E-3</v>
      </c>
      <c r="J448" s="32">
        <f t="shared" si="27"/>
        <v>99.731854994087854</v>
      </c>
      <c r="K448" s="29" t="str">
        <f t="shared" si="26"/>
        <v>C</v>
      </c>
    </row>
    <row r="449" spans="1:11" ht="27.95" customHeight="1">
      <c r="A449" s="29" t="s">
        <v>2999</v>
      </c>
      <c r="B449" s="30" t="s">
        <v>3000</v>
      </c>
      <c r="C449" s="29" t="s">
        <v>14</v>
      </c>
      <c r="D449" s="29" t="s">
        <v>1576</v>
      </c>
      <c r="E449" s="29" t="s">
        <v>88</v>
      </c>
      <c r="F449" s="31">
        <v>16.786884000000001</v>
      </c>
      <c r="G449" s="31">
        <v>5.53</v>
      </c>
      <c r="H449" s="31">
        <f t="shared" si="24"/>
        <v>92.83</v>
      </c>
      <c r="I449" s="32">
        <f t="shared" si="25"/>
        <v>5.209864896860838E-3</v>
      </c>
      <c r="J449" s="32">
        <f t="shared" si="27"/>
        <v>99.737064858984709</v>
      </c>
      <c r="K449" s="29" t="str">
        <f t="shared" si="26"/>
        <v>C</v>
      </c>
    </row>
    <row r="450" spans="1:11" ht="15" customHeight="1">
      <c r="A450" s="29" t="s">
        <v>2228</v>
      </c>
      <c r="B450" s="30" t="s">
        <v>2229</v>
      </c>
      <c r="C450" s="29" t="s">
        <v>14</v>
      </c>
      <c r="D450" s="29" t="s">
        <v>1576</v>
      </c>
      <c r="E450" s="29" t="s">
        <v>33</v>
      </c>
      <c r="F450" s="31">
        <v>12</v>
      </c>
      <c r="G450" s="31">
        <v>7.71</v>
      </c>
      <c r="H450" s="31">
        <f t="shared" si="24"/>
        <v>92.52</v>
      </c>
      <c r="I450" s="32">
        <f t="shared" si="25"/>
        <v>5.1924668777072582E-3</v>
      </c>
      <c r="J450" s="32">
        <f t="shared" si="27"/>
        <v>99.742257325862411</v>
      </c>
      <c r="K450" s="29" t="str">
        <f t="shared" si="26"/>
        <v>C</v>
      </c>
    </row>
    <row r="451" spans="1:11" ht="15" customHeight="1">
      <c r="A451" s="29" t="s">
        <v>2698</v>
      </c>
      <c r="B451" s="30" t="s">
        <v>2699</v>
      </c>
      <c r="C451" s="29" t="s">
        <v>14</v>
      </c>
      <c r="D451" s="29" t="s">
        <v>1576</v>
      </c>
      <c r="E451" s="29" t="s">
        <v>33</v>
      </c>
      <c r="F451" s="31">
        <v>38.496488999999997</v>
      </c>
      <c r="G451" s="31">
        <v>2.36</v>
      </c>
      <c r="H451" s="31">
        <f t="shared" si="24"/>
        <v>90.85</v>
      </c>
      <c r="I451" s="32">
        <f t="shared" si="25"/>
        <v>5.0987420648476479E-3</v>
      </c>
      <c r="J451" s="32">
        <f t="shared" si="27"/>
        <v>99.747356067927257</v>
      </c>
      <c r="K451" s="29" t="str">
        <f t="shared" si="26"/>
        <v>C</v>
      </c>
    </row>
    <row r="452" spans="1:11" ht="20.100000000000001" customHeight="1">
      <c r="A452" s="29" t="s">
        <v>2695</v>
      </c>
      <c r="B452" s="30" t="s">
        <v>2696</v>
      </c>
      <c r="C452" s="29" t="s">
        <v>14</v>
      </c>
      <c r="D452" s="29" t="s">
        <v>1576</v>
      </c>
      <c r="E452" s="29" t="s">
        <v>33</v>
      </c>
      <c r="F452" s="31">
        <v>54.800899000000001</v>
      </c>
      <c r="G452" s="31">
        <v>1.63</v>
      </c>
      <c r="H452" s="31">
        <f t="shared" ref="H452:H515" si="28">ROUND(F452*G452,2)</f>
        <v>89.33</v>
      </c>
      <c r="I452" s="32">
        <f t="shared" ref="I452:I515" si="29">H452/VALOR_TOTAL*100</f>
        <v>5.0134356483526737E-3</v>
      </c>
      <c r="J452" s="32">
        <f t="shared" si="27"/>
        <v>99.752369503575608</v>
      </c>
      <c r="K452" s="29" t="str">
        <f t="shared" ref="K452:K515" si="30">IF(J452&lt;=50,"A",IF(J452&lt;=80,"B","C"))</f>
        <v>C</v>
      </c>
    </row>
    <row r="453" spans="1:11" ht="20.100000000000001" customHeight="1">
      <c r="A453" s="29" t="s">
        <v>2223</v>
      </c>
      <c r="B453" s="30" t="s">
        <v>2224</v>
      </c>
      <c r="C453" s="29" t="s">
        <v>14</v>
      </c>
      <c r="D453" s="29" t="s">
        <v>1576</v>
      </c>
      <c r="E453" s="29" t="s">
        <v>33</v>
      </c>
      <c r="F453" s="31">
        <v>435.01324399999999</v>
      </c>
      <c r="G453" s="31">
        <v>0.2</v>
      </c>
      <c r="H453" s="31">
        <f t="shared" si="28"/>
        <v>87</v>
      </c>
      <c r="I453" s="32">
        <f t="shared" si="29"/>
        <v>4.8826698914886668E-3</v>
      </c>
      <c r="J453" s="32">
        <f t="shared" ref="J453:J516" si="31">I453+J452</f>
        <v>99.757252173467094</v>
      </c>
      <c r="K453" s="29" t="str">
        <f t="shared" si="30"/>
        <v>C</v>
      </c>
    </row>
    <row r="454" spans="1:11" ht="20.100000000000001" customHeight="1">
      <c r="A454" s="29" t="s">
        <v>2655</v>
      </c>
      <c r="B454" s="30" t="s">
        <v>2656</v>
      </c>
      <c r="C454" s="29" t="s">
        <v>14</v>
      </c>
      <c r="D454" s="29" t="s">
        <v>1576</v>
      </c>
      <c r="E454" s="29" t="s">
        <v>33</v>
      </c>
      <c r="F454" s="31">
        <v>3</v>
      </c>
      <c r="G454" s="31">
        <v>28.36</v>
      </c>
      <c r="H454" s="31">
        <f t="shared" si="28"/>
        <v>85.08</v>
      </c>
      <c r="I454" s="32">
        <f t="shared" si="29"/>
        <v>4.774914418021331E-3</v>
      </c>
      <c r="J454" s="32">
        <f t="shared" si="31"/>
        <v>99.762027087885116</v>
      </c>
      <c r="K454" s="29" t="str">
        <f t="shared" si="30"/>
        <v>C</v>
      </c>
    </row>
    <row r="455" spans="1:11" ht="15" customHeight="1">
      <c r="A455" s="29" t="s">
        <v>2615</v>
      </c>
      <c r="B455" s="30" t="s">
        <v>2616</v>
      </c>
      <c r="C455" s="29" t="s">
        <v>14</v>
      </c>
      <c r="D455" s="29" t="s">
        <v>1576</v>
      </c>
      <c r="E455" s="29" t="s">
        <v>33</v>
      </c>
      <c r="F455" s="31">
        <v>3</v>
      </c>
      <c r="G455" s="31">
        <v>28.14</v>
      </c>
      <c r="H455" s="31">
        <f t="shared" si="28"/>
        <v>84.42</v>
      </c>
      <c r="I455" s="32">
        <f t="shared" si="29"/>
        <v>4.7378734740169343E-3</v>
      </c>
      <c r="J455" s="32">
        <f t="shared" si="31"/>
        <v>99.766764961359129</v>
      </c>
      <c r="K455" s="29" t="str">
        <f t="shared" si="30"/>
        <v>C</v>
      </c>
    </row>
    <row r="456" spans="1:11" ht="15" customHeight="1">
      <c r="A456" s="29" t="s">
        <v>2248</v>
      </c>
      <c r="B456" s="30" t="s">
        <v>2249</v>
      </c>
      <c r="C456" s="29" t="s">
        <v>14</v>
      </c>
      <c r="D456" s="29" t="s">
        <v>1576</v>
      </c>
      <c r="E456" s="29" t="s">
        <v>33</v>
      </c>
      <c r="F456" s="31">
        <v>6</v>
      </c>
      <c r="G456" s="31">
        <v>14.07</v>
      </c>
      <c r="H456" s="31">
        <f t="shared" si="28"/>
        <v>84.42</v>
      </c>
      <c r="I456" s="32">
        <f t="shared" si="29"/>
        <v>4.7378734740169343E-3</v>
      </c>
      <c r="J456" s="32">
        <f t="shared" si="31"/>
        <v>99.771502834833143</v>
      </c>
      <c r="K456" s="29" t="str">
        <f t="shared" si="30"/>
        <v>C</v>
      </c>
    </row>
    <row r="457" spans="1:11" ht="15" customHeight="1">
      <c r="A457" s="29" t="s">
        <v>2582</v>
      </c>
      <c r="B457" s="30" t="s">
        <v>2583</v>
      </c>
      <c r="C457" s="29" t="s">
        <v>14</v>
      </c>
      <c r="D457" s="29" t="s">
        <v>1576</v>
      </c>
      <c r="E457" s="29" t="s">
        <v>33</v>
      </c>
      <c r="F457" s="31">
        <v>12</v>
      </c>
      <c r="G457" s="31">
        <v>7.03</v>
      </c>
      <c r="H457" s="31">
        <f t="shared" si="28"/>
        <v>84.36</v>
      </c>
      <c r="I457" s="32">
        <f t="shared" si="29"/>
        <v>4.7345061154710792E-3</v>
      </c>
      <c r="J457" s="32">
        <f t="shared" si="31"/>
        <v>99.776237340948612</v>
      </c>
      <c r="K457" s="29" t="str">
        <f t="shared" si="30"/>
        <v>C</v>
      </c>
    </row>
    <row r="458" spans="1:11" ht="15" customHeight="1">
      <c r="A458" s="29" t="s">
        <v>2969</v>
      </c>
      <c r="B458" s="30" t="s">
        <v>2970</v>
      </c>
      <c r="C458" s="29" t="s">
        <v>14</v>
      </c>
      <c r="D458" s="29" t="s">
        <v>1576</v>
      </c>
      <c r="E458" s="29" t="s">
        <v>33</v>
      </c>
      <c r="F458" s="31">
        <v>14</v>
      </c>
      <c r="G458" s="31">
        <v>5.84</v>
      </c>
      <c r="H458" s="31">
        <f t="shared" si="28"/>
        <v>81.760000000000005</v>
      </c>
      <c r="I458" s="32">
        <f t="shared" si="29"/>
        <v>4.5885872451507295E-3</v>
      </c>
      <c r="J458" s="32">
        <f t="shared" si="31"/>
        <v>99.780825928193764</v>
      </c>
      <c r="K458" s="29" t="str">
        <f t="shared" si="30"/>
        <v>C</v>
      </c>
    </row>
    <row r="459" spans="1:11" ht="15" customHeight="1">
      <c r="A459" s="29" t="s">
        <v>2767</v>
      </c>
      <c r="B459" s="30" t="s">
        <v>2768</v>
      </c>
      <c r="C459" s="29" t="s">
        <v>14</v>
      </c>
      <c r="D459" s="29" t="s">
        <v>1576</v>
      </c>
      <c r="E459" s="29" t="s">
        <v>118</v>
      </c>
      <c r="F459" s="39">
        <v>0.47199999999999998</v>
      </c>
      <c r="G459" s="31">
        <v>172.51</v>
      </c>
      <c r="H459" s="31">
        <f t="shared" si="28"/>
        <v>81.42</v>
      </c>
      <c r="I459" s="32">
        <f t="shared" si="29"/>
        <v>4.5695055467242212E-3</v>
      </c>
      <c r="J459" s="32">
        <f t="shared" si="31"/>
        <v>99.78539543374049</v>
      </c>
      <c r="K459" s="29" t="str">
        <f t="shared" si="30"/>
        <v>C</v>
      </c>
    </row>
    <row r="460" spans="1:11" ht="15" customHeight="1">
      <c r="A460" s="29" t="s">
        <v>3542</v>
      </c>
      <c r="B460" s="30" t="s">
        <v>3543</v>
      </c>
      <c r="C460" s="29" t="s">
        <v>14</v>
      </c>
      <c r="D460" s="29" t="s">
        <v>1576</v>
      </c>
      <c r="E460" s="29" t="s">
        <v>118</v>
      </c>
      <c r="F460" s="31">
        <v>9.9528149999999993</v>
      </c>
      <c r="G460" s="31">
        <v>8.1300000000000008</v>
      </c>
      <c r="H460" s="31">
        <f t="shared" si="28"/>
        <v>80.92</v>
      </c>
      <c r="I460" s="32">
        <f t="shared" si="29"/>
        <v>4.5414442255087692E-3</v>
      </c>
      <c r="J460" s="32">
        <f t="shared" si="31"/>
        <v>99.789936877965999</v>
      </c>
      <c r="K460" s="29" t="str">
        <f t="shared" si="30"/>
        <v>C</v>
      </c>
    </row>
    <row r="461" spans="1:11" ht="20.100000000000001" customHeight="1">
      <c r="A461" s="29" t="s">
        <v>3355</v>
      </c>
      <c r="B461" s="30" t="s">
        <v>3356</v>
      </c>
      <c r="C461" s="29" t="s">
        <v>14</v>
      </c>
      <c r="D461" s="29" t="s">
        <v>1860</v>
      </c>
      <c r="E461" s="29" t="s">
        <v>33</v>
      </c>
      <c r="F461" s="40">
        <v>1.4699941452024884E-2</v>
      </c>
      <c r="G461" s="31">
        <v>5409.4</v>
      </c>
      <c r="H461" s="31">
        <f t="shared" si="28"/>
        <v>79.52</v>
      </c>
      <c r="I461" s="32">
        <f t="shared" si="29"/>
        <v>4.4628725261055026E-3</v>
      </c>
      <c r="J461" s="32">
        <f t="shared" si="31"/>
        <v>99.794399750492104</v>
      </c>
      <c r="K461" s="29" t="str">
        <f t="shared" si="30"/>
        <v>C</v>
      </c>
    </row>
    <row r="462" spans="1:11" ht="15" customHeight="1">
      <c r="A462" s="29" t="s">
        <v>3071</v>
      </c>
      <c r="B462" s="30" t="s">
        <v>3072</v>
      </c>
      <c r="C462" s="29" t="s">
        <v>14</v>
      </c>
      <c r="D462" s="29" t="s">
        <v>1576</v>
      </c>
      <c r="E462" s="29" t="s">
        <v>1790</v>
      </c>
      <c r="F462" s="31">
        <v>3.8072499999999998</v>
      </c>
      <c r="G462" s="31">
        <v>20.28</v>
      </c>
      <c r="H462" s="31">
        <f t="shared" si="28"/>
        <v>77.209999999999994</v>
      </c>
      <c r="I462" s="32">
        <f t="shared" si="29"/>
        <v>4.3332292220901137E-3</v>
      </c>
      <c r="J462" s="32">
        <f t="shared" si="31"/>
        <v>99.798732979714188</v>
      </c>
      <c r="K462" s="29" t="str">
        <f t="shared" si="30"/>
        <v>C</v>
      </c>
    </row>
    <row r="463" spans="1:11" ht="15" customHeight="1">
      <c r="A463" s="29" t="s">
        <v>3034</v>
      </c>
      <c r="B463" s="30" t="s">
        <v>3035</v>
      </c>
      <c r="C463" s="29" t="s">
        <v>14</v>
      </c>
      <c r="D463" s="29" t="s">
        <v>1576</v>
      </c>
      <c r="E463" s="29" t="s">
        <v>33</v>
      </c>
      <c r="F463" s="31">
        <v>60.088527999999997</v>
      </c>
      <c r="G463" s="31">
        <v>1.27</v>
      </c>
      <c r="H463" s="31">
        <f t="shared" si="28"/>
        <v>76.31</v>
      </c>
      <c r="I463" s="32">
        <f t="shared" si="29"/>
        <v>4.2827188439023009E-3</v>
      </c>
      <c r="J463" s="32">
        <f t="shared" si="31"/>
        <v>99.803015698558085</v>
      </c>
      <c r="K463" s="29" t="str">
        <f t="shared" si="30"/>
        <v>C</v>
      </c>
    </row>
    <row r="464" spans="1:11" ht="15" customHeight="1">
      <c r="A464" s="29" t="s">
        <v>3388</v>
      </c>
      <c r="B464" s="30" t="s">
        <v>3389</v>
      </c>
      <c r="C464" s="29" t="s">
        <v>14</v>
      </c>
      <c r="D464" s="29" t="s">
        <v>1576</v>
      </c>
      <c r="E464" s="29" t="s">
        <v>88</v>
      </c>
      <c r="F464" s="31">
        <v>35.025168149999999</v>
      </c>
      <c r="G464" s="31">
        <v>2.17</v>
      </c>
      <c r="H464" s="31">
        <f t="shared" si="28"/>
        <v>76</v>
      </c>
      <c r="I464" s="32">
        <f t="shared" si="29"/>
        <v>4.2653208247487202E-3</v>
      </c>
      <c r="J464" s="32">
        <f t="shared" si="31"/>
        <v>99.807281019382827</v>
      </c>
      <c r="K464" s="29" t="str">
        <f t="shared" si="30"/>
        <v>C</v>
      </c>
    </row>
    <row r="465" spans="1:11" ht="20.100000000000001" customHeight="1">
      <c r="A465" s="29" t="s">
        <v>4128</v>
      </c>
      <c r="B465" s="30" t="s">
        <v>4129</v>
      </c>
      <c r="C465" s="29" t="s">
        <v>14</v>
      </c>
      <c r="D465" s="29" t="s">
        <v>1576</v>
      </c>
      <c r="E465" s="29" t="s">
        <v>33</v>
      </c>
      <c r="F465" s="31">
        <v>9.5851780000000009</v>
      </c>
      <c r="G465" s="31">
        <v>7.92</v>
      </c>
      <c r="H465" s="31">
        <f t="shared" si="28"/>
        <v>75.91</v>
      </c>
      <c r="I465" s="32">
        <f t="shared" si="29"/>
        <v>4.2602697869299384E-3</v>
      </c>
      <c r="J465" s="32">
        <f t="shared" si="31"/>
        <v>99.811541289169753</v>
      </c>
      <c r="K465" s="29" t="str">
        <f t="shared" si="30"/>
        <v>C</v>
      </c>
    </row>
    <row r="466" spans="1:11" ht="15" customHeight="1">
      <c r="A466" s="29" t="s">
        <v>2609</v>
      </c>
      <c r="B466" s="30" t="s">
        <v>2610</v>
      </c>
      <c r="C466" s="29" t="s">
        <v>14</v>
      </c>
      <c r="D466" s="29" t="s">
        <v>1576</v>
      </c>
      <c r="E466" s="29" t="s">
        <v>33</v>
      </c>
      <c r="F466" s="31">
        <v>1</v>
      </c>
      <c r="G466" s="31">
        <v>75.48</v>
      </c>
      <c r="H466" s="31">
        <f t="shared" si="28"/>
        <v>75.48</v>
      </c>
      <c r="I466" s="32">
        <f t="shared" si="29"/>
        <v>4.236137050684651E-3</v>
      </c>
      <c r="J466" s="32">
        <f t="shared" si="31"/>
        <v>99.815777426220436</v>
      </c>
      <c r="K466" s="29" t="str">
        <f t="shared" si="30"/>
        <v>C</v>
      </c>
    </row>
    <row r="467" spans="1:11" ht="15" customHeight="1">
      <c r="A467" s="29" t="s">
        <v>2206</v>
      </c>
      <c r="B467" s="30" t="s">
        <v>2207</v>
      </c>
      <c r="C467" s="29" t="s">
        <v>399</v>
      </c>
      <c r="D467" s="29" t="s">
        <v>1576</v>
      </c>
      <c r="E467" s="29" t="s">
        <v>400</v>
      </c>
      <c r="F467" s="31">
        <v>5</v>
      </c>
      <c r="G467" s="31">
        <v>14.96</v>
      </c>
      <c r="H467" s="31">
        <f t="shared" si="28"/>
        <v>74.8</v>
      </c>
      <c r="I467" s="32">
        <f t="shared" si="29"/>
        <v>4.1979736538316353E-3</v>
      </c>
      <c r="J467" s="32">
        <f t="shared" si="31"/>
        <v>99.819975399874266</v>
      </c>
      <c r="K467" s="29" t="str">
        <f t="shared" si="30"/>
        <v>C</v>
      </c>
    </row>
    <row r="468" spans="1:11" ht="20.100000000000001" customHeight="1">
      <c r="A468" s="29" t="s">
        <v>2031</v>
      </c>
      <c r="B468" s="30" t="s">
        <v>2032</v>
      </c>
      <c r="C468" s="29" t="s">
        <v>14</v>
      </c>
      <c r="D468" s="29" t="s">
        <v>1576</v>
      </c>
      <c r="E468" s="29" t="s">
        <v>88</v>
      </c>
      <c r="F468" s="31">
        <v>8.9810719999999993</v>
      </c>
      <c r="G468" s="31">
        <v>8.2100000000000009</v>
      </c>
      <c r="H468" s="31">
        <f t="shared" si="28"/>
        <v>73.73</v>
      </c>
      <c r="I468" s="32">
        <f t="shared" si="29"/>
        <v>4.1379224264305675E-3</v>
      </c>
      <c r="J468" s="32">
        <f t="shared" si="31"/>
        <v>99.824113322300704</v>
      </c>
      <c r="K468" s="29" t="str">
        <f t="shared" si="30"/>
        <v>C</v>
      </c>
    </row>
    <row r="469" spans="1:11" ht="15" customHeight="1">
      <c r="A469" s="29" t="s">
        <v>3323</v>
      </c>
      <c r="B469" s="30" t="s">
        <v>3324</v>
      </c>
      <c r="C469" s="29" t="s">
        <v>14</v>
      </c>
      <c r="D469" s="29" t="s">
        <v>1483</v>
      </c>
      <c r="E469" s="29" t="s">
        <v>1563</v>
      </c>
      <c r="F469" s="31">
        <v>4.8759033599999997</v>
      </c>
      <c r="G469" s="31">
        <v>14.96</v>
      </c>
      <c r="H469" s="31">
        <f t="shared" si="28"/>
        <v>72.94</v>
      </c>
      <c r="I469" s="32">
        <f t="shared" si="29"/>
        <v>4.0935855389101529E-3</v>
      </c>
      <c r="J469" s="32">
        <f t="shared" si="31"/>
        <v>99.828206907839615</v>
      </c>
      <c r="K469" s="29" t="str">
        <f t="shared" si="30"/>
        <v>C</v>
      </c>
    </row>
    <row r="470" spans="1:11" ht="15" customHeight="1">
      <c r="A470" s="29" t="s">
        <v>2272</v>
      </c>
      <c r="B470" s="30" t="s">
        <v>2273</v>
      </c>
      <c r="C470" s="29" t="s">
        <v>399</v>
      </c>
      <c r="D470" s="29" t="s">
        <v>1576</v>
      </c>
      <c r="E470" s="29" t="s">
        <v>400</v>
      </c>
      <c r="F470" s="31">
        <v>7</v>
      </c>
      <c r="G470" s="31">
        <v>10.25</v>
      </c>
      <c r="H470" s="31">
        <f t="shared" si="28"/>
        <v>71.75</v>
      </c>
      <c r="I470" s="32">
        <f t="shared" si="29"/>
        <v>4.0267995944173775E-3</v>
      </c>
      <c r="J470" s="32">
        <f t="shared" si="31"/>
        <v>99.832233707434028</v>
      </c>
      <c r="K470" s="29" t="str">
        <f t="shared" si="30"/>
        <v>C</v>
      </c>
    </row>
    <row r="471" spans="1:11" ht="15" customHeight="1">
      <c r="A471" s="29" t="s">
        <v>2639</v>
      </c>
      <c r="B471" s="30" t="s">
        <v>2640</v>
      </c>
      <c r="C471" s="29" t="s">
        <v>14</v>
      </c>
      <c r="D471" s="29" t="s">
        <v>1576</v>
      </c>
      <c r="E471" s="29" t="s">
        <v>88</v>
      </c>
      <c r="F471" s="31">
        <v>18.644264</v>
      </c>
      <c r="G471" s="31">
        <v>3.84</v>
      </c>
      <c r="H471" s="31">
        <f t="shared" si="28"/>
        <v>71.59</v>
      </c>
      <c r="I471" s="32">
        <f t="shared" si="29"/>
        <v>4.0178199716284328E-3</v>
      </c>
      <c r="J471" s="32">
        <f t="shared" si="31"/>
        <v>99.836251527405651</v>
      </c>
      <c r="K471" s="29" t="str">
        <f t="shared" si="30"/>
        <v>C</v>
      </c>
    </row>
    <row r="472" spans="1:11" ht="20.100000000000001" customHeight="1">
      <c r="A472" s="29" t="s">
        <v>1803</v>
      </c>
      <c r="B472" s="30" t="s">
        <v>1804</v>
      </c>
      <c r="C472" s="29" t="s">
        <v>14</v>
      </c>
      <c r="D472" s="29" t="s">
        <v>1576</v>
      </c>
      <c r="E472" s="29" t="s">
        <v>1790</v>
      </c>
      <c r="F472" s="31">
        <v>10.66282205340141</v>
      </c>
      <c r="G472" s="31">
        <v>6.39</v>
      </c>
      <c r="H472" s="31">
        <f t="shared" si="28"/>
        <v>68.14</v>
      </c>
      <c r="I472" s="32">
        <f t="shared" si="29"/>
        <v>3.8241968552418133E-3</v>
      </c>
      <c r="J472" s="32">
        <f t="shared" si="31"/>
        <v>99.840075724260899</v>
      </c>
      <c r="K472" s="29" t="str">
        <f t="shared" si="30"/>
        <v>C</v>
      </c>
    </row>
    <row r="473" spans="1:11" ht="15" customHeight="1">
      <c r="A473" s="29" t="s">
        <v>3658</v>
      </c>
      <c r="B473" s="30" t="s">
        <v>3659</v>
      </c>
      <c r="C473" s="29" t="s">
        <v>14</v>
      </c>
      <c r="D473" s="29" t="s">
        <v>1576</v>
      </c>
      <c r="E473" s="29" t="s">
        <v>33</v>
      </c>
      <c r="F473" s="31">
        <v>2</v>
      </c>
      <c r="G473" s="31">
        <v>33.79</v>
      </c>
      <c r="H473" s="31">
        <f t="shared" si="28"/>
        <v>67.58</v>
      </c>
      <c r="I473" s="32">
        <f t="shared" si="29"/>
        <v>3.7927681754805066E-3</v>
      </c>
      <c r="J473" s="32">
        <f t="shared" si="31"/>
        <v>99.843868492436386</v>
      </c>
      <c r="K473" s="29" t="str">
        <f t="shared" si="30"/>
        <v>C</v>
      </c>
    </row>
    <row r="474" spans="1:11" ht="15" customHeight="1">
      <c r="A474" s="29" t="s">
        <v>2688</v>
      </c>
      <c r="B474" s="30" t="s">
        <v>2689</v>
      </c>
      <c r="C474" s="29" t="s">
        <v>14</v>
      </c>
      <c r="D474" s="29" t="s">
        <v>1576</v>
      </c>
      <c r="E474" s="29" t="s">
        <v>33</v>
      </c>
      <c r="F474" s="31">
        <v>23</v>
      </c>
      <c r="G474" s="31">
        <v>2.92</v>
      </c>
      <c r="H474" s="31">
        <f t="shared" si="28"/>
        <v>67.16</v>
      </c>
      <c r="I474" s="32">
        <f t="shared" si="29"/>
        <v>3.7691966656595265E-3</v>
      </c>
      <c r="J474" s="32">
        <f t="shared" si="31"/>
        <v>99.847637689102044</v>
      </c>
      <c r="K474" s="29" t="str">
        <f t="shared" si="30"/>
        <v>C</v>
      </c>
    </row>
    <row r="475" spans="1:11" ht="20.100000000000001" customHeight="1">
      <c r="A475" s="29" t="s">
        <v>3754</v>
      </c>
      <c r="B475" s="30" t="s">
        <v>3755</v>
      </c>
      <c r="C475" s="29" t="s">
        <v>14</v>
      </c>
      <c r="D475" s="29" t="s">
        <v>1576</v>
      </c>
      <c r="E475" s="29" t="s">
        <v>43</v>
      </c>
      <c r="F475" s="41">
        <v>0.5219567625</v>
      </c>
      <c r="G475" s="31">
        <v>128.66</v>
      </c>
      <c r="H475" s="31">
        <f t="shared" si="28"/>
        <v>67.150000000000006</v>
      </c>
      <c r="I475" s="32">
        <f t="shared" si="29"/>
        <v>3.7686354392352187E-3</v>
      </c>
      <c r="J475" s="32">
        <f t="shared" si="31"/>
        <v>99.851406324541273</v>
      </c>
      <c r="K475" s="29" t="str">
        <f t="shared" si="30"/>
        <v>C</v>
      </c>
    </row>
    <row r="476" spans="1:11" ht="15" customHeight="1">
      <c r="A476" s="29" t="s">
        <v>2269</v>
      </c>
      <c r="B476" s="30" t="s">
        <v>2270</v>
      </c>
      <c r="C476" s="29" t="s">
        <v>399</v>
      </c>
      <c r="D476" s="29" t="s">
        <v>1576</v>
      </c>
      <c r="E476" s="29" t="s">
        <v>400</v>
      </c>
      <c r="F476" s="31">
        <v>12</v>
      </c>
      <c r="G476" s="31">
        <v>5.57</v>
      </c>
      <c r="H476" s="31">
        <f t="shared" si="28"/>
        <v>66.84</v>
      </c>
      <c r="I476" s="32">
        <f t="shared" si="29"/>
        <v>3.751237420081638E-3</v>
      </c>
      <c r="J476" s="32">
        <f t="shared" si="31"/>
        <v>99.855157561961349</v>
      </c>
      <c r="K476" s="29" t="str">
        <f t="shared" si="30"/>
        <v>C</v>
      </c>
    </row>
    <row r="477" spans="1:11" ht="15" customHeight="1">
      <c r="A477" s="29" t="s">
        <v>3584</v>
      </c>
      <c r="B477" s="30" t="s">
        <v>3585</v>
      </c>
      <c r="C477" s="29" t="s">
        <v>14</v>
      </c>
      <c r="D477" s="29" t="s">
        <v>1483</v>
      </c>
      <c r="E477" s="29" t="s">
        <v>1563</v>
      </c>
      <c r="F477" s="31">
        <v>4.3724734200000004</v>
      </c>
      <c r="G477" s="31">
        <v>15.22</v>
      </c>
      <c r="H477" s="31">
        <f t="shared" si="28"/>
        <v>66.55</v>
      </c>
      <c r="I477" s="32">
        <f t="shared" si="29"/>
        <v>3.7349618537766754E-3</v>
      </c>
      <c r="J477" s="32">
        <f t="shared" si="31"/>
        <v>99.858892523815129</v>
      </c>
      <c r="K477" s="29" t="str">
        <f t="shared" si="30"/>
        <v>C</v>
      </c>
    </row>
    <row r="478" spans="1:11" ht="27.95" customHeight="1">
      <c r="A478" s="29" t="s">
        <v>1504</v>
      </c>
      <c r="B478" s="30" t="s">
        <v>1505</v>
      </c>
      <c r="C478" s="29" t="s">
        <v>14</v>
      </c>
      <c r="D478" s="29" t="s">
        <v>1469</v>
      </c>
      <c r="E478" s="29" t="s">
        <v>15</v>
      </c>
      <c r="F478" s="31">
        <v>6</v>
      </c>
      <c r="G478" s="31">
        <v>10.89</v>
      </c>
      <c r="H478" s="31">
        <f t="shared" si="28"/>
        <v>65.34</v>
      </c>
      <c r="I478" s="32">
        <f t="shared" si="29"/>
        <v>3.6670534564352819E-3</v>
      </c>
      <c r="J478" s="32">
        <f t="shared" si="31"/>
        <v>99.862559577271568</v>
      </c>
      <c r="K478" s="29" t="str">
        <f t="shared" si="30"/>
        <v>C</v>
      </c>
    </row>
    <row r="479" spans="1:11" ht="20.100000000000001" customHeight="1">
      <c r="A479" s="29" t="s">
        <v>3032</v>
      </c>
      <c r="B479" s="30" t="s">
        <v>3033</v>
      </c>
      <c r="C479" s="29" t="s">
        <v>14</v>
      </c>
      <c r="D479" s="29" t="s">
        <v>1576</v>
      </c>
      <c r="E479" s="29" t="s">
        <v>33</v>
      </c>
      <c r="F479" s="31">
        <v>105.10968821119999</v>
      </c>
      <c r="G479" s="31">
        <v>0.61</v>
      </c>
      <c r="H479" s="31">
        <f t="shared" si="28"/>
        <v>64.12</v>
      </c>
      <c r="I479" s="32">
        <f t="shared" si="29"/>
        <v>3.5985838326695785E-3</v>
      </c>
      <c r="J479" s="32">
        <f t="shared" si="31"/>
        <v>99.866158161104238</v>
      </c>
      <c r="K479" s="29" t="str">
        <f t="shared" si="30"/>
        <v>C</v>
      </c>
    </row>
    <row r="480" spans="1:11" ht="20.100000000000001" customHeight="1">
      <c r="A480" s="29" t="s">
        <v>2991</v>
      </c>
      <c r="B480" s="30" t="s">
        <v>1212</v>
      </c>
      <c r="C480" s="29" t="s">
        <v>4250</v>
      </c>
      <c r="D480" s="29" t="s">
        <v>1576</v>
      </c>
      <c r="E480" s="29" t="s">
        <v>33</v>
      </c>
      <c r="F480" s="31">
        <v>1</v>
      </c>
      <c r="G480" s="31">
        <v>63.44</v>
      </c>
      <c r="H480" s="31">
        <f t="shared" si="28"/>
        <v>63.44</v>
      </c>
      <c r="I480" s="32">
        <f t="shared" si="29"/>
        <v>3.5604204358165629E-3</v>
      </c>
      <c r="J480" s="32">
        <f t="shared" si="31"/>
        <v>99.869718581540056</v>
      </c>
      <c r="K480" s="29" t="str">
        <f t="shared" si="30"/>
        <v>C</v>
      </c>
    </row>
    <row r="481" spans="1:11" ht="15" customHeight="1">
      <c r="A481" s="29" t="s">
        <v>2594</v>
      </c>
      <c r="B481" s="30" t="s">
        <v>2595</v>
      </c>
      <c r="C481" s="29" t="s">
        <v>14</v>
      </c>
      <c r="D481" s="29" t="s">
        <v>1576</v>
      </c>
      <c r="E481" s="29" t="s">
        <v>33</v>
      </c>
      <c r="F481" s="31">
        <v>8</v>
      </c>
      <c r="G481" s="31">
        <v>7.92</v>
      </c>
      <c r="H481" s="31">
        <f t="shared" si="28"/>
        <v>63.36</v>
      </c>
      <c r="I481" s="32">
        <f t="shared" si="29"/>
        <v>3.555930624422091E-3</v>
      </c>
      <c r="J481" s="32">
        <f t="shared" si="31"/>
        <v>99.873274512164471</v>
      </c>
      <c r="K481" s="29" t="str">
        <f t="shared" si="30"/>
        <v>C</v>
      </c>
    </row>
    <row r="482" spans="1:11" ht="15" customHeight="1">
      <c r="A482" s="29" t="s">
        <v>2374</v>
      </c>
      <c r="B482" s="30" t="s">
        <v>2375</v>
      </c>
      <c r="C482" s="29" t="s">
        <v>14</v>
      </c>
      <c r="D482" s="29" t="s">
        <v>1576</v>
      </c>
      <c r="E482" s="29" t="s">
        <v>33</v>
      </c>
      <c r="F482" s="31">
        <v>5</v>
      </c>
      <c r="G482" s="31">
        <v>12.52</v>
      </c>
      <c r="H482" s="31">
        <f t="shared" si="28"/>
        <v>62.6</v>
      </c>
      <c r="I482" s="32">
        <f t="shared" si="29"/>
        <v>3.5132774161746034E-3</v>
      </c>
      <c r="J482" s="32">
        <f t="shared" si="31"/>
        <v>99.876787789580646</v>
      </c>
      <c r="K482" s="29" t="str">
        <f t="shared" si="30"/>
        <v>C</v>
      </c>
    </row>
    <row r="483" spans="1:11" ht="15" customHeight="1">
      <c r="A483" s="29" t="s">
        <v>2443</v>
      </c>
      <c r="B483" s="30" t="s">
        <v>2444</v>
      </c>
      <c r="C483" s="29" t="s">
        <v>14</v>
      </c>
      <c r="D483" s="29" t="s">
        <v>1576</v>
      </c>
      <c r="E483" s="29" t="s">
        <v>33</v>
      </c>
      <c r="F483" s="31">
        <v>14.058999999999999</v>
      </c>
      <c r="G483" s="31">
        <v>4.37</v>
      </c>
      <c r="H483" s="31">
        <f t="shared" si="28"/>
        <v>61.44</v>
      </c>
      <c r="I483" s="32">
        <f t="shared" si="29"/>
        <v>3.4481751509547547E-3</v>
      </c>
      <c r="J483" s="32">
        <f t="shared" si="31"/>
        <v>99.880235964731597</v>
      </c>
      <c r="K483" s="29" t="str">
        <f t="shared" si="30"/>
        <v>C</v>
      </c>
    </row>
    <row r="484" spans="1:11" ht="15" customHeight="1">
      <c r="A484" s="29" t="s">
        <v>2947</v>
      </c>
      <c r="B484" s="30" t="s">
        <v>2948</v>
      </c>
      <c r="C484" s="29" t="s">
        <v>399</v>
      </c>
      <c r="D484" s="29" t="s">
        <v>1576</v>
      </c>
      <c r="E484" s="29" t="s">
        <v>2949</v>
      </c>
      <c r="F484" s="31">
        <v>63.84</v>
      </c>
      <c r="G484" s="31">
        <v>0.96</v>
      </c>
      <c r="H484" s="31">
        <f t="shared" si="28"/>
        <v>61.29</v>
      </c>
      <c r="I484" s="32">
        <f t="shared" si="29"/>
        <v>3.4397567545901195E-3</v>
      </c>
      <c r="J484" s="32">
        <f t="shared" si="31"/>
        <v>99.883675721486185</v>
      </c>
      <c r="K484" s="29" t="str">
        <f t="shared" si="30"/>
        <v>C</v>
      </c>
    </row>
    <row r="485" spans="1:11" ht="20.100000000000001" customHeight="1">
      <c r="A485" s="29" t="s">
        <v>3496</v>
      </c>
      <c r="B485" s="30" t="s">
        <v>3497</v>
      </c>
      <c r="C485" s="29" t="s">
        <v>14</v>
      </c>
      <c r="D485" s="29" t="s">
        <v>1860</v>
      </c>
      <c r="E485" s="29" t="s">
        <v>33</v>
      </c>
      <c r="F485" s="40">
        <v>3.9177885004117894E-3</v>
      </c>
      <c r="G485" s="31">
        <v>15517.56</v>
      </c>
      <c r="H485" s="31">
        <f t="shared" si="28"/>
        <v>60.79</v>
      </c>
      <c r="I485" s="32">
        <f t="shared" si="29"/>
        <v>3.4116954333746675E-3</v>
      </c>
      <c r="J485" s="32">
        <f t="shared" si="31"/>
        <v>99.887087416919556</v>
      </c>
      <c r="K485" s="29" t="str">
        <f t="shared" si="30"/>
        <v>C</v>
      </c>
    </row>
    <row r="486" spans="1:11" ht="15" customHeight="1">
      <c r="A486" s="29" t="s">
        <v>2225</v>
      </c>
      <c r="B486" s="30" t="s">
        <v>2226</v>
      </c>
      <c r="C486" s="29" t="s">
        <v>14</v>
      </c>
      <c r="D486" s="29" t="s">
        <v>1576</v>
      </c>
      <c r="E486" s="29" t="s">
        <v>33</v>
      </c>
      <c r="F486" s="31">
        <v>7</v>
      </c>
      <c r="G486" s="31">
        <v>8.59</v>
      </c>
      <c r="H486" s="31">
        <f t="shared" si="28"/>
        <v>60.13</v>
      </c>
      <c r="I486" s="32">
        <f t="shared" si="29"/>
        <v>3.3746544893702708E-3</v>
      </c>
      <c r="J486" s="32">
        <f t="shared" si="31"/>
        <v>99.890462071408933</v>
      </c>
      <c r="K486" s="29" t="str">
        <f t="shared" si="30"/>
        <v>C</v>
      </c>
    </row>
    <row r="487" spans="1:11" ht="15" customHeight="1">
      <c r="A487" s="29" t="s">
        <v>2929</v>
      </c>
      <c r="B487" s="30" t="s">
        <v>2930</v>
      </c>
      <c r="C487" s="29" t="s">
        <v>14</v>
      </c>
      <c r="D487" s="29" t="s">
        <v>1576</v>
      </c>
      <c r="E487" s="29" t="s">
        <v>33</v>
      </c>
      <c r="F487" s="31">
        <v>64.597331999999994</v>
      </c>
      <c r="G487" s="31">
        <v>0.92</v>
      </c>
      <c r="H487" s="31">
        <f t="shared" si="28"/>
        <v>59.43</v>
      </c>
      <c r="I487" s="32">
        <f t="shared" si="29"/>
        <v>3.3353686396686375E-3</v>
      </c>
      <c r="J487" s="32">
        <f t="shared" si="31"/>
        <v>99.893797440048601</v>
      </c>
      <c r="K487" s="29" t="str">
        <f t="shared" si="30"/>
        <v>C</v>
      </c>
    </row>
    <row r="488" spans="1:11" ht="20.100000000000001" customHeight="1">
      <c r="A488" s="29" t="s">
        <v>3093</v>
      </c>
      <c r="B488" s="30" t="s">
        <v>3094</v>
      </c>
      <c r="C488" s="29" t="s">
        <v>14</v>
      </c>
      <c r="D488" s="29" t="s">
        <v>1576</v>
      </c>
      <c r="E488" s="29" t="s">
        <v>33</v>
      </c>
      <c r="F488" s="31">
        <v>11</v>
      </c>
      <c r="G488" s="31">
        <v>5.4</v>
      </c>
      <c r="H488" s="31">
        <f t="shared" si="28"/>
        <v>59.4</v>
      </c>
      <c r="I488" s="32">
        <f t="shared" si="29"/>
        <v>3.33368496039571E-3</v>
      </c>
      <c r="J488" s="32">
        <f t="shared" si="31"/>
        <v>99.897131125008997</v>
      </c>
      <c r="K488" s="29" t="str">
        <f t="shared" si="30"/>
        <v>C</v>
      </c>
    </row>
    <row r="489" spans="1:11" ht="15" customHeight="1">
      <c r="A489" s="29" t="s">
        <v>2390</v>
      </c>
      <c r="B489" s="30" t="s">
        <v>2391</v>
      </c>
      <c r="C489" s="29" t="s">
        <v>14</v>
      </c>
      <c r="D489" s="29" t="s">
        <v>1576</v>
      </c>
      <c r="E489" s="29" t="s">
        <v>33</v>
      </c>
      <c r="F489" s="31">
        <v>1</v>
      </c>
      <c r="G489" s="31">
        <v>59.32</v>
      </c>
      <c r="H489" s="31">
        <f t="shared" si="28"/>
        <v>59.32</v>
      </c>
      <c r="I489" s="32">
        <f t="shared" si="29"/>
        <v>3.3291951490012381E-3</v>
      </c>
      <c r="J489" s="32">
        <f t="shared" si="31"/>
        <v>99.900460320158004</v>
      </c>
      <c r="K489" s="29" t="str">
        <f t="shared" si="30"/>
        <v>C</v>
      </c>
    </row>
    <row r="490" spans="1:11" ht="20.100000000000001" customHeight="1">
      <c r="A490" s="29" t="s">
        <v>4055</v>
      </c>
      <c r="B490" s="30" t="s">
        <v>4056</v>
      </c>
      <c r="C490" s="29" t="s">
        <v>14</v>
      </c>
      <c r="D490" s="29" t="s">
        <v>1860</v>
      </c>
      <c r="E490" s="29" t="s">
        <v>33</v>
      </c>
      <c r="F490" s="37">
        <v>8.3625972127999992E-3</v>
      </c>
      <c r="G490" s="31">
        <v>7090.69</v>
      </c>
      <c r="H490" s="31">
        <f t="shared" si="28"/>
        <v>59.3</v>
      </c>
      <c r="I490" s="32">
        <f t="shared" si="29"/>
        <v>3.32807269615262E-3</v>
      </c>
      <c r="J490" s="32">
        <f t="shared" si="31"/>
        <v>99.903788392854153</v>
      </c>
      <c r="K490" s="29" t="str">
        <f t="shared" si="30"/>
        <v>C</v>
      </c>
    </row>
    <row r="491" spans="1:11" ht="20.100000000000001" customHeight="1">
      <c r="A491" s="29" t="s">
        <v>2376</v>
      </c>
      <c r="B491" s="30" t="s">
        <v>2377</v>
      </c>
      <c r="C491" s="29" t="s">
        <v>14</v>
      </c>
      <c r="D491" s="29" t="s">
        <v>1576</v>
      </c>
      <c r="E491" s="29" t="s">
        <v>33</v>
      </c>
      <c r="F491" s="31">
        <v>37.409878999999997</v>
      </c>
      <c r="G491" s="31">
        <v>1.54</v>
      </c>
      <c r="H491" s="31">
        <f t="shared" si="28"/>
        <v>57.61</v>
      </c>
      <c r="I491" s="32">
        <f t="shared" si="29"/>
        <v>3.2332254304443921E-3</v>
      </c>
      <c r="J491" s="32">
        <f t="shared" si="31"/>
        <v>99.907021618284602</v>
      </c>
      <c r="K491" s="29" t="str">
        <f t="shared" si="30"/>
        <v>C</v>
      </c>
    </row>
    <row r="492" spans="1:11" ht="15" customHeight="1">
      <c r="A492" s="29" t="s">
        <v>2702</v>
      </c>
      <c r="B492" s="30" t="s">
        <v>2703</v>
      </c>
      <c r="C492" s="29" t="s">
        <v>14</v>
      </c>
      <c r="D492" s="29" t="s">
        <v>1576</v>
      </c>
      <c r="E492" s="29" t="s">
        <v>33</v>
      </c>
      <c r="F492" s="31">
        <v>9</v>
      </c>
      <c r="G492" s="31">
        <v>6.4</v>
      </c>
      <c r="H492" s="31">
        <f t="shared" si="28"/>
        <v>57.6</v>
      </c>
      <c r="I492" s="32">
        <f t="shared" si="29"/>
        <v>3.2326642040200826E-3</v>
      </c>
      <c r="J492" s="32">
        <f t="shared" si="31"/>
        <v>99.910254282488623</v>
      </c>
      <c r="K492" s="29" t="str">
        <f t="shared" si="30"/>
        <v>C</v>
      </c>
    </row>
    <row r="493" spans="1:11" ht="15" customHeight="1">
      <c r="A493" s="29" t="s">
        <v>2237</v>
      </c>
      <c r="B493" s="30" t="s">
        <v>2238</v>
      </c>
      <c r="C493" s="29" t="s">
        <v>14</v>
      </c>
      <c r="D493" s="29" t="s">
        <v>1576</v>
      </c>
      <c r="E493" s="29" t="s">
        <v>33</v>
      </c>
      <c r="F493" s="31">
        <v>5</v>
      </c>
      <c r="G493" s="31">
        <v>11.49</v>
      </c>
      <c r="H493" s="31">
        <f t="shared" si="28"/>
        <v>57.45</v>
      </c>
      <c r="I493" s="32">
        <f t="shared" si="29"/>
        <v>3.224245807655447E-3</v>
      </c>
      <c r="J493" s="32">
        <f t="shared" si="31"/>
        <v>99.913478528296281</v>
      </c>
      <c r="K493" s="29" t="str">
        <f t="shared" si="30"/>
        <v>C</v>
      </c>
    </row>
    <row r="494" spans="1:11" ht="15" customHeight="1">
      <c r="A494" s="29" t="s">
        <v>2573</v>
      </c>
      <c r="B494" s="30" t="s">
        <v>2574</v>
      </c>
      <c r="C494" s="29" t="s">
        <v>14</v>
      </c>
      <c r="D494" s="29" t="s">
        <v>1576</v>
      </c>
      <c r="E494" s="29" t="s">
        <v>33</v>
      </c>
      <c r="F494" s="31">
        <v>14</v>
      </c>
      <c r="G494" s="31">
        <v>4.0999999999999996</v>
      </c>
      <c r="H494" s="31">
        <f t="shared" si="28"/>
        <v>57.4</v>
      </c>
      <c r="I494" s="32">
        <f t="shared" si="29"/>
        <v>3.2214396755339018E-3</v>
      </c>
      <c r="J494" s="32">
        <f t="shared" si="31"/>
        <v>99.916699967971809</v>
      </c>
      <c r="K494" s="29" t="str">
        <f t="shared" si="30"/>
        <v>C</v>
      </c>
    </row>
    <row r="495" spans="1:11" ht="15" customHeight="1">
      <c r="A495" s="29" t="s">
        <v>3640</v>
      </c>
      <c r="B495" s="30" t="s">
        <v>3641</v>
      </c>
      <c r="C495" s="29" t="s">
        <v>14</v>
      </c>
      <c r="D495" s="29" t="s">
        <v>1576</v>
      </c>
      <c r="E495" s="29" t="s">
        <v>33</v>
      </c>
      <c r="F495" s="31">
        <v>23.594801</v>
      </c>
      <c r="G495" s="31">
        <v>2.39</v>
      </c>
      <c r="H495" s="31">
        <f t="shared" si="28"/>
        <v>56.39</v>
      </c>
      <c r="I495" s="32">
        <f t="shared" si="29"/>
        <v>3.1647558066786883E-3</v>
      </c>
      <c r="J495" s="32">
        <f t="shared" si="31"/>
        <v>99.919864723778488</v>
      </c>
      <c r="K495" s="29" t="str">
        <f t="shared" si="30"/>
        <v>C</v>
      </c>
    </row>
    <row r="496" spans="1:11" ht="15" customHeight="1">
      <c r="A496" s="29" t="s">
        <v>2730</v>
      </c>
      <c r="B496" s="30" t="s">
        <v>2731</v>
      </c>
      <c r="C496" s="29" t="s">
        <v>14</v>
      </c>
      <c r="D496" s="29" t="s">
        <v>1576</v>
      </c>
      <c r="E496" s="29" t="s">
        <v>33</v>
      </c>
      <c r="F496" s="31">
        <v>11</v>
      </c>
      <c r="G496" s="31">
        <v>5.05</v>
      </c>
      <c r="H496" s="31">
        <f t="shared" si="28"/>
        <v>55.55</v>
      </c>
      <c r="I496" s="32">
        <f t="shared" si="29"/>
        <v>3.1176127870367288E-3</v>
      </c>
      <c r="J496" s="32">
        <f t="shared" si="31"/>
        <v>99.922982336565525</v>
      </c>
      <c r="K496" s="29" t="str">
        <f t="shared" si="30"/>
        <v>C</v>
      </c>
    </row>
    <row r="497" spans="1:11" ht="20.100000000000001" customHeight="1">
      <c r="A497" s="29" t="s">
        <v>1395</v>
      </c>
      <c r="B497" s="30" t="s">
        <v>1396</v>
      </c>
      <c r="C497" s="29" t="s">
        <v>14</v>
      </c>
      <c r="D497" s="29" t="s">
        <v>1576</v>
      </c>
      <c r="E497" s="29" t="s">
        <v>33</v>
      </c>
      <c r="F497" s="31">
        <v>9</v>
      </c>
      <c r="G497" s="31">
        <v>6.17</v>
      </c>
      <c r="H497" s="31">
        <f t="shared" si="28"/>
        <v>55.53</v>
      </c>
      <c r="I497" s="32">
        <f t="shared" si="29"/>
        <v>3.1164903341881112E-3</v>
      </c>
      <c r="J497" s="32">
        <f t="shared" si="31"/>
        <v>99.926098826899718</v>
      </c>
      <c r="K497" s="29" t="str">
        <f t="shared" si="30"/>
        <v>C</v>
      </c>
    </row>
    <row r="498" spans="1:11" ht="15" customHeight="1">
      <c r="A498" s="29" t="s">
        <v>4083</v>
      </c>
      <c r="B498" s="30" t="s">
        <v>4084</v>
      </c>
      <c r="C498" s="29" t="s">
        <v>14</v>
      </c>
      <c r="D498" s="29" t="s">
        <v>1576</v>
      </c>
      <c r="E498" s="29" t="s">
        <v>33</v>
      </c>
      <c r="F498" s="31">
        <v>5.8102080000000003</v>
      </c>
      <c r="G498" s="31">
        <v>9.42</v>
      </c>
      <c r="H498" s="31">
        <f t="shared" si="28"/>
        <v>54.73</v>
      </c>
      <c r="I498" s="32">
        <f t="shared" si="29"/>
        <v>3.0715922202433875E-3</v>
      </c>
      <c r="J498" s="32">
        <f t="shared" si="31"/>
        <v>99.929170419119956</v>
      </c>
      <c r="K498" s="29" t="str">
        <f t="shared" si="30"/>
        <v>C</v>
      </c>
    </row>
    <row r="499" spans="1:11" ht="20.100000000000001" customHeight="1">
      <c r="A499" s="29" t="s">
        <v>2993</v>
      </c>
      <c r="B499" s="30" t="s">
        <v>2994</v>
      </c>
      <c r="C499" s="29" t="s">
        <v>4250</v>
      </c>
      <c r="D499" s="29" t="s">
        <v>1576</v>
      </c>
      <c r="E499" s="29" t="s">
        <v>33</v>
      </c>
      <c r="F499" s="31">
        <v>2</v>
      </c>
      <c r="G499" s="31">
        <v>27.35</v>
      </c>
      <c r="H499" s="31">
        <f t="shared" si="28"/>
        <v>54.7</v>
      </c>
      <c r="I499" s="32">
        <f t="shared" si="29"/>
        <v>3.0699085409704608E-3</v>
      </c>
      <c r="J499" s="32">
        <f t="shared" si="31"/>
        <v>99.932240327660921</v>
      </c>
      <c r="K499" s="29" t="str">
        <f t="shared" si="30"/>
        <v>C</v>
      </c>
    </row>
    <row r="500" spans="1:11" ht="15" customHeight="1">
      <c r="A500" s="29" t="s">
        <v>1697</v>
      </c>
      <c r="B500" s="30" t="s">
        <v>1698</v>
      </c>
      <c r="C500" s="29" t="s">
        <v>14</v>
      </c>
      <c r="D500" s="29" t="s">
        <v>1576</v>
      </c>
      <c r="E500" s="29" t="s">
        <v>33</v>
      </c>
      <c r="F500" s="31">
        <v>2.9051040000000001</v>
      </c>
      <c r="G500" s="31">
        <v>18.52</v>
      </c>
      <c r="H500" s="31">
        <f t="shared" si="28"/>
        <v>53.8</v>
      </c>
      <c r="I500" s="32">
        <f t="shared" si="29"/>
        <v>3.0193981627826467E-3</v>
      </c>
      <c r="J500" s="32">
        <f t="shared" si="31"/>
        <v>99.935259725823698</v>
      </c>
      <c r="K500" s="29" t="str">
        <f t="shared" si="30"/>
        <v>C</v>
      </c>
    </row>
    <row r="501" spans="1:11" ht="15" customHeight="1">
      <c r="A501" s="29" t="s">
        <v>2570</v>
      </c>
      <c r="B501" s="30" t="s">
        <v>2571</v>
      </c>
      <c r="C501" s="29" t="s">
        <v>14</v>
      </c>
      <c r="D501" s="29" t="s">
        <v>1576</v>
      </c>
      <c r="E501" s="29" t="s">
        <v>33</v>
      </c>
      <c r="F501" s="31">
        <v>27</v>
      </c>
      <c r="G501" s="31">
        <v>1.99</v>
      </c>
      <c r="H501" s="31">
        <f t="shared" si="28"/>
        <v>53.73</v>
      </c>
      <c r="I501" s="32">
        <f t="shared" si="29"/>
        <v>3.0154695778124834E-3</v>
      </c>
      <c r="J501" s="32">
        <f t="shared" si="31"/>
        <v>99.938275195401516</v>
      </c>
      <c r="K501" s="29" t="str">
        <f t="shared" si="30"/>
        <v>C</v>
      </c>
    </row>
    <row r="502" spans="1:11" ht="15" customHeight="1">
      <c r="A502" s="29" t="s">
        <v>4207</v>
      </c>
      <c r="B502" s="30" t="s">
        <v>4208</v>
      </c>
      <c r="C502" s="29" t="s">
        <v>14</v>
      </c>
      <c r="D502" s="29" t="s">
        <v>1576</v>
      </c>
      <c r="E502" s="29" t="s">
        <v>33</v>
      </c>
      <c r="F502" s="31">
        <v>3</v>
      </c>
      <c r="G502" s="31">
        <v>17.809999999999999</v>
      </c>
      <c r="H502" s="31">
        <f t="shared" si="28"/>
        <v>53.43</v>
      </c>
      <c r="I502" s="32">
        <f t="shared" si="29"/>
        <v>2.9986327850832122E-3</v>
      </c>
      <c r="J502" s="32">
        <f t="shared" si="31"/>
        <v>99.941273828186596</v>
      </c>
      <c r="K502" s="29" t="str">
        <f t="shared" si="30"/>
        <v>C</v>
      </c>
    </row>
    <row r="503" spans="1:11" ht="15" customHeight="1">
      <c r="A503" s="29" t="s">
        <v>2940</v>
      </c>
      <c r="B503" s="30" t="s">
        <v>2941</v>
      </c>
      <c r="C503" s="29" t="s">
        <v>14</v>
      </c>
      <c r="D503" s="29" t="s">
        <v>1576</v>
      </c>
      <c r="E503" s="29" t="s">
        <v>33</v>
      </c>
      <c r="F503" s="31">
        <v>5.4763799999999998</v>
      </c>
      <c r="G503" s="31">
        <v>9.5299999999999994</v>
      </c>
      <c r="H503" s="31">
        <f t="shared" si="28"/>
        <v>52.19</v>
      </c>
      <c r="I503" s="32">
        <f t="shared" si="29"/>
        <v>2.9290407084688907E-3</v>
      </c>
      <c r="J503" s="32">
        <f t="shared" si="31"/>
        <v>99.944202868895061</v>
      </c>
      <c r="K503" s="29" t="str">
        <f t="shared" si="30"/>
        <v>C</v>
      </c>
    </row>
    <row r="504" spans="1:11" ht="20.100000000000001" customHeight="1">
      <c r="A504" s="29" t="s">
        <v>2884</v>
      </c>
      <c r="B504" s="30" t="s">
        <v>2885</v>
      </c>
      <c r="C504" s="29" t="s">
        <v>14</v>
      </c>
      <c r="D504" s="29" t="s">
        <v>1576</v>
      </c>
      <c r="E504" s="29" t="s">
        <v>33</v>
      </c>
      <c r="F504" s="31">
        <v>1</v>
      </c>
      <c r="G504" s="31">
        <v>52.07</v>
      </c>
      <c r="H504" s="31">
        <f t="shared" si="28"/>
        <v>52.07</v>
      </c>
      <c r="I504" s="32">
        <f t="shared" si="29"/>
        <v>2.9223059913771826E-3</v>
      </c>
      <c r="J504" s="32">
        <f t="shared" si="31"/>
        <v>99.947125174886438</v>
      </c>
      <c r="K504" s="29" t="str">
        <f t="shared" si="30"/>
        <v>C</v>
      </c>
    </row>
    <row r="505" spans="1:11" ht="15" customHeight="1">
      <c r="A505" s="29" t="s">
        <v>2645</v>
      </c>
      <c r="B505" s="30" t="s">
        <v>2646</v>
      </c>
      <c r="C505" s="29" t="s">
        <v>14</v>
      </c>
      <c r="D505" s="29" t="s">
        <v>1576</v>
      </c>
      <c r="E505" s="29" t="s">
        <v>33</v>
      </c>
      <c r="F505" s="31">
        <v>1</v>
      </c>
      <c r="G505" s="31">
        <v>50.22</v>
      </c>
      <c r="H505" s="31">
        <f t="shared" si="28"/>
        <v>50.22</v>
      </c>
      <c r="I505" s="32">
        <f t="shared" si="29"/>
        <v>2.8184791028800097E-3</v>
      </c>
      <c r="J505" s="32">
        <f t="shared" si="31"/>
        <v>99.949943653989322</v>
      </c>
      <c r="K505" s="29" t="str">
        <f t="shared" si="30"/>
        <v>C</v>
      </c>
    </row>
    <row r="506" spans="1:11" ht="27.95" customHeight="1">
      <c r="A506" s="29" t="s">
        <v>2825</v>
      </c>
      <c r="B506" s="30" t="s">
        <v>2826</v>
      </c>
      <c r="C506" s="29" t="s">
        <v>14</v>
      </c>
      <c r="D506" s="29" t="s">
        <v>1576</v>
      </c>
      <c r="E506" s="29" t="s">
        <v>33</v>
      </c>
      <c r="F506" s="31">
        <v>2</v>
      </c>
      <c r="G506" s="31">
        <v>24.29</v>
      </c>
      <c r="H506" s="31">
        <f t="shared" si="28"/>
        <v>48.58</v>
      </c>
      <c r="I506" s="32">
        <f t="shared" si="29"/>
        <v>2.7264379692933265E-3</v>
      </c>
      <c r="J506" s="32">
        <f t="shared" si="31"/>
        <v>99.952670091958609</v>
      </c>
      <c r="K506" s="29" t="str">
        <f t="shared" si="30"/>
        <v>C</v>
      </c>
    </row>
    <row r="507" spans="1:11" ht="15" customHeight="1">
      <c r="A507" s="29" t="s">
        <v>1967</v>
      </c>
      <c r="B507" s="30" t="s">
        <v>1968</v>
      </c>
      <c r="C507" s="29" t="s">
        <v>14</v>
      </c>
      <c r="D507" s="29" t="s">
        <v>1576</v>
      </c>
      <c r="E507" s="29" t="s">
        <v>33</v>
      </c>
      <c r="F507" s="31">
        <v>210</v>
      </c>
      <c r="G507" s="31">
        <v>0.23</v>
      </c>
      <c r="H507" s="31">
        <f t="shared" si="28"/>
        <v>48.3</v>
      </c>
      <c r="I507" s="32">
        <f t="shared" si="29"/>
        <v>2.7107236294126734E-3</v>
      </c>
      <c r="J507" s="32">
        <f t="shared" si="31"/>
        <v>99.955380815588015</v>
      </c>
      <c r="K507" s="29" t="str">
        <f t="shared" si="30"/>
        <v>C</v>
      </c>
    </row>
    <row r="508" spans="1:11" ht="15" customHeight="1">
      <c r="A508" s="29" t="s">
        <v>2567</v>
      </c>
      <c r="B508" s="30" t="s">
        <v>2568</v>
      </c>
      <c r="C508" s="29" t="s">
        <v>14</v>
      </c>
      <c r="D508" s="29" t="s">
        <v>1576</v>
      </c>
      <c r="E508" s="29" t="s">
        <v>33</v>
      </c>
      <c r="F508" s="31">
        <v>75</v>
      </c>
      <c r="G508" s="31">
        <v>0.6</v>
      </c>
      <c r="H508" s="31">
        <f t="shared" si="28"/>
        <v>45</v>
      </c>
      <c r="I508" s="32">
        <f t="shared" si="29"/>
        <v>2.5255189093906895E-3</v>
      </c>
      <c r="J508" s="32">
        <f t="shared" si="31"/>
        <v>99.957906334497409</v>
      </c>
      <c r="K508" s="29" t="str">
        <f t="shared" si="30"/>
        <v>C</v>
      </c>
    </row>
    <row r="509" spans="1:11" ht="20.100000000000001" customHeight="1">
      <c r="A509" s="29" t="s">
        <v>3933</v>
      </c>
      <c r="B509" s="30" t="s">
        <v>3934</v>
      </c>
      <c r="C509" s="29" t="s">
        <v>14</v>
      </c>
      <c r="D509" s="29" t="s">
        <v>1860</v>
      </c>
      <c r="E509" s="29" t="s">
        <v>33</v>
      </c>
      <c r="F509" s="42">
        <v>4.5912559838409266E-4</v>
      </c>
      <c r="G509" s="31">
        <v>97859.23</v>
      </c>
      <c r="H509" s="31">
        <f t="shared" si="28"/>
        <v>44.93</v>
      </c>
      <c r="I509" s="32">
        <f t="shared" si="29"/>
        <v>2.5215903244205262E-3</v>
      </c>
      <c r="J509" s="32">
        <f t="shared" si="31"/>
        <v>99.960427924821829</v>
      </c>
      <c r="K509" s="29" t="str">
        <f t="shared" si="30"/>
        <v>C</v>
      </c>
    </row>
    <row r="510" spans="1:11" ht="15" customHeight="1">
      <c r="A510" s="29" t="s">
        <v>3300</v>
      </c>
      <c r="B510" s="30" t="s">
        <v>3301</v>
      </c>
      <c r="C510" s="29" t="s">
        <v>14</v>
      </c>
      <c r="D510" s="29" t="s">
        <v>1483</v>
      </c>
      <c r="E510" s="29" t="s">
        <v>1563</v>
      </c>
      <c r="F510" s="31">
        <v>2.2562696062400001</v>
      </c>
      <c r="G510" s="31">
        <v>19.28</v>
      </c>
      <c r="H510" s="31">
        <f t="shared" si="28"/>
        <v>43.5</v>
      </c>
      <c r="I510" s="32">
        <f t="shared" si="29"/>
        <v>2.4413349457443334E-3</v>
      </c>
      <c r="J510" s="32">
        <f t="shared" si="31"/>
        <v>99.962869259767572</v>
      </c>
      <c r="K510" s="29" t="str">
        <f t="shared" si="30"/>
        <v>C</v>
      </c>
    </row>
    <row r="511" spans="1:11" ht="20.100000000000001" customHeight="1">
      <c r="A511" s="29" t="s">
        <v>2710</v>
      </c>
      <c r="B511" s="30" t="s">
        <v>2711</v>
      </c>
      <c r="C511" s="29" t="s">
        <v>14</v>
      </c>
      <c r="D511" s="29" t="s">
        <v>1576</v>
      </c>
      <c r="E511" s="29" t="s">
        <v>33</v>
      </c>
      <c r="F511" s="31">
        <v>4</v>
      </c>
      <c r="G511" s="31">
        <v>10.51</v>
      </c>
      <c r="H511" s="31">
        <f t="shared" si="28"/>
        <v>42.04</v>
      </c>
      <c r="I511" s="32">
        <f t="shared" si="29"/>
        <v>2.359395887795213E-3</v>
      </c>
      <c r="J511" s="32">
        <f t="shared" si="31"/>
        <v>99.965228655655366</v>
      </c>
      <c r="K511" s="29" t="str">
        <f t="shared" si="30"/>
        <v>C</v>
      </c>
    </row>
    <row r="512" spans="1:11" ht="15" customHeight="1">
      <c r="A512" s="29" t="s">
        <v>2174</v>
      </c>
      <c r="B512" s="30" t="s">
        <v>2175</v>
      </c>
      <c r="C512" s="29" t="s">
        <v>14</v>
      </c>
      <c r="D512" s="29" t="s">
        <v>1576</v>
      </c>
      <c r="E512" s="29" t="s">
        <v>88</v>
      </c>
      <c r="F512" s="31">
        <v>3.9380000000000002</v>
      </c>
      <c r="G512" s="31">
        <v>10.33</v>
      </c>
      <c r="H512" s="31">
        <f t="shared" si="28"/>
        <v>40.68</v>
      </c>
      <c r="I512" s="32">
        <f t="shared" si="29"/>
        <v>2.2830690940891835E-3</v>
      </c>
      <c r="J512" s="32">
        <f t="shared" si="31"/>
        <v>99.967511724749457</v>
      </c>
      <c r="K512" s="29" t="str">
        <f t="shared" si="30"/>
        <v>C</v>
      </c>
    </row>
    <row r="513" spans="1:11" ht="20.100000000000001" customHeight="1">
      <c r="A513" s="29" t="s">
        <v>2524</v>
      </c>
      <c r="B513" s="30" t="s">
        <v>2525</v>
      </c>
      <c r="C513" s="29" t="s">
        <v>14</v>
      </c>
      <c r="D513" s="29" t="s">
        <v>1576</v>
      </c>
      <c r="E513" s="29" t="s">
        <v>33</v>
      </c>
      <c r="F513" s="31">
        <v>4</v>
      </c>
      <c r="G513" s="31">
        <v>10.11</v>
      </c>
      <c r="H513" s="31">
        <f t="shared" si="28"/>
        <v>40.44</v>
      </c>
      <c r="I513" s="32">
        <f t="shared" si="29"/>
        <v>2.2695996599057661E-3</v>
      </c>
      <c r="J513" s="32">
        <f t="shared" si="31"/>
        <v>99.969781324409368</v>
      </c>
      <c r="K513" s="29" t="str">
        <f t="shared" si="30"/>
        <v>C</v>
      </c>
    </row>
    <row r="514" spans="1:11" ht="36" customHeight="1">
      <c r="A514" s="29" t="s">
        <v>4100</v>
      </c>
      <c r="B514" s="30" t="s">
        <v>4101</v>
      </c>
      <c r="C514" s="29" t="s">
        <v>14</v>
      </c>
      <c r="D514" s="29" t="s">
        <v>1860</v>
      </c>
      <c r="E514" s="29" t="s">
        <v>33</v>
      </c>
      <c r="F514" s="33">
        <v>8.2261869461199995E-5</v>
      </c>
      <c r="G514" s="31">
        <v>486158.5</v>
      </c>
      <c r="H514" s="31">
        <f t="shared" si="28"/>
        <v>39.99</v>
      </c>
      <c r="I514" s="32">
        <f t="shared" si="29"/>
        <v>2.2443444708118597E-3</v>
      </c>
      <c r="J514" s="32">
        <f t="shared" si="31"/>
        <v>99.972025668880178</v>
      </c>
      <c r="K514" s="29" t="str">
        <f t="shared" si="30"/>
        <v>C</v>
      </c>
    </row>
    <row r="515" spans="1:11" ht="20.100000000000001" customHeight="1">
      <c r="A515" s="29" t="s">
        <v>4244</v>
      </c>
      <c r="B515" s="30" t="s">
        <v>4245</v>
      </c>
      <c r="C515" s="29" t="s">
        <v>14</v>
      </c>
      <c r="D515" s="29" t="s">
        <v>1576</v>
      </c>
      <c r="E515" s="29" t="s">
        <v>33</v>
      </c>
      <c r="F515" s="31">
        <v>2.0944970000000001</v>
      </c>
      <c r="G515" s="31">
        <v>19.05</v>
      </c>
      <c r="H515" s="31">
        <f t="shared" si="28"/>
        <v>39.9</v>
      </c>
      <c r="I515" s="32">
        <f t="shared" si="29"/>
        <v>2.2392934329930783E-3</v>
      </c>
      <c r="J515" s="32">
        <f t="shared" si="31"/>
        <v>99.974264962313171</v>
      </c>
      <c r="K515" s="29" t="str">
        <f t="shared" si="30"/>
        <v>C</v>
      </c>
    </row>
    <row r="516" spans="1:11" ht="15" customHeight="1">
      <c r="A516" s="29" t="s">
        <v>3399</v>
      </c>
      <c r="B516" s="30" t="s">
        <v>3400</v>
      </c>
      <c r="C516" s="29" t="s">
        <v>14</v>
      </c>
      <c r="D516" s="29" t="s">
        <v>1576</v>
      </c>
      <c r="E516" s="29" t="s">
        <v>33</v>
      </c>
      <c r="F516" s="31">
        <v>2.082465</v>
      </c>
      <c r="G516" s="31">
        <v>18.78</v>
      </c>
      <c r="H516" s="31">
        <f t="shared" ref="H516:H579" si="32">ROUND(F516*G516,2)</f>
        <v>39.11</v>
      </c>
      <c r="I516" s="32">
        <f t="shared" ref="I516:I579" si="33">H516/VALOR_TOTAL*100</f>
        <v>2.1949565454726636E-3</v>
      </c>
      <c r="J516" s="32">
        <f t="shared" si="31"/>
        <v>99.976459918858637</v>
      </c>
      <c r="K516" s="29" t="str">
        <f t="shared" ref="K516:K579" si="34">IF(J516&lt;=50,"A",IF(J516&lt;=80,"B","C"))</f>
        <v>C</v>
      </c>
    </row>
    <row r="517" spans="1:11" ht="15" customHeight="1">
      <c r="A517" s="29" t="s">
        <v>2445</v>
      </c>
      <c r="B517" s="30" t="s">
        <v>2446</v>
      </c>
      <c r="C517" s="29" t="s">
        <v>14</v>
      </c>
      <c r="D517" s="29" t="s">
        <v>1576</v>
      </c>
      <c r="E517" s="29" t="s">
        <v>33</v>
      </c>
      <c r="F517" s="31">
        <v>14.175000000000001</v>
      </c>
      <c r="G517" s="31">
        <v>2.71</v>
      </c>
      <c r="H517" s="31">
        <f t="shared" si="32"/>
        <v>38.409999999999997</v>
      </c>
      <c r="I517" s="32">
        <f t="shared" si="33"/>
        <v>2.1556706957710308E-3</v>
      </c>
      <c r="J517" s="32">
        <f t="shared" ref="J517:J580" si="35">I517+J516</f>
        <v>99.978615589554408</v>
      </c>
      <c r="K517" s="29" t="str">
        <f t="shared" si="34"/>
        <v>C</v>
      </c>
    </row>
    <row r="518" spans="1:11" ht="20.100000000000001" customHeight="1">
      <c r="A518" s="29" t="s">
        <v>3045</v>
      </c>
      <c r="B518" s="30" t="s">
        <v>3046</v>
      </c>
      <c r="C518" s="29" t="s">
        <v>14</v>
      </c>
      <c r="D518" s="29" t="s">
        <v>1576</v>
      </c>
      <c r="E518" s="29" t="s">
        <v>33</v>
      </c>
      <c r="F518" s="31">
        <v>24</v>
      </c>
      <c r="G518" s="31">
        <v>1.6</v>
      </c>
      <c r="H518" s="31">
        <f t="shared" si="32"/>
        <v>38.4</v>
      </c>
      <c r="I518" s="32">
        <f t="shared" si="33"/>
        <v>2.1551094693467217E-3</v>
      </c>
      <c r="J518" s="32">
        <f t="shared" si="35"/>
        <v>99.980770699023751</v>
      </c>
      <c r="K518" s="29" t="str">
        <f t="shared" si="34"/>
        <v>C</v>
      </c>
    </row>
    <row r="519" spans="1:11" ht="20.100000000000001" customHeight="1">
      <c r="A519" s="29" t="s">
        <v>3041</v>
      </c>
      <c r="B519" s="30" t="s">
        <v>3042</v>
      </c>
      <c r="C519" s="29" t="s">
        <v>14</v>
      </c>
      <c r="D519" s="29" t="s">
        <v>1576</v>
      </c>
      <c r="E519" s="29" t="s">
        <v>33</v>
      </c>
      <c r="F519" s="31">
        <v>24</v>
      </c>
      <c r="G519" s="31">
        <v>1.58</v>
      </c>
      <c r="H519" s="31">
        <f t="shared" si="32"/>
        <v>37.92</v>
      </c>
      <c r="I519" s="32">
        <f t="shared" si="33"/>
        <v>2.1281706009798878E-3</v>
      </c>
      <c r="J519" s="32">
        <f t="shared" si="35"/>
        <v>99.982898869624734</v>
      </c>
      <c r="K519" s="29" t="str">
        <f t="shared" si="34"/>
        <v>C</v>
      </c>
    </row>
    <row r="520" spans="1:11" ht="15" customHeight="1">
      <c r="A520" s="29" t="s">
        <v>2538</v>
      </c>
      <c r="B520" s="30" t="s">
        <v>2539</v>
      </c>
      <c r="C520" s="29" t="s">
        <v>14</v>
      </c>
      <c r="D520" s="29" t="s">
        <v>1576</v>
      </c>
      <c r="E520" s="29" t="s">
        <v>33</v>
      </c>
      <c r="F520" s="31">
        <v>51</v>
      </c>
      <c r="G520" s="31">
        <v>0.73</v>
      </c>
      <c r="H520" s="31">
        <f t="shared" si="32"/>
        <v>37.229999999999997</v>
      </c>
      <c r="I520" s="32">
        <f t="shared" si="33"/>
        <v>2.0894459777025635E-3</v>
      </c>
      <c r="J520" s="32">
        <f t="shared" si="35"/>
        <v>99.984988315602436</v>
      </c>
      <c r="K520" s="29" t="str">
        <f t="shared" si="34"/>
        <v>C</v>
      </c>
    </row>
    <row r="521" spans="1:11" ht="15" customHeight="1">
      <c r="A521" s="29" t="s">
        <v>4021</v>
      </c>
      <c r="B521" s="30" t="s">
        <v>4022</v>
      </c>
      <c r="C521" s="29" t="s">
        <v>14</v>
      </c>
      <c r="D521" s="29" t="s">
        <v>1576</v>
      </c>
      <c r="E521" s="29" t="s">
        <v>1790</v>
      </c>
      <c r="F521" s="31">
        <v>1.3028</v>
      </c>
      <c r="G521" s="31">
        <v>28</v>
      </c>
      <c r="H521" s="31">
        <f t="shared" si="32"/>
        <v>36.479999999999997</v>
      </c>
      <c r="I521" s="32">
        <f t="shared" si="33"/>
        <v>2.0473539958793855E-3</v>
      </c>
      <c r="J521" s="32">
        <f t="shared" si="35"/>
        <v>99.987035669598313</v>
      </c>
      <c r="K521" s="29" t="str">
        <f t="shared" si="34"/>
        <v>C</v>
      </c>
    </row>
    <row r="522" spans="1:11" ht="15" customHeight="1">
      <c r="A522" s="29" t="s">
        <v>2727</v>
      </c>
      <c r="B522" s="30" t="s">
        <v>2728</v>
      </c>
      <c r="C522" s="29" t="s">
        <v>14</v>
      </c>
      <c r="D522" s="29" t="s">
        <v>1576</v>
      </c>
      <c r="E522" s="29" t="s">
        <v>33</v>
      </c>
      <c r="F522" s="31">
        <v>7</v>
      </c>
      <c r="G522" s="31">
        <v>5.17</v>
      </c>
      <c r="H522" s="31">
        <f t="shared" si="32"/>
        <v>36.19</v>
      </c>
      <c r="I522" s="32">
        <f t="shared" si="33"/>
        <v>2.0310784295744233E-3</v>
      </c>
      <c r="J522" s="32">
        <f t="shared" si="35"/>
        <v>99.989066748027881</v>
      </c>
      <c r="K522" s="29" t="str">
        <f t="shared" si="34"/>
        <v>C</v>
      </c>
    </row>
    <row r="523" spans="1:11" ht="15" customHeight="1">
      <c r="A523" s="29" t="s">
        <v>3661</v>
      </c>
      <c r="B523" s="30" t="s">
        <v>3662</v>
      </c>
      <c r="C523" s="29" t="s">
        <v>14</v>
      </c>
      <c r="D523" s="29" t="s">
        <v>1576</v>
      </c>
      <c r="E523" s="29" t="s">
        <v>33</v>
      </c>
      <c r="F523" s="31">
        <v>7.4906810000000004</v>
      </c>
      <c r="G523" s="31">
        <v>4.79</v>
      </c>
      <c r="H523" s="31">
        <f t="shared" si="32"/>
        <v>35.880000000000003</v>
      </c>
      <c r="I523" s="32">
        <f t="shared" si="33"/>
        <v>2.0136804104208435E-3</v>
      </c>
      <c r="J523" s="32">
        <f t="shared" si="35"/>
        <v>99.991080428438295</v>
      </c>
      <c r="K523" s="29" t="str">
        <f t="shared" si="34"/>
        <v>C</v>
      </c>
    </row>
    <row r="524" spans="1:11" ht="15" customHeight="1">
      <c r="A524" s="29" t="s">
        <v>4241</v>
      </c>
      <c r="B524" s="30" t="s">
        <v>4242</v>
      </c>
      <c r="C524" s="29" t="s">
        <v>14</v>
      </c>
      <c r="D524" s="29" t="s">
        <v>1576</v>
      </c>
      <c r="E524" s="29" t="s">
        <v>33</v>
      </c>
      <c r="F524" s="31">
        <v>7.4906810000000004</v>
      </c>
      <c r="G524" s="31">
        <v>4.66</v>
      </c>
      <c r="H524" s="31">
        <f t="shared" si="32"/>
        <v>34.909999999999997</v>
      </c>
      <c r="I524" s="32">
        <f t="shared" si="33"/>
        <v>1.9592414472628661E-3</v>
      </c>
      <c r="J524" s="32">
        <f t="shared" si="35"/>
        <v>99.993039669885562</v>
      </c>
      <c r="K524" s="29" t="str">
        <f t="shared" si="34"/>
        <v>C</v>
      </c>
    </row>
    <row r="525" spans="1:11" ht="20.100000000000001" customHeight="1">
      <c r="A525" s="29" t="s">
        <v>2254</v>
      </c>
      <c r="B525" s="30" t="s">
        <v>2255</v>
      </c>
      <c r="C525" s="29" t="s">
        <v>399</v>
      </c>
      <c r="D525" s="29" t="s">
        <v>1576</v>
      </c>
      <c r="E525" s="29" t="s">
        <v>400</v>
      </c>
      <c r="F525" s="31">
        <v>16.239999999999998</v>
      </c>
      <c r="G525" s="31">
        <v>2.1</v>
      </c>
      <c r="H525" s="31">
        <f t="shared" si="32"/>
        <v>34.1</v>
      </c>
      <c r="I525" s="32">
        <f t="shared" si="33"/>
        <v>1.9137821068938338E-3</v>
      </c>
      <c r="J525" s="32">
        <f t="shared" si="35"/>
        <v>99.994953451992458</v>
      </c>
      <c r="K525" s="29" t="str">
        <f t="shared" si="34"/>
        <v>C</v>
      </c>
    </row>
    <row r="526" spans="1:11" ht="15" customHeight="1">
      <c r="A526" s="29" t="s">
        <v>2056</v>
      </c>
      <c r="B526" s="30" t="s">
        <v>2057</v>
      </c>
      <c r="C526" s="29" t="s">
        <v>14</v>
      </c>
      <c r="D526" s="29" t="s">
        <v>1576</v>
      </c>
      <c r="E526" s="29" t="s">
        <v>33</v>
      </c>
      <c r="F526" s="31">
        <v>419.05771379999999</v>
      </c>
      <c r="G526" s="31">
        <v>0.08</v>
      </c>
      <c r="H526" s="31">
        <f t="shared" si="32"/>
        <v>33.520000000000003</v>
      </c>
      <c r="I526" s="32">
        <f t="shared" si="33"/>
        <v>1.8812309742839094E-3</v>
      </c>
      <c r="J526" s="32">
        <f t="shared" si="35"/>
        <v>99.996834682966735</v>
      </c>
      <c r="K526" s="29" t="str">
        <f t="shared" si="34"/>
        <v>C</v>
      </c>
    </row>
    <row r="527" spans="1:11" ht="20.100000000000001" customHeight="1">
      <c r="A527" s="29" t="s">
        <v>4119</v>
      </c>
      <c r="B527" s="30" t="s">
        <v>4120</v>
      </c>
      <c r="C527" s="29" t="s">
        <v>14</v>
      </c>
      <c r="D527" s="29" t="s">
        <v>1860</v>
      </c>
      <c r="E527" s="29" t="s">
        <v>33</v>
      </c>
      <c r="F527" s="38">
        <v>2.2540041393372349E-2</v>
      </c>
      <c r="G527" s="31">
        <v>1405.41</v>
      </c>
      <c r="H527" s="31">
        <f t="shared" si="32"/>
        <v>31.68</v>
      </c>
      <c r="I527" s="32">
        <f t="shared" si="33"/>
        <v>1.7779653122110455E-3</v>
      </c>
      <c r="J527" s="32">
        <f t="shared" si="35"/>
        <v>99.99861264827895</v>
      </c>
      <c r="K527" s="29" t="str">
        <f t="shared" si="34"/>
        <v>C</v>
      </c>
    </row>
    <row r="528" spans="1:11" ht="15" customHeight="1">
      <c r="A528" s="29" t="s">
        <v>2770</v>
      </c>
      <c r="B528" s="30" t="s">
        <v>2771</v>
      </c>
      <c r="C528" s="29" t="s">
        <v>14</v>
      </c>
      <c r="D528" s="29" t="s">
        <v>1576</v>
      </c>
      <c r="E528" s="29" t="s">
        <v>33</v>
      </c>
      <c r="F528" s="31">
        <v>2</v>
      </c>
      <c r="G528" s="31">
        <v>15.75</v>
      </c>
      <c r="H528" s="31">
        <f t="shared" si="32"/>
        <v>31.5</v>
      </c>
      <c r="I528" s="32">
        <f t="shared" si="33"/>
        <v>1.7678632365734828E-3</v>
      </c>
      <c r="J528" s="32">
        <f t="shared" si="35"/>
        <v>100.00038051151553</v>
      </c>
      <c r="K528" s="29" t="str">
        <f t="shared" si="34"/>
        <v>C</v>
      </c>
    </row>
    <row r="529" spans="1:11" ht="15" customHeight="1">
      <c r="A529" s="29" t="s">
        <v>2558</v>
      </c>
      <c r="B529" s="30" t="s">
        <v>2559</v>
      </c>
      <c r="C529" s="29" t="s">
        <v>14</v>
      </c>
      <c r="D529" s="29" t="s">
        <v>1576</v>
      </c>
      <c r="E529" s="29" t="s">
        <v>33</v>
      </c>
      <c r="F529" s="31">
        <v>3</v>
      </c>
      <c r="G529" s="31">
        <v>10.38</v>
      </c>
      <c r="H529" s="31">
        <f t="shared" si="32"/>
        <v>31.14</v>
      </c>
      <c r="I529" s="32">
        <f t="shared" si="33"/>
        <v>1.7476590852983571E-3</v>
      </c>
      <c r="J529" s="32">
        <f t="shared" si="35"/>
        <v>100.00212817060083</v>
      </c>
      <c r="K529" s="29" t="str">
        <f t="shared" si="34"/>
        <v>C</v>
      </c>
    </row>
    <row r="530" spans="1:11" ht="15" customHeight="1">
      <c r="A530" s="29" t="s">
        <v>1855</v>
      </c>
      <c r="B530" s="30" t="s">
        <v>1856</v>
      </c>
      <c r="C530" s="29" t="s">
        <v>14</v>
      </c>
      <c r="D530" s="29" t="s">
        <v>1576</v>
      </c>
      <c r="E530" s="29" t="s">
        <v>118</v>
      </c>
      <c r="F530" s="31">
        <v>1.5480883759613699</v>
      </c>
      <c r="G530" s="31">
        <v>19.66</v>
      </c>
      <c r="H530" s="31">
        <f t="shared" si="32"/>
        <v>30.44</v>
      </c>
      <c r="I530" s="32">
        <f t="shared" si="33"/>
        <v>1.7083732355967244E-3</v>
      </c>
      <c r="J530" s="32">
        <f t="shared" si="35"/>
        <v>100.00383654383643</v>
      </c>
      <c r="K530" s="29" t="str">
        <f t="shared" si="34"/>
        <v>C</v>
      </c>
    </row>
    <row r="531" spans="1:11" ht="20.100000000000001" customHeight="1">
      <c r="A531" s="29" t="s">
        <v>4232</v>
      </c>
      <c r="B531" s="30" t="s">
        <v>4233</v>
      </c>
      <c r="C531" s="29" t="s">
        <v>14</v>
      </c>
      <c r="D531" s="29" t="s">
        <v>1860</v>
      </c>
      <c r="E531" s="29" t="s">
        <v>33</v>
      </c>
      <c r="F531" s="38">
        <v>1.0013059543316334E-2</v>
      </c>
      <c r="G531" s="31">
        <v>3000.75</v>
      </c>
      <c r="H531" s="31">
        <f t="shared" si="32"/>
        <v>30.05</v>
      </c>
      <c r="I531" s="32">
        <f t="shared" si="33"/>
        <v>1.6864854050486716E-3</v>
      </c>
      <c r="J531" s="32">
        <f t="shared" si="35"/>
        <v>100.00552302924147</v>
      </c>
      <c r="K531" s="29" t="str">
        <f t="shared" si="34"/>
        <v>C</v>
      </c>
    </row>
    <row r="532" spans="1:11" ht="15" customHeight="1">
      <c r="A532" s="29" t="s">
        <v>2549</v>
      </c>
      <c r="B532" s="30" t="s">
        <v>2550</v>
      </c>
      <c r="C532" s="29" t="s">
        <v>14</v>
      </c>
      <c r="D532" s="29" t="s">
        <v>1576</v>
      </c>
      <c r="E532" s="29" t="s">
        <v>33</v>
      </c>
      <c r="F532" s="31">
        <v>2</v>
      </c>
      <c r="G532" s="31">
        <v>13.55</v>
      </c>
      <c r="H532" s="31">
        <f t="shared" si="32"/>
        <v>27.1</v>
      </c>
      <c r="I532" s="32">
        <f t="shared" si="33"/>
        <v>1.5209236098775044E-3</v>
      </c>
      <c r="J532" s="32">
        <f t="shared" si="35"/>
        <v>100.00704395285135</v>
      </c>
      <c r="K532" s="29" t="str">
        <f t="shared" si="34"/>
        <v>C</v>
      </c>
    </row>
    <row r="533" spans="1:11" ht="15" customHeight="1">
      <c r="A533" s="29" t="s">
        <v>2733</v>
      </c>
      <c r="B533" s="30" t="s">
        <v>2734</v>
      </c>
      <c r="C533" s="29" t="s">
        <v>14</v>
      </c>
      <c r="D533" s="29" t="s">
        <v>1576</v>
      </c>
      <c r="E533" s="29" t="s">
        <v>33</v>
      </c>
      <c r="F533" s="31">
        <v>2</v>
      </c>
      <c r="G533" s="31">
        <v>13.11</v>
      </c>
      <c r="H533" s="31">
        <f t="shared" si="32"/>
        <v>26.22</v>
      </c>
      <c r="I533" s="32">
        <f t="shared" si="33"/>
        <v>1.4715356845383084E-3</v>
      </c>
      <c r="J533" s="32">
        <f t="shared" si="35"/>
        <v>100.00851548853589</v>
      </c>
      <c r="K533" s="29" t="str">
        <f t="shared" si="34"/>
        <v>C</v>
      </c>
    </row>
    <row r="534" spans="1:11" ht="15" customHeight="1">
      <c r="A534" s="29" t="s">
        <v>4150</v>
      </c>
      <c r="B534" s="30" t="s">
        <v>4151</v>
      </c>
      <c r="C534" s="29" t="s">
        <v>14</v>
      </c>
      <c r="D534" s="29" t="s">
        <v>1576</v>
      </c>
      <c r="E534" s="29" t="s">
        <v>33</v>
      </c>
      <c r="F534" s="31">
        <v>2.082465</v>
      </c>
      <c r="G534" s="31">
        <v>12.33</v>
      </c>
      <c r="H534" s="31">
        <f t="shared" si="32"/>
        <v>25.68</v>
      </c>
      <c r="I534" s="32">
        <f t="shared" si="33"/>
        <v>1.4412294576256202E-3</v>
      </c>
      <c r="J534" s="32">
        <f t="shared" si="35"/>
        <v>100.00995671799352</v>
      </c>
      <c r="K534" s="29" t="str">
        <f t="shared" si="34"/>
        <v>C</v>
      </c>
    </row>
    <row r="535" spans="1:11" ht="15" customHeight="1">
      <c r="A535" s="29" t="s">
        <v>3085</v>
      </c>
      <c r="B535" s="30" t="s">
        <v>3086</v>
      </c>
      <c r="C535" s="29" t="s">
        <v>14</v>
      </c>
      <c r="D535" s="29" t="s">
        <v>1576</v>
      </c>
      <c r="E535" s="29" t="s">
        <v>118</v>
      </c>
      <c r="F535" s="31">
        <v>16.2056</v>
      </c>
      <c r="G535" s="31">
        <v>1.58</v>
      </c>
      <c r="H535" s="31">
        <f t="shared" si="32"/>
        <v>25.6</v>
      </c>
      <c r="I535" s="32">
        <f t="shared" si="33"/>
        <v>1.436739646231148E-3</v>
      </c>
      <c r="J535" s="32">
        <f t="shared" si="35"/>
        <v>100.01139345763976</v>
      </c>
      <c r="K535" s="29" t="str">
        <f t="shared" si="34"/>
        <v>C</v>
      </c>
    </row>
    <row r="536" spans="1:11" ht="15" customHeight="1">
      <c r="A536" s="29" t="s">
        <v>3809</v>
      </c>
      <c r="B536" s="30" t="s">
        <v>3810</v>
      </c>
      <c r="C536" s="29" t="s">
        <v>14</v>
      </c>
      <c r="D536" s="29" t="s">
        <v>1576</v>
      </c>
      <c r="E536" s="29" t="s">
        <v>33</v>
      </c>
      <c r="F536" s="31">
        <v>4</v>
      </c>
      <c r="G536" s="31">
        <v>6.28</v>
      </c>
      <c r="H536" s="31">
        <f t="shared" si="32"/>
        <v>25.12</v>
      </c>
      <c r="I536" s="32">
        <f t="shared" si="33"/>
        <v>1.4098007778643139E-3</v>
      </c>
      <c r="J536" s="32">
        <f t="shared" si="35"/>
        <v>100.01280325841762</v>
      </c>
      <c r="K536" s="29" t="str">
        <f t="shared" si="34"/>
        <v>C</v>
      </c>
    </row>
    <row r="537" spans="1:11" ht="20.100000000000001" customHeight="1">
      <c r="A537" s="29" t="s">
        <v>2860</v>
      </c>
      <c r="B537" s="30" t="s">
        <v>2861</v>
      </c>
      <c r="C537" s="29" t="s">
        <v>14</v>
      </c>
      <c r="D537" s="29" t="s">
        <v>1576</v>
      </c>
      <c r="E537" s="29" t="s">
        <v>33</v>
      </c>
      <c r="F537" s="31">
        <v>3</v>
      </c>
      <c r="G537" s="31">
        <v>8.06</v>
      </c>
      <c r="H537" s="31">
        <f t="shared" si="32"/>
        <v>24.18</v>
      </c>
      <c r="I537" s="32">
        <f t="shared" si="33"/>
        <v>1.3570454939792638E-3</v>
      </c>
      <c r="J537" s="32">
        <f t="shared" si="35"/>
        <v>100.01416030391159</v>
      </c>
      <c r="K537" s="29" t="str">
        <f t="shared" si="34"/>
        <v>C</v>
      </c>
    </row>
    <row r="538" spans="1:11" ht="15" customHeight="1">
      <c r="A538" s="29" t="s">
        <v>2013</v>
      </c>
      <c r="B538" s="30" t="s">
        <v>2014</v>
      </c>
      <c r="C538" s="29" t="s">
        <v>14</v>
      </c>
      <c r="D538" s="29" t="s">
        <v>1576</v>
      </c>
      <c r="E538" s="29" t="s">
        <v>118</v>
      </c>
      <c r="F538" s="31">
        <v>8.0122</v>
      </c>
      <c r="G538" s="31">
        <v>2.99</v>
      </c>
      <c r="H538" s="31">
        <f t="shared" si="32"/>
        <v>23.96</v>
      </c>
      <c r="I538" s="32">
        <f t="shared" si="33"/>
        <v>1.3446985126444651E-3</v>
      </c>
      <c r="J538" s="32">
        <f t="shared" si="35"/>
        <v>100.01550500242423</v>
      </c>
      <c r="K538" s="29" t="str">
        <f t="shared" si="34"/>
        <v>C</v>
      </c>
    </row>
    <row r="539" spans="1:11" ht="15" customHeight="1">
      <c r="A539" s="29" t="s">
        <v>2708</v>
      </c>
      <c r="B539" s="30" t="s">
        <v>2709</v>
      </c>
      <c r="C539" s="29" t="s">
        <v>14</v>
      </c>
      <c r="D539" s="29" t="s">
        <v>1576</v>
      </c>
      <c r="E539" s="29" t="s">
        <v>33</v>
      </c>
      <c r="F539" s="31">
        <v>8</v>
      </c>
      <c r="G539" s="31">
        <v>2.8</v>
      </c>
      <c r="H539" s="31">
        <f t="shared" si="32"/>
        <v>22.4</v>
      </c>
      <c r="I539" s="32">
        <f t="shared" si="33"/>
        <v>1.2571471904522544E-3</v>
      </c>
      <c r="J539" s="32">
        <f t="shared" si="35"/>
        <v>100.01676214961469</v>
      </c>
      <c r="K539" s="29" t="str">
        <f t="shared" si="34"/>
        <v>C</v>
      </c>
    </row>
    <row r="540" spans="1:11" ht="15" customHeight="1">
      <c r="A540" s="29" t="s">
        <v>2603</v>
      </c>
      <c r="B540" s="30" t="s">
        <v>2604</v>
      </c>
      <c r="C540" s="29" t="s">
        <v>14</v>
      </c>
      <c r="D540" s="29" t="s">
        <v>1576</v>
      </c>
      <c r="E540" s="29" t="s">
        <v>33</v>
      </c>
      <c r="F540" s="31">
        <v>2</v>
      </c>
      <c r="G540" s="31">
        <v>11.05</v>
      </c>
      <c r="H540" s="31">
        <f t="shared" si="32"/>
        <v>22.1</v>
      </c>
      <c r="I540" s="32">
        <f t="shared" si="33"/>
        <v>1.2403103977229833E-3</v>
      </c>
      <c r="J540" s="32">
        <f t="shared" si="35"/>
        <v>100.01800246001241</v>
      </c>
      <c r="K540" s="29" t="str">
        <f t="shared" si="34"/>
        <v>C</v>
      </c>
    </row>
    <row r="541" spans="1:11" ht="20.100000000000001" customHeight="1">
      <c r="A541" s="29" t="s">
        <v>2025</v>
      </c>
      <c r="B541" s="30" t="s">
        <v>2026</v>
      </c>
      <c r="C541" s="29" t="s">
        <v>14</v>
      </c>
      <c r="D541" s="29" t="s">
        <v>1576</v>
      </c>
      <c r="E541" s="29" t="s">
        <v>118</v>
      </c>
      <c r="F541" s="31">
        <v>6.4660419999999998</v>
      </c>
      <c r="G541" s="31">
        <v>3.32</v>
      </c>
      <c r="H541" s="31">
        <f t="shared" si="32"/>
        <v>21.47</v>
      </c>
      <c r="I541" s="32">
        <f t="shared" si="33"/>
        <v>1.2049531329915133E-3</v>
      </c>
      <c r="J541" s="32">
        <f t="shared" si="35"/>
        <v>100.01920741314541</v>
      </c>
      <c r="K541" s="29" t="str">
        <f t="shared" si="34"/>
        <v>C</v>
      </c>
    </row>
    <row r="542" spans="1:11" ht="20.100000000000001" customHeight="1">
      <c r="A542" s="29" t="s">
        <v>2035</v>
      </c>
      <c r="B542" s="30" t="s">
        <v>2036</v>
      </c>
      <c r="C542" s="29" t="s">
        <v>14</v>
      </c>
      <c r="D542" s="29" t="s">
        <v>1576</v>
      </c>
      <c r="E542" s="29" t="s">
        <v>1950</v>
      </c>
      <c r="F542" s="43">
        <v>0.29155500000000001</v>
      </c>
      <c r="G542" s="31">
        <v>73.28</v>
      </c>
      <c r="H542" s="31">
        <f t="shared" si="32"/>
        <v>21.37</v>
      </c>
      <c r="I542" s="32">
        <f t="shared" si="33"/>
        <v>1.1993408687484232E-3</v>
      </c>
      <c r="J542" s="32">
        <f t="shared" si="35"/>
        <v>100.02040675401416</v>
      </c>
      <c r="K542" s="29" t="str">
        <f t="shared" si="34"/>
        <v>C</v>
      </c>
    </row>
    <row r="543" spans="1:11" ht="15" customHeight="1">
      <c r="A543" s="29" t="s">
        <v>4165</v>
      </c>
      <c r="B543" s="30" t="s">
        <v>4166</v>
      </c>
      <c r="C543" s="29" t="s">
        <v>14</v>
      </c>
      <c r="D543" s="29" t="s">
        <v>1576</v>
      </c>
      <c r="E543" s="29" t="s">
        <v>33</v>
      </c>
      <c r="F543" s="31">
        <v>2.9992399999999999</v>
      </c>
      <c r="G543" s="31">
        <v>7.02</v>
      </c>
      <c r="H543" s="31">
        <f t="shared" si="32"/>
        <v>21.05</v>
      </c>
      <c r="I543" s="32">
        <f t="shared" si="33"/>
        <v>1.1813816231705338E-3</v>
      </c>
      <c r="J543" s="32">
        <f t="shared" si="35"/>
        <v>100.02158813563733</v>
      </c>
      <c r="K543" s="29" t="str">
        <f t="shared" si="34"/>
        <v>C</v>
      </c>
    </row>
    <row r="544" spans="1:11" ht="20.100000000000001" customHeight="1">
      <c r="A544" s="29" t="s">
        <v>1695</v>
      </c>
      <c r="B544" s="30" t="s">
        <v>1696</v>
      </c>
      <c r="C544" s="29" t="s">
        <v>14</v>
      </c>
      <c r="D544" s="29" t="s">
        <v>1576</v>
      </c>
      <c r="E544" s="29" t="s">
        <v>33</v>
      </c>
      <c r="F544" s="31">
        <v>1.4525520000000001</v>
      </c>
      <c r="G544" s="31">
        <v>14.42</v>
      </c>
      <c r="H544" s="31">
        <f t="shared" si="32"/>
        <v>20.95</v>
      </c>
      <c r="I544" s="32">
        <f t="shared" si="33"/>
        <v>1.1757693589274432E-3</v>
      </c>
      <c r="J544" s="32">
        <f t="shared" si="35"/>
        <v>100.02276390499625</v>
      </c>
      <c r="K544" s="29" t="str">
        <f t="shared" si="34"/>
        <v>C</v>
      </c>
    </row>
    <row r="545" spans="1:11" ht="15" customHeight="1">
      <c r="A545" s="29" t="s">
        <v>2196</v>
      </c>
      <c r="B545" s="30" t="s">
        <v>2197</v>
      </c>
      <c r="C545" s="29" t="s">
        <v>14</v>
      </c>
      <c r="D545" s="29" t="s">
        <v>1576</v>
      </c>
      <c r="E545" s="29" t="s">
        <v>33</v>
      </c>
      <c r="F545" s="31">
        <v>9</v>
      </c>
      <c r="G545" s="31">
        <v>2.27</v>
      </c>
      <c r="H545" s="31">
        <f t="shared" si="32"/>
        <v>20.43</v>
      </c>
      <c r="I545" s="32">
        <f t="shared" si="33"/>
        <v>1.1465855848633731E-3</v>
      </c>
      <c r="J545" s="32">
        <f t="shared" si="35"/>
        <v>100.02391049058112</v>
      </c>
      <c r="K545" s="29" t="str">
        <f t="shared" si="34"/>
        <v>C</v>
      </c>
    </row>
    <row r="546" spans="1:11" ht="15" customHeight="1">
      <c r="A546" s="29" t="s">
        <v>2683</v>
      </c>
      <c r="B546" s="30" t="s">
        <v>2684</v>
      </c>
      <c r="C546" s="29" t="s">
        <v>14</v>
      </c>
      <c r="D546" s="29" t="s">
        <v>1576</v>
      </c>
      <c r="E546" s="29" t="s">
        <v>33</v>
      </c>
      <c r="F546" s="31">
        <v>11.126402000000001</v>
      </c>
      <c r="G546" s="31">
        <v>1.8</v>
      </c>
      <c r="H546" s="31">
        <f t="shared" si="32"/>
        <v>20.03</v>
      </c>
      <c r="I546" s="32">
        <f t="shared" si="33"/>
        <v>1.1241365278910115E-3</v>
      </c>
      <c r="J546" s="32">
        <f t="shared" si="35"/>
        <v>100.02503462710901</v>
      </c>
      <c r="K546" s="29" t="str">
        <f t="shared" si="34"/>
        <v>C</v>
      </c>
    </row>
    <row r="547" spans="1:11" ht="36" customHeight="1">
      <c r="A547" s="29" t="s">
        <v>3935</v>
      </c>
      <c r="B547" s="30" t="s">
        <v>3936</v>
      </c>
      <c r="C547" s="29" t="s">
        <v>14</v>
      </c>
      <c r="D547" s="29" t="s">
        <v>1860</v>
      </c>
      <c r="E547" s="29" t="s">
        <v>33</v>
      </c>
      <c r="F547" s="42">
        <v>5.1604897730690301E-4</v>
      </c>
      <c r="G547" s="31">
        <v>38652.22</v>
      </c>
      <c r="H547" s="31">
        <f t="shared" si="32"/>
        <v>19.95</v>
      </c>
      <c r="I547" s="32">
        <f t="shared" si="33"/>
        <v>1.1196467164965391E-3</v>
      </c>
      <c r="J547" s="32">
        <f t="shared" si="35"/>
        <v>100.02615427382551</v>
      </c>
      <c r="K547" s="29" t="str">
        <f t="shared" si="34"/>
        <v>C</v>
      </c>
    </row>
    <row r="548" spans="1:11" ht="20.100000000000001" customHeight="1">
      <c r="A548" s="29" t="s">
        <v>3981</v>
      </c>
      <c r="B548" s="30" t="s">
        <v>3982</v>
      </c>
      <c r="C548" s="29" t="s">
        <v>14</v>
      </c>
      <c r="D548" s="29" t="s">
        <v>1860</v>
      </c>
      <c r="E548" s="29" t="s">
        <v>33</v>
      </c>
      <c r="F548" s="36">
        <v>5.9256700000000001E-4</v>
      </c>
      <c r="G548" s="31">
        <v>33387.620000000003</v>
      </c>
      <c r="H548" s="31">
        <f t="shared" si="32"/>
        <v>19.78</v>
      </c>
      <c r="I548" s="32">
        <f t="shared" si="33"/>
        <v>1.1101058672832855E-3</v>
      </c>
      <c r="J548" s="32">
        <f t="shared" si="35"/>
        <v>100.0272643796928</v>
      </c>
      <c r="K548" s="29" t="str">
        <f t="shared" si="34"/>
        <v>C</v>
      </c>
    </row>
    <row r="549" spans="1:11" ht="15" customHeight="1">
      <c r="A549" s="29" t="s">
        <v>3134</v>
      </c>
      <c r="B549" s="30" t="s">
        <v>3135</v>
      </c>
      <c r="C549" s="29" t="s">
        <v>14</v>
      </c>
      <c r="D549" s="29" t="s">
        <v>1576</v>
      </c>
      <c r="E549" s="29" t="s">
        <v>33</v>
      </c>
      <c r="F549" s="31">
        <v>1</v>
      </c>
      <c r="G549" s="31">
        <v>19.59</v>
      </c>
      <c r="H549" s="31">
        <f t="shared" si="32"/>
        <v>19.59</v>
      </c>
      <c r="I549" s="32">
        <f t="shared" si="33"/>
        <v>1.0994425652214135E-3</v>
      </c>
      <c r="J549" s="32">
        <f t="shared" si="35"/>
        <v>100.02836382225802</v>
      </c>
      <c r="K549" s="29" t="str">
        <f t="shared" si="34"/>
        <v>C</v>
      </c>
    </row>
    <row r="550" spans="1:11" ht="20.100000000000001" customHeight="1">
      <c r="A550" s="29" t="s">
        <v>1535</v>
      </c>
      <c r="B550" s="30" t="s">
        <v>4269</v>
      </c>
      <c r="C550" s="29" t="s">
        <v>4260</v>
      </c>
      <c r="D550" s="29" t="s">
        <v>1552</v>
      </c>
      <c r="E550" s="29" t="s">
        <v>1555</v>
      </c>
      <c r="F550" s="44">
        <v>0.13250000000000001</v>
      </c>
      <c r="G550" s="31">
        <v>136.22999999999999</v>
      </c>
      <c r="H550" s="31">
        <f t="shared" si="32"/>
        <v>18.05</v>
      </c>
      <c r="I550" s="32">
        <f t="shared" si="33"/>
        <v>1.0130136958778212E-3</v>
      </c>
      <c r="J550" s="32">
        <f t="shared" si="35"/>
        <v>100.0293768359539</v>
      </c>
      <c r="K550" s="29" t="str">
        <f t="shared" si="34"/>
        <v>C</v>
      </c>
    </row>
    <row r="551" spans="1:11" ht="20.100000000000001" customHeight="1">
      <c r="A551" s="29" t="s">
        <v>1675</v>
      </c>
      <c r="B551" s="30" t="s">
        <v>1676</v>
      </c>
      <c r="C551" s="29" t="s">
        <v>14</v>
      </c>
      <c r="D551" s="29" t="s">
        <v>1576</v>
      </c>
      <c r="E551" s="29" t="s">
        <v>33</v>
      </c>
      <c r="F551" s="31">
        <v>1.0518479999999999</v>
      </c>
      <c r="G551" s="31">
        <v>17.11</v>
      </c>
      <c r="H551" s="31">
        <f t="shared" si="32"/>
        <v>18</v>
      </c>
      <c r="I551" s="32">
        <f t="shared" si="33"/>
        <v>1.010207563756276E-3</v>
      </c>
      <c r="J551" s="32">
        <f t="shared" si="35"/>
        <v>100.03038704351765</v>
      </c>
      <c r="K551" s="29" t="str">
        <f t="shared" si="34"/>
        <v>C</v>
      </c>
    </row>
    <row r="552" spans="1:11" ht="15" customHeight="1">
      <c r="A552" s="29" t="s">
        <v>2217</v>
      </c>
      <c r="B552" s="30" t="s">
        <v>2218</v>
      </c>
      <c r="C552" s="29" t="s">
        <v>14</v>
      </c>
      <c r="D552" s="29" t="s">
        <v>1576</v>
      </c>
      <c r="E552" s="29" t="s">
        <v>33</v>
      </c>
      <c r="F552" s="31">
        <v>4</v>
      </c>
      <c r="G552" s="31">
        <v>4.1399999999999997</v>
      </c>
      <c r="H552" s="31">
        <f t="shared" si="32"/>
        <v>16.559999999999999</v>
      </c>
      <c r="I552" s="32">
        <f t="shared" si="33"/>
        <v>9.2939095865577379E-4</v>
      </c>
      <c r="J552" s="32">
        <f t="shared" si="35"/>
        <v>100.03131643447631</v>
      </c>
      <c r="K552" s="29" t="str">
        <f t="shared" si="34"/>
        <v>C</v>
      </c>
    </row>
    <row r="553" spans="1:11" ht="15" customHeight="1">
      <c r="A553" s="29" t="s">
        <v>2588</v>
      </c>
      <c r="B553" s="30" t="s">
        <v>2589</v>
      </c>
      <c r="C553" s="29" t="s">
        <v>14</v>
      </c>
      <c r="D553" s="29" t="s">
        <v>1576</v>
      </c>
      <c r="E553" s="29" t="s">
        <v>33</v>
      </c>
      <c r="F553" s="31">
        <v>16</v>
      </c>
      <c r="G553" s="31">
        <v>0.99</v>
      </c>
      <c r="H553" s="31">
        <f t="shared" si="32"/>
        <v>15.84</v>
      </c>
      <c r="I553" s="32">
        <f t="shared" si="33"/>
        <v>8.8898265610552274E-4</v>
      </c>
      <c r="J553" s="32">
        <f t="shared" si="35"/>
        <v>100.03220541713242</v>
      </c>
      <c r="K553" s="29" t="str">
        <f t="shared" si="34"/>
        <v>C</v>
      </c>
    </row>
    <row r="554" spans="1:11" ht="20.100000000000001" customHeight="1">
      <c r="A554" s="29" t="s">
        <v>3036</v>
      </c>
      <c r="B554" s="30" t="s">
        <v>3037</v>
      </c>
      <c r="C554" s="29" t="s">
        <v>14</v>
      </c>
      <c r="D554" s="29" t="s">
        <v>1576</v>
      </c>
      <c r="E554" s="29" t="s">
        <v>33</v>
      </c>
      <c r="F554" s="31">
        <v>32</v>
      </c>
      <c r="G554" s="31">
        <v>0.48</v>
      </c>
      <c r="H554" s="31">
        <f t="shared" si="32"/>
        <v>15.36</v>
      </c>
      <c r="I554" s="32">
        <f t="shared" si="33"/>
        <v>8.6204378773868868E-4</v>
      </c>
      <c r="J554" s="32">
        <f t="shared" si="35"/>
        <v>100.03306746092015</v>
      </c>
      <c r="K554" s="29" t="str">
        <f t="shared" si="34"/>
        <v>C</v>
      </c>
    </row>
    <row r="555" spans="1:11" ht="15" customHeight="1">
      <c r="A555" s="29" t="s">
        <v>2541</v>
      </c>
      <c r="B555" s="30" t="s">
        <v>2542</v>
      </c>
      <c r="C555" s="29" t="s">
        <v>14</v>
      </c>
      <c r="D555" s="29" t="s">
        <v>1576</v>
      </c>
      <c r="E555" s="29" t="s">
        <v>33</v>
      </c>
      <c r="F555" s="31">
        <v>10</v>
      </c>
      <c r="G555" s="31">
        <v>1.47</v>
      </c>
      <c r="H555" s="31">
        <f t="shared" si="32"/>
        <v>14.7</v>
      </c>
      <c r="I555" s="32">
        <f t="shared" si="33"/>
        <v>8.2500284373429199E-4</v>
      </c>
      <c r="J555" s="32">
        <f t="shared" si="35"/>
        <v>100.03389246376389</v>
      </c>
      <c r="K555" s="29" t="str">
        <f t="shared" si="34"/>
        <v>C</v>
      </c>
    </row>
    <row r="556" spans="1:11" ht="15" customHeight="1">
      <c r="A556" s="29" t="s">
        <v>3060</v>
      </c>
      <c r="B556" s="30" t="s">
        <v>3061</v>
      </c>
      <c r="C556" s="29" t="s">
        <v>14</v>
      </c>
      <c r="D556" s="29" t="s">
        <v>1576</v>
      </c>
      <c r="E556" s="29" t="s">
        <v>33</v>
      </c>
      <c r="F556" s="31">
        <v>2</v>
      </c>
      <c r="G556" s="31">
        <v>7.12</v>
      </c>
      <c r="H556" s="31">
        <f t="shared" si="32"/>
        <v>14.24</v>
      </c>
      <c r="I556" s="32">
        <f t="shared" si="33"/>
        <v>7.99186428216076E-4</v>
      </c>
      <c r="J556" s="32">
        <f t="shared" si="35"/>
        <v>100.0346916501921</v>
      </c>
      <c r="K556" s="29" t="str">
        <f t="shared" si="34"/>
        <v>C</v>
      </c>
    </row>
    <row r="557" spans="1:11" ht="15" customHeight="1">
      <c r="A557" s="29" t="s">
        <v>2692</v>
      </c>
      <c r="B557" s="30" t="s">
        <v>2693</v>
      </c>
      <c r="C557" s="29" t="s">
        <v>14</v>
      </c>
      <c r="D557" s="29" t="s">
        <v>1576</v>
      </c>
      <c r="E557" s="29" t="s">
        <v>33</v>
      </c>
      <c r="F557" s="31">
        <v>2</v>
      </c>
      <c r="G557" s="31">
        <v>7.05</v>
      </c>
      <c r="H557" s="31">
        <f t="shared" si="32"/>
        <v>14.1</v>
      </c>
      <c r="I557" s="32">
        <f t="shared" si="33"/>
        <v>7.9132925827574943E-4</v>
      </c>
      <c r="J557" s="32">
        <f t="shared" si="35"/>
        <v>100.03548297945038</v>
      </c>
      <c r="K557" s="29" t="str">
        <f t="shared" si="34"/>
        <v>C</v>
      </c>
    </row>
    <row r="558" spans="1:11" ht="15" customHeight="1">
      <c r="A558" s="29" t="s">
        <v>2263</v>
      </c>
      <c r="B558" s="30" t="s">
        <v>480</v>
      </c>
      <c r="C558" s="29" t="s">
        <v>399</v>
      </c>
      <c r="D558" s="29" t="s">
        <v>1576</v>
      </c>
      <c r="E558" s="29" t="s">
        <v>400</v>
      </c>
      <c r="F558" s="31">
        <v>1</v>
      </c>
      <c r="G558" s="31">
        <v>13.9</v>
      </c>
      <c r="H558" s="31">
        <f t="shared" si="32"/>
        <v>13.9</v>
      </c>
      <c r="I558" s="32">
        <f t="shared" si="33"/>
        <v>7.8010472978956862E-4</v>
      </c>
      <c r="J558" s="32">
        <f t="shared" si="35"/>
        <v>100.03626308418016</v>
      </c>
      <c r="K558" s="29" t="str">
        <f t="shared" si="34"/>
        <v>C</v>
      </c>
    </row>
    <row r="559" spans="1:11" ht="27.95" customHeight="1">
      <c r="A559" s="29" t="s">
        <v>1478</v>
      </c>
      <c r="B559" s="30" t="s">
        <v>1479</v>
      </c>
      <c r="C559" s="29" t="s">
        <v>14</v>
      </c>
      <c r="D559" s="29" t="s">
        <v>1469</v>
      </c>
      <c r="E559" s="29" t="s">
        <v>15</v>
      </c>
      <c r="F559" s="31">
        <v>6</v>
      </c>
      <c r="G559" s="31">
        <v>2.29</v>
      </c>
      <c r="H559" s="31">
        <f t="shared" si="32"/>
        <v>13.74</v>
      </c>
      <c r="I559" s="32">
        <f t="shared" si="33"/>
        <v>7.7112510700062397E-4</v>
      </c>
      <c r="J559" s="32">
        <f t="shared" si="35"/>
        <v>100.03703420928717</v>
      </c>
      <c r="K559" s="29" t="str">
        <f t="shared" si="34"/>
        <v>C</v>
      </c>
    </row>
    <row r="560" spans="1:11" ht="15" customHeight="1">
      <c r="A560" s="29" t="s">
        <v>2600</v>
      </c>
      <c r="B560" s="30" t="s">
        <v>2601</v>
      </c>
      <c r="C560" s="29" t="s">
        <v>14</v>
      </c>
      <c r="D560" s="29" t="s">
        <v>1576</v>
      </c>
      <c r="E560" s="29" t="s">
        <v>33</v>
      </c>
      <c r="F560" s="31">
        <v>2</v>
      </c>
      <c r="G560" s="31">
        <v>6.56</v>
      </c>
      <c r="H560" s="31">
        <f t="shared" si="32"/>
        <v>13.12</v>
      </c>
      <c r="I560" s="32">
        <f t="shared" si="33"/>
        <v>7.3632906869346333E-4</v>
      </c>
      <c r="J560" s="32">
        <f t="shared" si="35"/>
        <v>100.03777053835586</v>
      </c>
      <c r="K560" s="29" t="str">
        <f t="shared" si="34"/>
        <v>C</v>
      </c>
    </row>
    <row r="561" spans="1:11" ht="20.100000000000001" customHeight="1">
      <c r="A561" s="29" t="s">
        <v>2027</v>
      </c>
      <c r="B561" s="30" t="s">
        <v>2028</v>
      </c>
      <c r="C561" s="29" t="s">
        <v>14</v>
      </c>
      <c r="D561" s="29" t="s">
        <v>1576</v>
      </c>
      <c r="E561" s="29" t="s">
        <v>33</v>
      </c>
      <c r="F561" s="31">
        <v>118.90025199999999</v>
      </c>
      <c r="G561" s="31">
        <v>0.11</v>
      </c>
      <c r="H561" s="31">
        <f t="shared" si="32"/>
        <v>13.08</v>
      </c>
      <c r="I561" s="32">
        <f t="shared" si="33"/>
        <v>7.3408416299622717E-4</v>
      </c>
      <c r="J561" s="32">
        <f t="shared" si="35"/>
        <v>100.03850462251886</v>
      </c>
      <c r="K561" s="29" t="str">
        <f t="shared" si="34"/>
        <v>C</v>
      </c>
    </row>
    <row r="562" spans="1:11" ht="15" customHeight="1">
      <c r="A562" s="29" t="s">
        <v>2199</v>
      </c>
      <c r="B562" s="30" t="s">
        <v>2200</v>
      </c>
      <c r="C562" s="29" t="s">
        <v>14</v>
      </c>
      <c r="D562" s="29" t="s">
        <v>1576</v>
      </c>
      <c r="E562" s="29" t="s">
        <v>33</v>
      </c>
      <c r="F562" s="31">
        <v>4</v>
      </c>
      <c r="G562" s="31">
        <v>3.13</v>
      </c>
      <c r="H562" s="31">
        <f t="shared" si="32"/>
        <v>12.52</v>
      </c>
      <c r="I562" s="32">
        <f t="shared" si="33"/>
        <v>7.0265548323492077E-4</v>
      </c>
      <c r="J562" s="32">
        <f t="shared" si="35"/>
        <v>100.0392072780021</v>
      </c>
      <c r="K562" s="29" t="str">
        <f t="shared" si="34"/>
        <v>C</v>
      </c>
    </row>
    <row r="563" spans="1:11" ht="15" customHeight="1">
      <c r="A563" s="29" t="s">
        <v>2591</v>
      </c>
      <c r="B563" s="30" t="s">
        <v>2592</v>
      </c>
      <c r="C563" s="29" t="s">
        <v>14</v>
      </c>
      <c r="D563" s="29" t="s">
        <v>1576</v>
      </c>
      <c r="E563" s="29" t="s">
        <v>33</v>
      </c>
      <c r="F563" s="31">
        <v>4</v>
      </c>
      <c r="G563" s="31">
        <v>3.1</v>
      </c>
      <c r="H563" s="31">
        <f t="shared" si="32"/>
        <v>12.4</v>
      </c>
      <c r="I563" s="32">
        <f t="shared" si="33"/>
        <v>6.9592076614321229E-4</v>
      </c>
      <c r="J563" s="32">
        <f t="shared" si="35"/>
        <v>100.03990319876824</v>
      </c>
      <c r="K563" s="29" t="str">
        <f t="shared" si="34"/>
        <v>C</v>
      </c>
    </row>
    <row r="564" spans="1:11" ht="27.95" customHeight="1">
      <c r="A564" s="29" t="s">
        <v>3441</v>
      </c>
      <c r="B564" s="30" t="s">
        <v>3442</v>
      </c>
      <c r="C564" s="29" t="s">
        <v>14</v>
      </c>
      <c r="D564" s="29" t="s">
        <v>1860</v>
      </c>
      <c r="E564" s="29" t="s">
        <v>33</v>
      </c>
      <c r="F564" s="35">
        <v>1.3735167688044001E-4</v>
      </c>
      <c r="G564" s="31">
        <v>85950</v>
      </c>
      <c r="H564" s="31">
        <f t="shared" si="32"/>
        <v>11.81</v>
      </c>
      <c r="I564" s="32">
        <f t="shared" si="33"/>
        <v>6.6280840710897877E-4</v>
      </c>
      <c r="J564" s="32">
        <f t="shared" si="35"/>
        <v>100.04056600717536</v>
      </c>
      <c r="K564" s="29" t="str">
        <f t="shared" si="34"/>
        <v>C</v>
      </c>
    </row>
    <row r="565" spans="1:11" ht="15" customHeight="1">
      <c r="A565" s="29" t="s">
        <v>2561</v>
      </c>
      <c r="B565" s="30" t="s">
        <v>2562</v>
      </c>
      <c r="C565" s="29" t="s">
        <v>14</v>
      </c>
      <c r="D565" s="29" t="s">
        <v>1576</v>
      </c>
      <c r="E565" s="29" t="s">
        <v>33</v>
      </c>
      <c r="F565" s="31">
        <v>2</v>
      </c>
      <c r="G565" s="31">
        <v>5.49</v>
      </c>
      <c r="H565" s="31">
        <f t="shared" si="32"/>
        <v>10.98</v>
      </c>
      <c r="I565" s="32">
        <f t="shared" si="33"/>
        <v>6.1622661389132828E-4</v>
      </c>
      <c r="J565" s="32">
        <f t="shared" si="35"/>
        <v>100.04118223378924</v>
      </c>
      <c r="K565" s="29" t="str">
        <f t="shared" si="34"/>
        <v>C</v>
      </c>
    </row>
    <row r="566" spans="1:11" ht="20.100000000000001" customHeight="1">
      <c r="A566" s="29" t="s">
        <v>3772</v>
      </c>
      <c r="B566" s="30" t="s">
        <v>3773</v>
      </c>
      <c r="C566" s="29" t="s">
        <v>14</v>
      </c>
      <c r="D566" s="29" t="s">
        <v>1860</v>
      </c>
      <c r="E566" s="29" t="s">
        <v>33</v>
      </c>
      <c r="F566" s="35">
        <v>1.7620933858696799E-3</v>
      </c>
      <c r="G566" s="31">
        <v>6162.23</v>
      </c>
      <c r="H566" s="31">
        <f t="shared" si="32"/>
        <v>10.86</v>
      </c>
      <c r="I566" s="32">
        <f t="shared" si="33"/>
        <v>6.0949189679961979E-4</v>
      </c>
      <c r="J566" s="32">
        <f t="shared" si="35"/>
        <v>100.04179172568604</v>
      </c>
      <c r="K566" s="29" t="str">
        <f t="shared" si="34"/>
        <v>C</v>
      </c>
    </row>
    <row r="567" spans="1:11" ht="15" customHeight="1">
      <c r="A567" s="29" t="s">
        <v>2245</v>
      </c>
      <c r="B567" s="30" t="s">
        <v>2246</v>
      </c>
      <c r="C567" s="29" t="s">
        <v>14</v>
      </c>
      <c r="D567" s="29" t="s">
        <v>1576</v>
      </c>
      <c r="E567" s="29" t="s">
        <v>33</v>
      </c>
      <c r="F567" s="31">
        <v>1</v>
      </c>
      <c r="G567" s="31">
        <v>10.8</v>
      </c>
      <c r="H567" s="31">
        <f t="shared" si="32"/>
        <v>10.8</v>
      </c>
      <c r="I567" s="32">
        <f t="shared" si="33"/>
        <v>6.0612453825376555E-4</v>
      </c>
      <c r="J567" s="32">
        <f t="shared" si="35"/>
        <v>100.04239785022429</v>
      </c>
      <c r="K567" s="29" t="str">
        <f t="shared" si="34"/>
        <v>C</v>
      </c>
    </row>
    <row r="568" spans="1:11" ht="15" customHeight="1">
      <c r="A568" s="29" t="s">
        <v>4003</v>
      </c>
      <c r="B568" s="30" t="s">
        <v>4004</v>
      </c>
      <c r="C568" s="29" t="s">
        <v>14</v>
      </c>
      <c r="D568" s="29" t="s">
        <v>1576</v>
      </c>
      <c r="E568" s="29" t="s">
        <v>1790</v>
      </c>
      <c r="F568" s="45">
        <v>0.64973999999999998</v>
      </c>
      <c r="G568" s="31">
        <v>15.91</v>
      </c>
      <c r="H568" s="31">
        <f t="shared" si="32"/>
        <v>10.34</v>
      </c>
      <c r="I568" s="32">
        <f t="shared" si="33"/>
        <v>5.8030812273554956E-4</v>
      </c>
      <c r="J568" s="32">
        <f t="shared" si="35"/>
        <v>100.04297815834703</v>
      </c>
      <c r="K568" s="29" t="str">
        <f t="shared" si="34"/>
        <v>C</v>
      </c>
    </row>
    <row r="569" spans="1:11" ht="15" customHeight="1">
      <c r="A569" s="29" t="s">
        <v>2543</v>
      </c>
      <c r="B569" s="30" t="s">
        <v>2544</v>
      </c>
      <c r="C569" s="29" t="s">
        <v>14</v>
      </c>
      <c r="D569" s="29" t="s">
        <v>1576</v>
      </c>
      <c r="E569" s="29" t="s">
        <v>33</v>
      </c>
      <c r="F569" s="41">
        <v>0.91228820479999995</v>
      </c>
      <c r="G569" s="31">
        <v>11.32</v>
      </c>
      <c r="H569" s="31">
        <f t="shared" si="32"/>
        <v>10.33</v>
      </c>
      <c r="I569" s="32">
        <f t="shared" si="33"/>
        <v>5.7974689631124052E-4</v>
      </c>
      <c r="J569" s="32">
        <f t="shared" si="35"/>
        <v>100.04355790524333</v>
      </c>
      <c r="K569" s="29" t="str">
        <f t="shared" si="34"/>
        <v>C</v>
      </c>
    </row>
    <row r="570" spans="1:11" ht="20.100000000000001" customHeight="1">
      <c r="A570" s="29" t="s">
        <v>4017</v>
      </c>
      <c r="B570" s="30" t="s">
        <v>4018</v>
      </c>
      <c r="C570" s="29" t="s">
        <v>14</v>
      </c>
      <c r="D570" s="29" t="s">
        <v>1576</v>
      </c>
      <c r="E570" s="29" t="s">
        <v>1790</v>
      </c>
      <c r="F570" s="43">
        <v>0.229516</v>
      </c>
      <c r="G570" s="31">
        <v>44.72</v>
      </c>
      <c r="H570" s="31">
        <f t="shared" si="32"/>
        <v>10.26</v>
      </c>
      <c r="I570" s="32">
        <f t="shared" si="33"/>
        <v>5.7581831134107724E-4</v>
      </c>
      <c r="J570" s="32">
        <f t="shared" si="35"/>
        <v>100.04413372355468</v>
      </c>
      <c r="K570" s="29" t="str">
        <f t="shared" si="34"/>
        <v>C</v>
      </c>
    </row>
    <row r="571" spans="1:11" ht="15" customHeight="1">
      <c r="A571" s="29" t="s">
        <v>2220</v>
      </c>
      <c r="B571" s="30" t="s">
        <v>2221</v>
      </c>
      <c r="C571" s="29" t="s">
        <v>14</v>
      </c>
      <c r="D571" s="29" t="s">
        <v>1576</v>
      </c>
      <c r="E571" s="29" t="s">
        <v>33</v>
      </c>
      <c r="F571" s="31">
        <v>2</v>
      </c>
      <c r="G571" s="31">
        <v>5.01</v>
      </c>
      <c r="H571" s="31">
        <f t="shared" si="32"/>
        <v>10.02</v>
      </c>
      <c r="I571" s="32">
        <f t="shared" si="33"/>
        <v>5.6234887715766026E-4</v>
      </c>
      <c r="J571" s="32">
        <f t="shared" si="35"/>
        <v>100.04469607243183</v>
      </c>
      <c r="K571" s="29" t="str">
        <f t="shared" si="34"/>
        <v>C</v>
      </c>
    </row>
    <row r="572" spans="1:11" ht="15" customHeight="1">
      <c r="A572" s="29" t="s">
        <v>2260</v>
      </c>
      <c r="B572" s="30" t="s">
        <v>2261</v>
      </c>
      <c r="C572" s="29" t="s">
        <v>399</v>
      </c>
      <c r="D572" s="29" t="s">
        <v>1576</v>
      </c>
      <c r="E572" s="29" t="s">
        <v>400</v>
      </c>
      <c r="F572" s="31">
        <v>1</v>
      </c>
      <c r="G572" s="31">
        <v>9.4499999999999993</v>
      </c>
      <c r="H572" s="31">
        <f t="shared" si="32"/>
        <v>9.4499999999999993</v>
      </c>
      <c r="I572" s="32">
        <f t="shared" si="33"/>
        <v>5.3035897097204483E-4</v>
      </c>
      <c r="J572" s="32">
        <f t="shared" si="35"/>
        <v>100.04522643140281</v>
      </c>
      <c r="K572" s="29" t="str">
        <f t="shared" si="34"/>
        <v>C</v>
      </c>
    </row>
    <row r="573" spans="1:11" ht="15" customHeight="1">
      <c r="A573" s="29" t="s">
        <v>3043</v>
      </c>
      <c r="B573" s="30" t="s">
        <v>3044</v>
      </c>
      <c r="C573" s="29" t="s">
        <v>14</v>
      </c>
      <c r="D573" s="29" t="s">
        <v>1576</v>
      </c>
      <c r="E573" s="29" t="s">
        <v>33</v>
      </c>
      <c r="F573" s="31">
        <v>24</v>
      </c>
      <c r="G573" s="31">
        <v>0.37</v>
      </c>
      <c r="H573" s="31">
        <f t="shared" si="32"/>
        <v>8.8800000000000008</v>
      </c>
      <c r="I573" s="32">
        <f t="shared" si="33"/>
        <v>4.983690647864295E-4</v>
      </c>
      <c r="J573" s="32">
        <f t="shared" si="35"/>
        <v>100.0457248004676</v>
      </c>
      <c r="K573" s="29" t="str">
        <f t="shared" si="34"/>
        <v>C</v>
      </c>
    </row>
    <row r="574" spans="1:11" ht="15" customHeight="1">
      <c r="A574" s="29" t="s">
        <v>1771</v>
      </c>
      <c r="B574" s="30" t="s">
        <v>1772</v>
      </c>
      <c r="C574" s="29" t="s">
        <v>14</v>
      </c>
      <c r="D574" s="29" t="s">
        <v>1576</v>
      </c>
      <c r="E574" s="29" t="s">
        <v>118</v>
      </c>
      <c r="F574" s="41">
        <v>0.47539501249999999</v>
      </c>
      <c r="G574" s="31">
        <v>18.100000000000001</v>
      </c>
      <c r="H574" s="31">
        <f t="shared" si="32"/>
        <v>8.6</v>
      </c>
      <c r="I574" s="32">
        <f t="shared" si="33"/>
        <v>4.8265472490577625E-4</v>
      </c>
      <c r="J574" s="32">
        <f t="shared" si="35"/>
        <v>100.0462074551925</v>
      </c>
      <c r="K574" s="29" t="str">
        <f t="shared" si="34"/>
        <v>C</v>
      </c>
    </row>
    <row r="575" spans="1:11" ht="27.95" customHeight="1">
      <c r="A575" s="29" t="s">
        <v>3692</v>
      </c>
      <c r="B575" s="30" t="s">
        <v>3693</v>
      </c>
      <c r="C575" s="29" t="s">
        <v>399</v>
      </c>
      <c r="D575" s="29" t="s">
        <v>1469</v>
      </c>
      <c r="E575" s="29" t="s">
        <v>400</v>
      </c>
      <c r="F575" s="46">
        <v>0.59593719999999994</v>
      </c>
      <c r="G575" s="31">
        <v>14</v>
      </c>
      <c r="H575" s="31">
        <f t="shared" si="32"/>
        <v>8.34</v>
      </c>
      <c r="I575" s="32">
        <f t="shared" si="33"/>
        <v>4.6806283787374114E-4</v>
      </c>
      <c r="J575" s="32">
        <f t="shared" si="35"/>
        <v>100.04667551803037</v>
      </c>
      <c r="K575" s="29" t="str">
        <f t="shared" si="34"/>
        <v>C</v>
      </c>
    </row>
    <row r="576" spans="1:11" ht="15" customHeight="1">
      <c r="A576" s="29" t="s">
        <v>2463</v>
      </c>
      <c r="B576" s="30" t="s">
        <v>2464</v>
      </c>
      <c r="C576" s="29" t="s">
        <v>14</v>
      </c>
      <c r="D576" s="29" t="s">
        <v>1576</v>
      </c>
      <c r="E576" s="29" t="s">
        <v>33</v>
      </c>
      <c r="F576" s="31">
        <v>2</v>
      </c>
      <c r="G576" s="31">
        <v>4.1500000000000004</v>
      </c>
      <c r="H576" s="31">
        <f t="shared" si="32"/>
        <v>8.3000000000000007</v>
      </c>
      <c r="I576" s="32">
        <f t="shared" si="33"/>
        <v>4.6581793217650497E-4</v>
      </c>
      <c r="J576" s="32">
        <f t="shared" si="35"/>
        <v>100.04714133596255</v>
      </c>
      <c r="K576" s="29" t="str">
        <f t="shared" si="34"/>
        <v>C</v>
      </c>
    </row>
    <row r="577" spans="1:11" ht="27.95" customHeight="1">
      <c r="A577" s="29" t="s">
        <v>3219</v>
      </c>
      <c r="B577" s="30" t="s">
        <v>3220</v>
      </c>
      <c r="C577" s="29" t="s">
        <v>14</v>
      </c>
      <c r="D577" s="29" t="s">
        <v>1469</v>
      </c>
      <c r="E577" s="29" t="s">
        <v>1563</v>
      </c>
      <c r="F577" s="31">
        <v>798.82954935929786</v>
      </c>
      <c r="G577" s="31">
        <v>0.01</v>
      </c>
      <c r="H577" s="31">
        <f t="shared" si="32"/>
        <v>7.99</v>
      </c>
      <c r="I577" s="32">
        <f t="shared" si="33"/>
        <v>4.4841991302292471E-4</v>
      </c>
      <c r="J577" s="32">
        <f t="shared" si="35"/>
        <v>100.04758975587558</v>
      </c>
      <c r="K577" s="29" t="str">
        <f t="shared" si="34"/>
        <v>C</v>
      </c>
    </row>
    <row r="578" spans="1:11" ht="15" customHeight="1">
      <c r="A578" s="29" t="s">
        <v>2959</v>
      </c>
      <c r="B578" s="30" t="s">
        <v>2960</v>
      </c>
      <c r="C578" s="29" t="s">
        <v>14</v>
      </c>
      <c r="D578" s="29" t="s">
        <v>1576</v>
      </c>
      <c r="E578" s="29" t="s">
        <v>118</v>
      </c>
      <c r="F578" s="31">
        <v>0.84</v>
      </c>
      <c r="G578" s="31">
        <v>9.1</v>
      </c>
      <c r="H578" s="31">
        <f t="shared" si="32"/>
        <v>7.64</v>
      </c>
      <c r="I578" s="32">
        <f t="shared" si="33"/>
        <v>4.2877698817210818E-4</v>
      </c>
      <c r="J578" s="32">
        <f t="shared" si="35"/>
        <v>100.04801853286375</v>
      </c>
      <c r="K578" s="29" t="str">
        <f t="shared" si="34"/>
        <v>C</v>
      </c>
    </row>
    <row r="579" spans="1:11" ht="15" customHeight="1">
      <c r="A579" s="29" t="s">
        <v>2705</v>
      </c>
      <c r="B579" s="30" t="s">
        <v>2706</v>
      </c>
      <c r="C579" s="29" t="s">
        <v>14</v>
      </c>
      <c r="D579" s="29" t="s">
        <v>1576</v>
      </c>
      <c r="E579" s="29" t="s">
        <v>33</v>
      </c>
      <c r="F579" s="31">
        <v>1</v>
      </c>
      <c r="G579" s="31">
        <v>7.6</v>
      </c>
      <c r="H579" s="31">
        <f t="shared" si="32"/>
        <v>7.6</v>
      </c>
      <c r="I579" s="32">
        <f t="shared" si="33"/>
        <v>4.2653208247487201E-4</v>
      </c>
      <c r="J579" s="32">
        <f t="shared" si="35"/>
        <v>100.04844506494622</v>
      </c>
      <c r="K579" s="29" t="str">
        <f t="shared" si="34"/>
        <v>C</v>
      </c>
    </row>
    <row r="580" spans="1:11" ht="20.100000000000001" customHeight="1">
      <c r="A580" s="29" t="s">
        <v>2407</v>
      </c>
      <c r="B580" s="30" t="s">
        <v>2408</v>
      </c>
      <c r="C580" s="29" t="s">
        <v>14</v>
      </c>
      <c r="D580" s="29" t="s">
        <v>1576</v>
      </c>
      <c r="E580" s="29" t="s">
        <v>33</v>
      </c>
      <c r="F580" s="31">
        <v>3</v>
      </c>
      <c r="G580" s="31">
        <v>2.5299999999999998</v>
      </c>
      <c r="H580" s="31">
        <f t="shared" ref="H580:H631" si="36">ROUND(F580*G580,2)</f>
        <v>7.59</v>
      </c>
      <c r="I580" s="32">
        <f t="shared" ref="I580:I631" si="37">H580/VALOR_TOTAL*100</f>
        <v>4.2597085605056303E-4</v>
      </c>
      <c r="J580" s="32">
        <f t="shared" si="35"/>
        <v>100.04887103580228</v>
      </c>
      <c r="K580" s="29" t="str">
        <f t="shared" ref="K580:K631" si="38">IF(J580&lt;=50,"A",IF(J580&lt;=80,"B","C"))</f>
        <v>C</v>
      </c>
    </row>
    <row r="581" spans="1:11" ht="15" customHeight="1">
      <c r="A581" s="29" t="s">
        <v>2422</v>
      </c>
      <c r="B581" s="30" t="s">
        <v>2423</v>
      </c>
      <c r="C581" s="29" t="s">
        <v>14</v>
      </c>
      <c r="D581" s="29" t="s">
        <v>1576</v>
      </c>
      <c r="E581" s="29" t="s">
        <v>33</v>
      </c>
      <c r="F581" s="31">
        <v>2</v>
      </c>
      <c r="G581" s="31">
        <v>3.67</v>
      </c>
      <c r="H581" s="31">
        <f t="shared" si="36"/>
        <v>7.34</v>
      </c>
      <c r="I581" s="32">
        <f t="shared" si="37"/>
        <v>4.119401954428369E-4</v>
      </c>
      <c r="J581" s="32">
        <f t="shared" ref="J581:J631" si="39">I581+J580</f>
        <v>100.04928297599773</v>
      </c>
      <c r="K581" s="29" t="str">
        <f t="shared" si="38"/>
        <v>C</v>
      </c>
    </row>
    <row r="582" spans="1:11" ht="20.100000000000001" customHeight="1">
      <c r="A582" s="29" t="s">
        <v>2382</v>
      </c>
      <c r="B582" s="30" t="s">
        <v>2383</v>
      </c>
      <c r="C582" s="29" t="s">
        <v>14</v>
      </c>
      <c r="D582" s="29" t="s">
        <v>1576</v>
      </c>
      <c r="E582" s="29" t="s">
        <v>33</v>
      </c>
      <c r="F582" s="31">
        <v>6</v>
      </c>
      <c r="G582" s="31">
        <v>1.19</v>
      </c>
      <c r="H582" s="31">
        <f t="shared" si="36"/>
        <v>7.14</v>
      </c>
      <c r="I582" s="32">
        <f t="shared" si="37"/>
        <v>4.0071566695665608E-4</v>
      </c>
      <c r="J582" s="32">
        <f t="shared" si="39"/>
        <v>100.04968369166468</v>
      </c>
      <c r="K582" s="29" t="str">
        <f t="shared" si="38"/>
        <v>C</v>
      </c>
    </row>
    <row r="583" spans="1:11" ht="20.100000000000001" customHeight="1">
      <c r="A583" s="29" t="s">
        <v>1537</v>
      </c>
      <c r="B583" s="30" t="s">
        <v>4270</v>
      </c>
      <c r="C583" s="29" t="s">
        <v>4260</v>
      </c>
      <c r="D583" s="29" t="s">
        <v>1552</v>
      </c>
      <c r="E583" s="29" t="s">
        <v>1555</v>
      </c>
      <c r="F583" s="39">
        <v>5.2999999999999999E-2</v>
      </c>
      <c r="G583" s="31">
        <v>132.62</v>
      </c>
      <c r="H583" s="31">
        <f t="shared" si="36"/>
        <v>7.03</v>
      </c>
      <c r="I583" s="32">
        <f t="shared" si="37"/>
        <v>3.9454217628925663E-4</v>
      </c>
      <c r="J583" s="32">
        <f t="shared" si="39"/>
        <v>100.05007823384098</v>
      </c>
      <c r="K583" s="29" t="str">
        <f t="shared" si="38"/>
        <v>C</v>
      </c>
    </row>
    <row r="584" spans="1:11" ht="15" customHeight="1">
      <c r="A584" s="29" t="s">
        <v>2552</v>
      </c>
      <c r="B584" s="30" t="s">
        <v>2553</v>
      </c>
      <c r="C584" s="29" t="s">
        <v>14</v>
      </c>
      <c r="D584" s="29" t="s">
        <v>1576</v>
      </c>
      <c r="E584" s="29" t="s">
        <v>33</v>
      </c>
      <c r="F584" s="31">
        <v>2</v>
      </c>
      <c r="G584" s="31">
        <v>3.48</v>
      </c>
      <c r="H584" s="31">
        <f t="shared" si="36"/>
        <v>6.96</v>
      </c>
      <c r="I584" s="32">
        <f t="shared" si="37"/>
        <v>3.906135913190933E-4</v>
      </c>
      <c r="J584" s="32">
        <f t="shared" si="39"/>
        <v>100.0504688474323</v>
      </c>
      <c r="K584" s="29" t="str">
        <f t="shared" si="38"/>
        <v>C</v>
      </c>
    </row>
    <row r="585" spans="1:11" ht="15" customHeight="1">
      <c r="A585" s="29" t="s">
        <v>1805</v>
      </c>
      <c r="B585" s="30" t="s">
        <v>1806</v>
      </c>
      <c r="C585" s="29" t="s">
        <v>14</v>
      </c>
      <c r="D585" s="29" t="s">
        <v>1576</v>
      </c>
      <c r="E585" s="29" t="s">
        <v>118</v>
      </c>
      <c r="F585" s="45">
        <v>0.34875</v>
      </c>
      <c r="G585" s="31">
        <v>19.899999999999999</v>
      </c>
      <c r="H585" s="31">
        <f t="shared" si="36"/>
        <v>6.94</v>
      </c>
      <c r="I585" s="32">
        <f t="shared" si="37"/>
        <v>3.8949113847047532E-4</v>
      </c>
      <c r="J585" s="32">
        <f t="shared" si="39"/>
        <v>100.05085833857076</v>
      </c>
      <c r="K585" s="29" t="str">
        <f t="shared" si="38"/>
        <v>C</v>
      </c>
    </row>
    <row r="586" spans="1:11" ht="15" customHeight="1">
      <c r="A586" s="29" t="s">
        <v>2718</v>
      </c>
      <c r="B586" s="30" t="s">
        <v>2719</v>
      </c>
      <c r="C586" s="29" t="s">
        <v>14</v>
      </c>
      <c r="D586" s="29" t="s">
        <v>1576</v>
      </c>
      <c r="E586" s="29" t="s">
        <v>33</v>
      </c>
      <c r="F586" s="31">
        <v>2</v>
      </c>
      <c r="G586" s="31">
        <v>3.04</v>
      </c>
      <c r="H586" s="31">
        <f t="shared" si="36"/>
        <v>6.08</v>
      </c>
      <c r="I586" s="32">
        <f t="shared" si="37"/>
        <v>3.4122566597989765E-4</v>
      </c>
      <c r="J586" s="32">
        <f t="shared" si="39"/>
        <v>100.05119956423674</v>
      </c>
      <c r="K586" s="29" t="str">
        <f t="shared" si="38"/>
        <v>C</v>
      </c>
    </row>
    <row r="587" spans="1:11" ht="27.95" customHeight="1">
      <c r="A587" s="29" t="s">
        <v>4039</v>
      </c>
      <c r="B587" s="30" t="s">
        <v>4040</v>
      </c>
      <c r="C587" s="29" t="s">
        <v>14</v>
      </c>
      <c r="D587" s="29" t="s">
        <v>1860</v>
      </c>
      <c r="E587" s="29" t="s">
        <v>33</v>
      </c>
      <c r="F587" s="37">
        <v>5.4343519220000005E-4</v>
      </c>
      <c r="G587" s="31">
        <v>10512.92</v>
      </c>
      <c r="H587" s="31">
        <f t="shared" si="36"/>
        <v>5.71</v>
      </c>
      <c r="I587" s="32">
        <f t="shared" si="37"/>
        <v>3.2046028828046309E-4</v>
      </c>
      <c r="J587" s="32">
        <f t="shared" si="39"/>
        <v>100.05152002452502</v>
      </c>
      <c r="K587" s="29" t="str">
        <f t="shared" si="38"/>
        <v>C</v>
      </c>
    </row>
    <row r="588" spans="1:11" ht="20.100000000000001" customHeight="1">
      <c r="A588" s="29" t="s">
        <v>2392</v>
      </c>
      <c r="B588" s="30" t="s">
        <v>2393</v>
      </c>
      <c r="C588" s="29" t="s">
        <v>14</v>
      </c>
      <c r="D588" s="29" t="s">
        <v>1576</v>
      </c>
      <c r="E588" s="29" t="s">
        <v>33</v>
      </c>
      <c r="F588" s="31">
        <v>3</v>
      </c>
      <c r="G588" s="31">
        <v>1.83</v>
      </c>
      <c r="H588" s="31">
        <f t="shared" si="36"/>
        <v>5.49</v>
      </c>
      <c r="I588" s="32">
        <f t="shared" si="37"/>
        <v>3.0811330694566414E-4</v>
      </c>
      <c r="J588" s="32">
        <f t="shared" si="39"/>
        <v>100.05182813783196</v>
      </c>
      <c r="K588" s="29" t="str">
        <f t="shared" si="38"/>
        <v>C</v>
      </c>
    </row>
    <row r="589" spans="1:11" ht="20.100000000000001" customHeight="1">
      <c r="A589" s="29" t="s">
        <v>3908</v>
      </c>
      <c r="B589" s="30" t="s">
        <v>3909</v>
      </c>
      <c r="C589" s="29" t="s">
        <v>14</v>
      </c>
      <c r="D589" s="29" t="s">
        <v>1860</v>
      </c>
      <c r="E589" s="29" t="s">
        <v>33</v>
      </c>
      <c r="F589" s="47">
        <v>3.1438022599999997E-4</v>
      </c>
      <c r="G589" s="31">
        <v>17059.740000000002</v>
      </c>
      <c r="H589" s="31">
        <f t="shared" si="36"/>
        <v>5.36</v>
      </c>
      <c r="I589" s="32">
        <f t="shared" si="37"/>
        <v>3.0081736342964661E-4</v>
      </c>
      <c r="J589" s="32">
        <f t="shared" si="39"/>
        <v>100.05212895519539</v>
      </c>
      <c r="K589" s="29" t="str">
        <f t="shared" si="38"/>
        <v>C</v>
      </c>
    </row>
    <row r="590" spans="1:11" ht="27.95" customHeight="1">
      <c r="A590" s="29" t="s">
        <v>3701</v>
      </c>
      <c r="B590" s="30" t="s">
        <v>3702</v>
      </c>
      <c r="C590" s="29" t="s">
        <v>399</v>
      </c>
      <c r="D590" s="29" t="s">
        <v>1469</v>
      </c>
      <c r="E590" s="29" t="s">
        <v>400</v>
      </c>
      <c r="F590" s="43">
        <v>2.6342999999999998E-2</v>
      </c>
      <c r="G590" s="31">
        <v>190</v>
      </c>
      <c r="H590" s="31">
        <f t="shared" si="36"/>
        <v>5.01</v>
      </c>
      <c r="I590" s="32">
        <f t="shared" si="37"/>
        <v>2.8117443857883013E-4</v>
      </c>
      <c r="J590" s="32">
        <f t="shared" si="39"/>
        <v>100.05241012963397</v>
      </c>
      <c r="K590" s="29" t="str">
        <f t="shared" si="38"/>
        <v>C</v>
      </c>
    </row>
    <row r="591" spans="1:11" ht="20.100000000000001" customHeight="1">
      <c r="A591" s="29" t="s">
        <v>1531</v>
      </c>
      <c r="B591" s="30" t="s">
        <v>4271</v>
      </c>
      <c r="C591" s="29" t="s">
        <v>4260</v>
      </c>
      <c r="D591" s="29" t="s">
        <v>1552</v>
      </c>
      <c r="E591" s="29" t="s">
        <v>1555</v>
      </c>
      <c r="F591" s="39">
        <v>5.2999999999999999E-2</v>
      </c>
      <c r="G591" s="31">
        <v>93.47</v>
      </c>
      <c r="H591" s="31">
        <f t="shared" si="36"/>
        <v>4.95</v>
      </c>
      <c r="I591" s="32">
        <f t="shared" si="37"/>
        <v>2.7780708003297588E-4</v>
      </c>
      <c r="J591" s="32">
        <f t="shared" si="39"/>
        <v>100.05268793671401</v>
      </c>
      <c r="K591" s="29" t="str">
        <f t="shared" si="38"/>
        <v>C</v>
      </c>
    </row>
    <row r="592" spans="1:11" ht="15" customHeight="1">
      <c r="A592" s="29" t="s">
        <v>2872</v>
      </c>
      <c r="B592" s="30" t="s">
        <v>2873</v>
      </c>
      <c r="C592" s="29" t="s">
        <v>14</v>
      </c>
      <c r="D592" s="29" t="s">
        <v>1576</v>
      </c>
      <c r="E592" s="29" t="s">
        <v>33</v>
      </c>
      <c r="F592" s="31">
        <v>1.4840617817999999</v>
      </c>
      <c r="G592" s="31">
        <v>3.07</v>
      </c>
      <c r="H592" s="31">
        <f t="shared" si="36"/>
        <v>4.5599999999999996</v>
      </c>
      <c r="I592" s="32">
        <f t="shared" si="37"/>
        <v>2.5591924948492319E-4</v>
      </c>
      <c r="J592" s="32">
        <f t="shared" si="39"/>
        <v>100.05294385596349</v>
      </c>
      <c r="K592" s="29" t="str">
        <f t="shared" si="38"/>
        <v>C</v>
      </c>
    </row>
    <row r="593" spans="1:11" ht="20.100000000000001" customHeight="1">
      <c r="A593" s="29" t="s">
        <v>1533</v>
      </c>
      <c r="B593" s="30" t="s">
        <v>4272</v>
      </c>
      <c r="C593" s="29" t="s">
        <v>4260</v>
      </c>
      <c r="D593" s="29" t="s">
        <v>1552</v>
      </c>
      <c r="E593" s="29" t="s">
        <v>1555</v>
      </c>
      <c r="F593" s="39">
        <v>5.2999999999999999E-2</v>
      </c>
      <c r="G593" s="31">
        <v>85.14</v>
      </c>
      <c r="H593" s="31">
        <f t="shared" si="36"/>
        <v>4.51</v>
      </c>
      <c r="I593" s="32">
        <f t="shared" si="37"/>
        <v>2.5311311736337798E-4</v>
      </c>
      <c r="J593" s="32">
        <f t="shared" si="39"/>
        <v>100.05319696908086</v>
      </c>
      <c r="K593" s="29" t="str">
        <f t="shared" si="38"/>
        <v>C</v>
      </c>
    </row>
    <row r="594" spans="1:11" ht="20.100000000000001" customHeight="1">
      <c r="A594" s="29" t="s">
        <v>2021</v>
      </c>
      <c r="B594" s="30" t="s">
        <v>2022</v>
      </c>
      <c r="C594" s="29" t="s">
        <v>14</v>
      </c>
      <c r="D594" s="29" t="s">
        <v>1576</v>
      </c>
      <c r="E594" s="29" t="s">
        <v>88</v>
      </c>
      <c r="F594" s="31">
        <v>14.740902999999999</v>
      </c>
      <c r="G594" s="31">
        <v>0.3</v>
      </c>
      <c r="H594" s="31">
        <f t="shared" si="36"/>
        <v>4.42</v>
      </c>
      <c r="I594" s="32">
        <f t="shared" si="37"/>
        <v>2.4806207954459662E-4</v>
      </c>
      <c r="J594" s="32">
        <f t="shared" si="39"/>
        <v>100.05344503116041</v>
      </c>
      <c r="K594" s="29" t="str">
        <f t="shared" si="38"/>
        <v>C</v>
      </c>
    </row>
    <row r="595" spans="1:11" ht="15" customHeight="1">
      <c r="A595" s="29" t="s">
        <v>2961</v>
      </c>
      <c r="B595" s="30" t="s">
        <v>2962</v>
      </c>
      <c r="C595" s="29" t="s">
        <v>14</v>
      </c>
      <c r="D595" s="29" t="s">
        <v>1576</v>
      </c>
      <c r="E595" s="29" t="s">
        <v>118</v>
      </c>
      <c r="F595" s="31">
        <v>0.42</v>
      </c>
      <c r="G595" s="31">
        <v>10.33</v>
      </c>
      <c r="H595" s="31">
        <f t="shared" si="36"/>
        <v>4.34</v>
      </c>
      <c r="I595" s="32">
        <f t="shared" si="37"/>
        <v>2.4357226815012429E-4</v>
      </c>
      <c r="J595" s="32">
        <f t="shared" si="39"/>
        <v>100.05368860342855</v>
      </c>
      <c r="K595" s="29" t="str">
        <f t="shared" si="38"/>
        <v>C</v>
      </c>
    </row>
    <row r="596" spans="1:11" ht="20.100000000000001" customHeight="1">
      <c r="A596" s="29" t="s">
        <v>3837</v>
      </c>
      <c r="B596" s="30" t="s">
        <v>3838</v>
      </c>
      <c r="C596" s="29" t="s">
        <v>14</v>
      </c>
      <c r="D596" s="29" t="s">
        <v>1576</v>
      </c>
      <c r="E596" s="29" t="s">
        <v>118</v>
      </c>
      <c r="F596" s="37">
        <v>0.22352401928519999</v>
      </c>
      <c r="G596" s="31">
        <v>18.93</v>
      </c>
      <c r="H596" s="31">
        <f t="shared" si="36"/>
        <v>4.2300000000000004</v>
      </c>
      <c r="I596" s="32">
        <f t="shared" si="37"/>
        <v>2.3739877748272484E-4</v>
      </c>
      <c r="J596" s="32">
        <f t="shared" si="39"/>
        <v>100.05392600220604</v>
      </c>
      <c r="K596" s="29" t="str">
        <f t="shared" si="38"/>
        <v>C</v>
      </c>
    </row>
    <row r="597" spans="1:11" ht="15" customHeight="1">
      <c r="A597" s="29" t="s">
        <v>3142</v>
      </c>
      <c r="B597" s="30" t="s">
        <v>3143</v>
      </c>
      <c r="C597" s="29" t="s">
        <v>399</v>
      </c>
      <c r="D597" s="29" t="s">
        <v>1576</v>
      </c>
      <c r="E597" s="29" t="s">
        <v>400</v>
      </c>
      <c r="F597" s="31">
        <v>10</v>
      </c>
      <c r="G597" s="31">
        <v>0.41</v>
      </c>
      <c r="H597" s="31">
        <f t="shared" si="36"/>
        <v>4.0999999999999996</v>
      </c>
      <c r="I597" s="32">
        <f t="shared" si="37"/>
        <v>2.3010283396670723E-4</v>
      </c>
      <c r="J597" s="32">
        <f t="shared" si="39"/>
        <v>100.05415610504001</v>
      </c>
      <c r="K597" s="29" t="str">
        <f t="shared" si="38"/>
        <v>C</v>
      </c>
    </row>
    <row r="598" spans="1:11" ht="15" customHeight="1">
      <c r="A598" s="29" t="s">
        <v>2579</v>
      </c>
      <c r="B598" s="30" t="s">
        <v>2580</v>
      </c>
      <c r="C598" s="29" t="s">
        <v>14</v>
      </c>
      <c r="D598" s="29" t="s">
        <v>1576</v>
      </c>
      <c r="E598" s="29" t="s">
        <v>33</v>
      </c>
      <c r="F598" s="31">
        <v>3</v>
      </c>
      <c r="G598" s="31">
        <v>1.24</v>
      </c>
      <c r="H598" s="31">
        <f t="shared" si="36"/>
        <v>3.72</v>
      </c>
      <c r="I598" s="32">
        <f t="shared" si="37"/>
        <v>2.0877622984296371E-4</v>
      </c>
      <c r="J598" s="32">
        <f t="shared" si="39"/>
        <v>100.05436488126985</v>
      </c>
      <c r="K598" s="29" t="str">
        <f t="shared" si="38"/>
        <v>C</v>
      </c>
    </row>
    <row r="599" spans="1:11" ht="27.95" customHeight="1">
      <c r="A599" s="29" t="s">
        <v>3514</v>
      </c>
      <c r="B599" s="30" t="s">
        <v>3515</v>
      </c>
      <c r="C599" s="29" t="s">
        <v>14</v>
      </c>
      <c r="D599" s="29" t="s">
        <v>1860</v>
      </c>
      <c r="E599" s="29" t="s">
        <v>33</v>
      </c>
      <c r="F599" s="47">
        <v>2.5480830400000001E-4</v>
      </c>
      <c r="G599" s="31">
        <v>12522.95</v>
      </c>
      <c r="H599" s="31">
        <f t="shared" si="36"/>
        <v>3.19</v>
      </c>
      <c r="I599" s="32">
        <f t="shared" si="37"/>
        <v>1.7903122935458444E-4</v>
      </c>
      <c r="J599" s="32">
        <f t="shared" si="39"/>
        <v>100.0545439124992</v>
      </c>
      <c r="K599" s="29" t="str">
        <f t="shared" si="38"/>
        <v>C</v>
      </c>
    </row>
    <row r="600" spans="1:11" ht="15" customHeight="1">
      <c r="A600" s="29" t="s">
        <v>1769</v>
      </c>
      <c r="B600" s="30" t="s">
        <v>1770</v>
      </c>
      <c r="C600" s="29" t="s">
        <v>14</v>
      </c>
      <c r="D600" s="29" t="s">
        <v>1576</v>
      </c>
      <c r="E600" s="29" t="s">
        <v>118</v>
      </c>
      <c r="F600" s="44">
        <v>9.0399999999999994E-2</v>
      </c>
      <c r="G600" s="31">
        <v>33.78</v>
      </c>
      <c r="H600" s="31">
        <f t="shared" si="36"/>
        <v>3.05</v>
      </c>
      <c r="I600" s="32">
        <f t="shared" si="37"/>
        <v>1.7117405941425784E-4</v>
      </c>
      <c r="J600" s="32">
        <f t="shared" si="39"/>
        <v>100.05471508655862</v>
      </c>
      <c r="K600" s="29" t="str">
        <f t="shared" si="38"/>
        <v>C</v>
      </c>
    </row>
    <row r="601" spans="1:11" ht="20.100000000000001" customHeight="1">
      <c r="A601" s="29" t="s">
        <v>1541</v>
      </c>
      <c r="B601" s="30" t="s">
        <v>4273</v>
      </c>
      <c r="C601" s="29" t="s">
        <v>4260</v>
      </c>
      <c r="D601" s="29" t="s">
        <v>1552</v>
      </c>
      <c r="E601" s="29" t="s">
        <v>1555</v>
      </c>
      <c r="F601" s="39">
        <v>5.2999999999999999E-2</v>
      </c>
      <c r="G601" s="31">
        <v>56.26</v>
      </c>
      <c r="H601" s="31">
        <f t="shared" si="36"/>
        <v>2.98</v>
      </c>
      <c r="I601" s="32">
        <f t="shared" si="37"/>
        <v>1.6724547444409458E-4</v>
      </c>
      <c r="J601" s="32">
        <f t="shared" si="39"/>
        <v>100.05488233203306</v>
      </c>
      <c r="K601" s="29" t="str">
        <f t="shared" si="38"/>
        <v>C</v>
      </c>
    </row>
    <row r="602" spans="1:11" ht="27.95" customHeight="1">
      <c r="A602" s="29" t="s">
        <v>3720</v>
      </c>
      <c r="B602" s="30" t="s">
        <v>3721</v>
      </c>
      <c r="C602" s="29" t="s">
        <v>399</v>
      </c>
      <c r="D602" s="29" t="s">
        <v>1469</v>
      </c>
      <c r="E602" s="29" t="s">
        <v>400</v>
      </c>
      <c r="F602" s="46">
        <v>0.59593719999999994</v>
      </c>
      <c r="G602" s="31">
        <v>5</v>
      </c>
      <c r="H602" s="31">
        <f t="shared" si="36"/>
        <v>2.98</v>
      </c>
      <c r="I602" s="32">
        <f t="shared" si="37"/>
        <v>1.6724547444409458E-4</v>
      </c>
      <c r="J602" s="32">
        <f t="shared" si="39"/>
        <v>100.0550495775075</v>
      </c>
      <c r="K602" s="29" t="str">
        <f t="shared" si="38"/>
        <v>C</v>
      </c>
    </row>
    <row r="603" spans="1:11" ht="20.100000000000001" customHeight="1">
      <c r="A603" s="29" t="s">
        <v>1543</v>
      </c>
      <c r="B603" s="30" t="s">
        <v>4274</v>
      </c>
      <c r="C603" s="29" t="s">
        <v>4260</v>
      </c>
      <c r="D603" s="29" t="s">
        <v>1552</v>
      </c>
      <c r="E603" s="29" t="s">
        <v>1555</v>
      </c>
      <c r="F603" s="39">
        <v>5.2999999999999999E-2</v>
      </c>
      <c r="G603" s="31">
        <v>48.55</v>
      </c>
      <c r="H603" s="31">
        <f t="shared" si="36"/>
        <v>2.57</v>
      </c>
      <c r="I603" s="32">
        <f t="shared" si="37"/>
        <v>1.4423519104742383E-4</v>
      </c>
      <c r="J603" s="32">
        <f t="shared" si="39"/>
        <v>100.05519381269855</v>
      </c>
      <c r="K603" s="29" t="str">
        <f t="shared" si="38"/>
        <v>C</v>
      </c>
    </row>
    <row r="604" spans="1:11" ht="15" customHeight="1">
      <c r="A604" s="29" t="s">
        <v>2546</v>
      </c>
      <c r="B604" s="30" t="s">
        <v>2547</v>
      </c>
      <c r="C604" s="29" t="s">
        <v>14</v>
      </c>
      <c r="D604" s="29" t="s">
        <v>1576</v>
      </c>
      <c r="E604" s="29" t="s">
        <v>33</v>
      </c>
      <c r="F604" s="31">
        <v>3</v>
      </c>
      <c r="G604" s="31">
        <v>0.78</v>
      </c>
      <c r="H604" s="31">
        <f t="shared" si="36"/>
        <v>2.34</v>
      </c>
      <c r="I604" s="32">
        <f t="shared" si="37"/>
        <v>1.3132698328831586E-4</v>
      </c>
      <c r="J604" s="32">
        <f t="shared" si="39"/>
        <v>100.05532513968184</v>
      </c>
      <c r="K604" s="29" t="str">
        <f t="shared" si="38"/>
        <v>C</v>
      </c>
    </row>
    <row r="605" spans="1:11" ht="27.95" customHeight="1">
      <c r="A605" s="29" t="s">
        <v>3724</v>
      </c>
      <c r="B605" s="30" t="s">
        <v>3725</v>
      </c>
      <c r="C605" s="29" t="s">
        <v>399</v>
      </c>
      <c r="D605" s="29" t="s">
        <v>1469</v>
      </c>
      <c r="E605" s="29" t="s">
        <v>400</v>
      </c>
      <c r="F605" s="46">
        <v>0.46685650000000001</v>
      </c>
      <c r="G605" s="31">
        <v>4.5</v>
      </c>
      <c r="H605" s="31">
        <f t="shared" si="36"/>
        <v>2.1</v>
      </c>
      <c r="I605" s="32">
        <f t="shared" si="37"/>
        <v>1.1785754910489886E-4</v>
      </c>
      <c r="J605" s="32">
        <f t="shared" si="39"/>
        <v>100.05544299723094</v>
      </c>
      <c r="K605" s="29" t="str">
        <f t="shared" si="38"/>
        <v>C</v>
      </c>
    </row>
    <row r="606" spans="1:11" ht="15" customHeight="1">
      <c r="A606" s="29" t="s">
        <v>3867</v>
      </c>
      <c r="B606" s="30" t="s">
        <v>3868</v>
      </c>
      <c r="C606" s="29" t="s">
        <v>14</v>
      </c>
      <c r="D606" s="29" t="s">
        <v>1576</v>
      </c>
      <c r="E606" s="29" t="s">
        <v>33</v>
      </c>
      <c r="F606" s="31">
        <v>2.9051040000000001</v>
      </c>
      <c r="G606" s="31">
        <v>0.71</v>
      </c>
      <c r="H606" s="31">
        <f t="shared" si="36"/>
        <v>2.06</v>
      </c>
      <c r="I606" s="32">
        <f t="shared" si="37"/>
        <v>1.1561264340766268E-4</v>
      </c>
      <c r="J606" s="32">
        <f t="shared" si="39"/>
        <v>100.05555860987435</v>
      </c>
      <c r="K606" s="29" t="str">
        <f t="shared" si="38"/>
        <v>C</v>
      </c>
    </row>
    <row r="607" spans="1:11" ht="27.95" customHeight="1">
      <c r="A607" s="29" t="s">
        <v>3709</v>
      </c>
      <c r="B607" s="30" t="s">
        <v>3710</v>
      </c>
      <c r="C607" s="29" t="s">
        <v>399</v>
      </c>
      <c r="D607" s="29" t="s">
        <v>1469</v>
      </c>
      <c r="E607" s="29" t="s">
        <v>400</v>
      </c>
      <c r="F607" s="43">
        <v>8.7810000000000006E-3</v>
      </c>
      <c r="G607" s="31">
        <v>190.76</v>
      </c>
      <c r="H607" s="31">
        <f t="shared" si="36"/>
        <v>1.68</v>
      </c>
      <c r="I607" s="32">
        <f t="shared" si="37"/>
        <v>9.4286039283919079E-5</v>
      </c>
      <c r="J607" s="32">
        <f t="shared" si="39"/>
        <v>100.05565289591364</v>
      </c>
      <c r="K607" s="29" t="str">
        <f t="shared" si="38"/>
        <v>C</v>
      </c>
    </row>
    <row r="608" spans="1:11" ht="20.100000000000001" customHeight="1">
      <c r="A608" s="29" t="s">
        <v>2762</v>
      </c>
      <c r="B608" s="30" t="s">
        <v>2763</v>
      </c>
      <c r="C608" s="29" t="s">
        <v>14</v>
      </c>
      <c r="D608" s="29" t="s">
        <v>1576</v>
      </c>
      <c r="E608" s="29" t="s">
        <v>118</v>
      </c>
      <c r="F608" s="44">
        <v>1.2800000000000001E-2</v>
      </c>
      <c r="G608" s="31">
        <v>100.92</v>
      </c>
      <c r="H608" s="31">
        <f t="shared" si="36"/>
        <v>1.29</v>
      </c>
      <c r="I608" s="32">
        <f t="shared" si="37"/>
        <v>7.2398208735866435E-5</v>
      </c>
      <c r="J608" s="32">
        <f t="shared" si="39"/>
        <v>100.05572529412237</v>
      </c>
      <c r="K608" s="29" t="str">
        <f t="shared" si="38"/>
        <v>C</v>
      </c>
    </row>
    <row r="609" spans="1:11" ht="20.100000000000001" customHeight="1">
      <c r="A609" s="29" t="s">
        <v>3892</v>
      </c>
      <c r="B609" s="30" t="s">
        <v>3893</v>
      </c>
      <c r="C609" s="29" t="s">
        <v>14</v>
      </c>
      <c r="D609" s="29" t="s">
        <v>1860</v>
      </c>
      <c r="E609" s="29" t="s">
        <v>33</v>
      </c>
      <c r="F609" s="48">
        <v>5.7547623033252E-5</v>
      </c>
      <c r="G609" s="31">
        <v>14337.53</v>
      </c>
      <c r="H609" s="31">
        <f t="shared" si="36"/>
        <v>0.83</v>
      </c>
      <c r="I609" s="32">
        <f t="shared" si="37"/>
        <v>4.6581793217650499E-5</v>
      </c>
      <c r="J609" s="32">
        <f t="shared" si="39"/>
        <v>100.05577187591558</v>
      </c>
      <c r="K609" s="29" t="str">
        <f t="shared" si="38"/>
        <v>C</v>
      </c>
    </row>
    <row r="610" spans="1:11" ht="20.100000000000001" customHeight="1">
      <c r="A610" s="29" t="s">
        <v>2029</v>
      </c>
      <c r="B610" s="30" t="s">
        <v>2030</v>
      </c>
      <c r="C610" s="29" t="s">
        <v>14</v>
      </c>
      <c r="D610" s="29" t="s">
        <v>1576</v>
      </c>
      <c r="E610" s="29" t="s">
        <v>33</v>
      </c>
      <c r="F610" s="31">
        <v>2.828967</v>
      </c>
      <c r="G610" s="31">
        <v>0.25</v>
      </c>
      <c r="H610" s="31">
        <f t="shared" si="36"/>
        <v>0.71</v>
      </c>
      <c r="I610" s="32">
        <f t="shared" si="37"/>
        <v>3.9847076125941989E-5</v>
      </c>
      <c r="J610" s="32">
        <f t="shared" si="39"/>
        <v>100.05581172299171</v>
      </c>
      <c r="K610" s="29" t="str">
        <f t="shared" si="38"/>
        <v>C</v>
      </c>
    </row>
    <row r="611" spans="1:11" ht="27.95" customHeight="1">
      <c r="A611" s="29" t="s">
        <v>3707</v>
      </c>
      <c r="B611" s="30" t="s">
        <v>3708</v>
      </c>
      <c r="C611" s="29" t="s">
        <v>399</v>
      </c>
      <c r="D611" s="29" t="s">
        <v>1469</v>
      </c>
      <c r="E611" s="29" t="s">
        <v>2949</v>
      </c>
      <c r="F611" s="46">
        <v>2.3416000000000001E-3</v>
      </c>
      <c r="G611" s="31">
        <v>300</v>
      </c>
      <c r="H611" s="31">
        <f t="shared" si="36"/>
        <v>0.7</v>
      </c>
      <c r="I611" s="32">
        <f t="shared" si="37"/>
        <v>3.9285849701632949E-5</v>
      </c>
      <c r="J611" s="32">
        <f t="shared" si="39"/>
        <v>100.0558510088414</v>
      </c>
      <c r="K611" s="29" t="str">
        <f t="shared" si="38"/>
        <v>C</v>
      </c>
    </row>
    <row r="612" spans="1:11" ht="20.100000000000001" customHeight="1">
      <c r="A612" s="29" t="s">
        <v>1539</v>
      </c>
      <c r="B612" s="30" t="s">
        <v>4275</v>
      </c>
      <c r="C612" s="29" t="s">
        <v>4260</v>
      </c>
      <c r="D612" s="29" t="s">
        <v>1552</v>
      </c>
      <c r="E612" s="29" t="s">
        <v>1555</v>
      </c>
      <c r="F612" s="39">
        <v>0.106</v>
      </c>
      <c r="G612" s="31">
        <v>6.08</v>
      </c>
      <c r="H612" s="31">
        <f t="shared" si="36"/>
        <v>0.64</v>
      </c>
      <c r="I612" s="32">
        <f t="shared" si="37"/>
        <v>3.5918491155778697E-5</v>
      </c>
      <c r="J612" s="32">
        <f t="shared" si="39"/>
        <v>100.05588692733255</v>
      </c>
      <c r="K612" s="29" t="str">
        <f t="shared" si="38"/>
        <v>C</v>
      </c>
    </row>
    <row r="613" spans="1:11" ht="27.95" customHeight="1">
      <c r="A613" s="29" t="s">
        <v>3722</v>
      </c>
      <c r="B613" s="30" t="s">
        <v>3723</v>
      </c>
      <c r="C613" s="29" t="s">
        <v>399</v>
      </c>
      <c r="D613" s="29" t="s">
        <v>1469</v>
      </c>
      <c r="E613" s="29" t="s">
        <v>400</v>
      </c>
      <c r="F613" s="43">
        <v>2.6342999999999998E-2</v>
      </c>
      <c r="G613" s="31">
        <v>12.54</v>
      </c>
      <c r="H613" s="31">
        <f t="shared" si="36"/>
        <v>0.33</v>
      </c>
      <c r="I613" s="32">
        <f t="shared" si="37"/>
        <v>1.8520472002198389E-5</v>
      </c>
      <c r="J613" s="32">
        <f t="shared" si="39"/>
        <v>100.05590544780455</v>
      </c>
      <c r="K613" s="29" t="str">
        <f t="shared" si="38"/>
        <v>C</v>
      </c>
    </row>
    <row r="614" spans="1:11" ht="27.95" customHeight="1">
      <c r="A614" s="29" t="s">
        <v>3694</v>
      </c>
      <c r="B614" s="30" t="s">
        <v>3695</v>
      </c>
      <c r="C614" s="29" t="s">
        <v>399</v>
      </c>
      <c r="D614" s="29" t="s">
        <v>1469</v>
      </c>
      <c r="E614" s="29" t="s">
        <v>3696</v>
      </c>
      <c r="F614" s="46">
        <v>4.3905000000000003E-3</v>
      </c>
      <c r="G614" s="31">
        <v>64.56</v>
      </c>
      <c r="H614" s="31">
        <f t="shared" si="36"/>
        <v>0.28000000000000003</v>
      </c>
      <c r="I614" s="32">
        <f t="shared" si="37"/>
        <v>1.5714339880653182E-5</v>
      </c>
      <c r="J614" s="32">
        <f t="shared" si="39"/>
        <v>100.05592116214443</v>
      </c>
      <c r="K614" s="29" t="str">
        <f t="shared" si="38"/>
        <v>C</v>
      </c>
    </row>
    <row r="615" spans="1:11" ht="20.100000000000001" customHeight="1">
      <c r="A615" s="29" t="s">
        <v>3280</v>
      </c>
      <c r="B615" s="30" t="s">
        <v>3281</v>
      </c>
      <c r="C615" s="29" t="s">
        <v>14</v>
      </c>
      <c r="D615" s="29" t="s">
        <v>1576</v>
      </c>
      <c r="E615" s="29" t="s">
        <v>1790</v>
      </c>
      <c r="F615" s="49">
        <v>2.930634E-2</v>
      </c>
      <c r="G615" s="31">
        <v>7.36</v>
      </c>
      <c r="H615" s="31">
        <f t="shared" si="36"/>
        <v>0.22</v>
      </c>
      <c r="I615" s="32">
        <f t="shared" si="37"/>
        <v>1.2346981334798926E-5</v>
      </c>
      <c r="J615" s="32">
        <f t="shared" si="39"/>
        <v>100.05593350912577</v>
      </c>
      <c r="K615" s="29" t="str">
        <f t="shared" si="38"/>
        <v>C</v>
      </c>
    </row>
    <row r="616" spans="1:11" ht="27.95" customHeight="1">
      <c r="A616" s="29" t="s">
        <v>3718</v>
      </c>
      <c r="B616" s="30" t="s">
        <v>3719</v>
      </c>
      <c r="C616" s="29" t="s">
        <v>399</v>
      </c>
      <c r="D616" s="29" t="s">
        <v>1469</v>
      </c>
      <c r="E616" s="29" t="s">
        <v>400</v>
      </c>
      <c r="F616" s="46">
        <v>1.05372E-2</v>
      </c>
      <c r="G616" s="31">
        <v>18</v>
      </c>
      <c r="H616" s="31">
        <f t="shared" si="36"/>
        <v>0.19</v>
      </c>
      <c r="I616" s="32">
        <f t="shared" si="37"/>
        <v>1.0663302061871802E-5</v>
      </c>
      <c r="J616" s="32">
        <f t="shared" si="39"/>
        <v>100.05594417242783</v>
      </c>
      <c r="K616" s="29" t="str">
        <f t="shared" si="38"/>
        <v>C</v>
      </c>
    </row>
    <row r="617" spans="1:11" ht="27.95" customHeight="1">
      <c r="A617" s="29" t="s">
        <v>3711</v>
      </c>
      <c r="B617" s="30" t="s">
        <v>3712</v>
      </c>
      <c r="C617" s="29" t="s">
        <v>399</v>
      </c>
      <c r="D617" s="29" t="s">
        <v>1469</v>
      </c>
      <c r="E617" s="29" t="s">
        <v>3696</v>
      </c>
      <c r="F617" s="46">
        <v>1.3464200000000001E-2</v>
      </c>
      <c r="G617" s="31">
        <v>12.1</v>
      </c>
      <c r="H617" s="31">
        <f t="shared" si="36"/>
        <v>0.16</v>
      </c>
      <c r="I617" s="32">
        <f t="shared" si="37"/>
        <v>8.9796227889446743E-6</v>
      </c>
      <c r="J617" s="32">
        <f t="shared" si="39"/>
        <v>100.05595315205062</v>
      </c>
      <c r="K617" s="29" t="str">
        <f t="shared" si="38"/>
        <v>C</v>
      </c>
    </row>
    <row r="618" spans="1:11" ht="27.95" customHeight="1">
      <c r="A618" s="29" t="s">
        <v>3716</v>
      </c>
      <c r="B618" s="30" t="s">
        <v>3717</v>
      </c>
      <c r="C618" s="29" t="s">
        <v>399</v>
      </c>
      <c r="D618" s="29" t="s">
        <v>1469</v>
      </c>
      <c r="E618" s="29" t="s">
        <v>400</v>
      </c>
      <c r="F618" s="43">
        <v>2.6342999999999998E-2</v>
      </c>
      <c r="G618" s="31">
        <v>4.9000000000000004</v>
      </c>
      <c r="H618" s="31">
        <f t="shared" si="36"/>
        <v>0.13</v>
      </c>
      <c r="I618" s="32">
        <f t="shared" si="37"/>
        <v>7.2959435160175478E-6</v>
      </c>
      <c r="J618" s="32">
        <f t="shared" si="39"/>
        <v>100.05596044799414</v>
      </c>
      <c r="K618" s="29" t="str">
        <f t="shared" si="38"/>
        <v>C</v>
      </c>
    </row>
    <row r="619" spans="1:11" ht="27.95" customHeight="1">
      <c r="A619" s="29" t="s">
        <v>3727</v>
      </c>
      <c r="B619" s="30" t="s">
        <v>3728</v>
      </c>
      <c r="C619" s="29" t="s">
        <v>399</v>
      </c>
      <c r="D619" s="29" t="s">
        <v>1469</v>
      </c>
      <c r="E619" s="29" t="s">
        <v>400</v>
      </c>
      <c r="F619" s="46">
        <v>5.8540000000000003E-4</v>
      </c>
      <c r="G619" s="31">
        <v>166</v>
      </c>
      <c r="H619" s="31">
        <f t="shared" si="36"/>
        <v>0.1</v>
      </c>
      <c r="I619" s="32">
        <f t="shared" si="37"/>
        <v>5.6122642430904221E-6</v>
      </c>
      <c r="J619" s="32">
        <f t="shared" si="39"/>
        <v>100.05596606025838</v>
      </c>
      <c r="K619" s="29" t="str">
        <f t="shared" si="38"/>
        <v>C</v>
      </c>
    </row>
    <row r="620" spans="1:11" ht="27.95" customHeight="1">
      <c r="A620" s="29" t="s">
        <v>3690</v>
      </c>
      <c r="B620" s="30" t="s">
        <v>3691</v>
      </c>
      <c r="C620" s="29" t="s">
        <v>399</v>
      </c>
      <c r="D620" s="29" t="s">
        <v>1469</v>
      </c>
      <c r="E620" s="29" t="s">
        <v>400</v>
      </c>
      <c r="F620" s="46">
        <v>5.8540000000000003E-4</v>
      </c>
      <c r="G620" s="31">
        <v>163</v>
      </c>
      <c r="H620" s="31">
        <f t="shared" si="36"/>
        <v>0.1</v>
      </c>
      <c r="I620" s="32">
        <f t="shared" si="37"/>
        <v>5.6122642430904221E-6</v>
      </c>
      <c r="J620" s="32">
        <f t="shared" si="39"/>
        <v>100.05597167252263</v>
      </c>
      <c r="K620" s="29" t="str">
        <f t="shared" si="38"/>
        <v>C</v>
      </c>
    </row>
    <row r="621" spans="1:11" ht="27.95" customHeight="1">
      <c r="A621" s="29" t="s">
        <v>3699</v>
      </c>
      <c r="B621" s="30" t="s">
        <v>3700</v>
      </c>
      <c r="C621" s="29" t="s">
        <v>399</v>
      </c>
      <c r="D621" s="29" t="s">
        <v>1469</v>
      </c>
      <c r="E621" s="29" t="s">
        <v>400</v>
      </c>
      <c r="F621" s="46">
        <v>3.5124000000000002E-3</v>
      </c>
      <c r="G621" s="31">
        <v>13.45</v>
      </c>
      <c r="H621" s="31">
        <f t="shared" si="36"/>
        <v>0.05</v>
      </c>
      <c r="I621" s="32">
        <f t="shared" si="37"/>
        <v>2.806132121545211E-6</v>
      </c>
      <c r="J621" s="32">
        <f t="shared" si="39"/>
        <v>100.05597447865475</v>
      </c>
      <c r="K621" s="29" t="str">
        <f t="shared" si="38"/>
        <v>C</v>
      </c>
    </row>
    <row r="622" spans="1:11" ht="27.95" customHeight="1">
      <c r="A622" s="29" t="s">
        <v>3713</v>
      </c>
      <c r="B622" s="30" t="s">
        <v>3714</v>
      </c>
      <c r="C622" s="29" t="s">
        <v>399</v>
      </c>
      <c r="D622" s="29" t="s">
        <v>1469</v>
      </c>
      <c r="E622" s="29" t="s">
        <v>3715</v>
      </c>
      <c r="F622" s="46">
        <v>4.6832000000000002E-3</v>
      </c>
      <c r="G622" s="31">
        <v>6.7</v>
      </c>
      <c r="H622" s="31">
        <f t="shared" si="36"/>
        <v>0.03</v>
      </c>
      <c r="I622" s="32">
        <f t="shared" si="37"/>
        <v>1.6836792729271263E-6</v>
      </c>
      <c r="J622" s="32">
        <f t="shared" si="39"/>
        <v>100.05597616233402</v>
      </c>
      <c r="K622" s="29" t="str">
        <f t="shared" si="38"/>
        <v>C</v>
      </c>
    </row>
    <row r="623" spans="1:11" ht="27.95" customHeight="1">
      <c r="A623" s="29" t="s">
        <v>3688</v>
      </c>
      <c r="B623" s="30" t="s">
        <v>3689</v>
      </c>
      <c r="C623" s="29" t="s">
        <v>399</v>
      </c>
      <c r="D623" s="29" t="s">
        <v>1469</v>
      </c>
      <c r="E623" s="29" t="s">
        <v>400</v>
      </c>
      <c r="F623" s="46">
        <v>5.8540000000000003E-4</v>
      </c>
      <c r="G623" s="31">
        <v>47.69</v>
      </c>
      <c r="H623" s="31">
        <f t="shared" si="36"/>
        <v>0.03</v>
      </c>
      <c r="I623" s="32">
        <f t="shared" si="37"/>
        <v>1.6836792729271263E-6</v>
      </c>
      <c r="J623" s="32">
        <f t="shared" si="39"/>
        <v>100.05597784601329</v>
      </c>
      <c r="K623" s="29" t="str">
        <f t="shared" si="38"/>
        <v>C</v>
      </c>
    </row>
    <row r="624" spans="1:11" ht="27.95" customHeight="1">
      <c r="A624" s="29" t="s">
        <v>3731</v>
      </c>
      <c r="B624" s="30" t="s">
        <v>3732</v>
      </c>
      <c r="C624" s="29" t="s">
        <v>399</v>
      </c>
      <c r="D624" s="29" t="s">
        <v>1469</v>
      </c>
      <c r="E624" s="29" t="s">
        <v>400</v>
      </c>
      <c r="F624" s="46">
        <v>5.8540000000000003E-4</v>
      </c>
      <c r="G624" s="31">
        <v>36.9</v>
      </c>
      <c r="H624" s="31">
        <f t="shared" si="36"/>
        <v>0.02</v>
      </c>
      <c r="I624" s="32">
        <f t="shared" si="37"/>
        <v>1.1224528486180843E-6</v>
      </c>
      <c r="J624" s="32">
        <f t="shared" si="39"/>
        <v>100.05597896846614</v>
      </c>
      <c r="K624" s="29" t="str">
        <f t="shared" si="38"/>
        <v>C</v>
      </c>
    </row>
    <row r="625" spans="1:11" ht="27.95" customHeight="1">
      <c r="A625" s="29" t="s">
        <v>3697</v>
      </c>
      <c r="B625" s="30" t="s">
        <v>3698</v>
      </c>
      <c r="C625" s="29" t="s">
        <v>399</v>
      </c>
      <c r="D625" s="29" t="s">
        <v>1469</v>
      </c>
      <c r="E625" s="29" t="s">
        <v>400</v>
      </c>
      <c r="F625" s="46">
        <v>1.1708000000000001E-3</v>
      </c>
      <c r="G625" s="31">
        <v>17.48</v>
      </c>
      <c r="H625" s="31">
        <f t="shared" si="36"/>
        <v>0.02</v>
      </c>
      <c r="I625" s="32">
        <f t="shared" si="37"/>
        <v>1.1224528486180843E-6</v>
      </c>
      <c r="J625" s="32">
        <f t="shared" si="39"/>
        <v>100.05598009091898</v>
      </c>
      <c r="K625" s="29" t="str">
        <f t="shared" si="38"/>
        <v>C</v>
      </c>
    </row>
    <row r="626" spans="1:11" ht="27.95" customHeight="1">
      <c r="A626" s="29" t="s">
        <v>3733</v>
      </c>
      <c r="B626" s="30" t="s">
        <v>3734</v>
      </c>
      <c r="C626" s="29" t="s">
        <v>399</v>
      </c>
      <c r="D626" s="29" t="s">
        <v>1469</v>
      </c>
      <c r="E626" s="29" t="s">
        <v>400</v>
      </c>
      <c r="F626" s="46">
        <v>8.7810000000000004E-4</v>
      </c>
      <c r="G626" s="31">
        <v>18.579999999999998</v>
      </c>
      <c r="H626" s="31">
        <f t="shared" si="36"/>
        <v>0.02</v>
      </c>
      <c r="I626" s="32">
        <f t="shared" si="37"/>
        <v>1.1224528486180843E-6</v>
      </c>
      <c r="J626" s="32">
        <f t="shared" si="39"/>
        <v>100.05598121337182</v>
      </c>
      <c r="K626" s="29" t="str">
        <f t="shared" si="38"/>
        <v>C</v>
      </c>
    </row>
    <row r="627" spans="1:11" ht="27.95" customHeight="1">
      <c r="A627" s="29" t="s">
        <v>3703</v>
      </c>
      <c r="B627" s="30" t="s">
        <v>3704</v>
      </c>
      <c r="C627" s="29" t="s">
        <v>399</v>
      </c>
      <c r="D627" s="29" t="s">
        <v>1469</v>
      </c>
      <c r="E627" s="29" t="s">
        <v>400</v>
      </c>
      <c r="F627" s="46">
        <v>5.8540000000000003E-4</v>
      </c>
      <c r="G627" s="31">
        <v>26.89</v>
      </c>
      <c r="H627" s="31">
        <f t="shared" si="36"/>
        <v>0.02</v>
      </c>
      <c r="I627" s="32">
        <f t="shared" si="37"/>
        <v>1.1224528486180843E-6</v>
      </c>
      <c r="J627" s="32">
        <f t="shared" si="39"/>
        <v>100.05598233582467</v>
      </c>
      <c r="K627" s="29" t="str">
        <f t="shared" si="38"/>
        <v>C</v>
      </c>
    </row>
    <row r="628" spans="1:11" ht="27.95" customHeight="1">
      <c r="A628" s="29" t="s">
        <v>3729</v>
      </c>
      <c r="B628" s="30" t="s">
        <v>3730</v>
      </c>
      <c r="C628" s="29" t="s">
        <v>399</v>
      </c>
      <c r="D628" s="29" t="s">
        <v>1469</v>
      </c>
      <c r="E628" s="29" t="s">
        <v>400</v>
      </c>
      <c r="F628" s="46">
        <v>2.9270000000000001E-4</v>
      </c>
      <c r="G628" s="31">
        <v>37.799999999999997</v>
      </c>
      <c r="H628" s="31">
        <f t="shared" si="36"/>
        <v>0.01</v>
      </c>
      <c r="I628" s="32">
        <f t="shared" si="37"/>
        <v>5.6122642430904214E-7</v>
      </c>
      <c r="J628" s="32">
        <f t="shared" si="39"/>
        <v>100.05598289705109</v>
      </c>
      <c r="K628" s="29" t="str">
        <f t="shared" si="38"/>
        <v>C</v>
      </c>
    </row>
    <row r="629" spans="1:11" ht="27.95" customHeight="1">
      <c r="A629" s="29" t="s">
        <v>3705</v>
      </c>
      <c r="B629" s="30" t="s">
        <v>3706</v>
      </c>
      <c r="C629" s="29" t="s">
        <v>399</v>
      </c>
      <c r="D629" s="29" t="s">
        <v>1469</v>
      </c>
      <c r="E629" s="29" t="s">
        <v>400</v>
      </c>
      <c r="F629" s="46">
        <v>2.9270000000000001E-4</v>
      </c>
      <c r="G629" s="31">
        <v>34</v>
      </c>
      <c r="H629" s="31">
        <f t="shared" si="36"/>
        <v>0.01</v>
      </c>
      <c r="I629" s="32">
        <f t="shared" si="37"/>
        <v>5.6122642430904214E-7</v>
      </c>
      <c r="J629" s="32">
        <f t="shared" si="39"/>
        <v>100.05598345827752</v>
      </c>
      <c r="K629" s="29" t="str">
        <f t="shared" si="38"/>
        <v>C</v>
      </c>
    </row>
    <row r="630" spans="1:11" ht="15" customHeight="1">
      <c r="A630" s="29" t="s">
        <v>2895</v>
      </c>
      <c r="B630" s="30" t="s">
        <v>2896</v>
      </c>
      <c r="C630" s="29" t="s">
        <v>14</v>
      </c>
      <c r="D630" s="29" t="s">
        <v>1576</v>
      </c>
      <c r="E630" s="29" t="s">
        <v>39</v>
      </c>
      <c r="F630" s="31">
        <v>0</v>
      </c>
      <c r="G630" s="31">
        <v>630.66</v>
      </c>
      <c r="H630" s="31">
        <f t="shared" si="36"/>
        <v>0</v>
      </c>
      <c r="I630" s="32">
        <f t="shared" si="37"/>
        <v>0</v>
      </c>
      <c r="J630" s="32">
        <f t="shared" si="39"/>
        <v>100.05598345827752</v>
      </c>
      <c r="K630" s="29" t="str">
        <f t="shared" si="38"/>
        <v>C</v>
      </c>
    </row>
    <row r="631" spans="1:11" ht="15" customHeight="1">
      <c r="A631" s="29" t="s">
        <v>2893</v>
      </c>
      <c r="B631" s="30" t="s">
        <v>2894</v>
      </c>
      <c r="C631" s="29" t="s">
        <v>14</v>
      </c>
      <c r="D631" s="29" t="s">
        <v>1576</v>
      </c>
      <c r="E631" s="29" t="s">
        <v>118</v>
      </c>
      <c r="F631" s="31">
        <v>0</v>
      </c>
      <c r="G631" s="31">
        <v>38.299999999999997</v>
      </c>
      <c r="H631" s="31">
        <f t="shared" si="36"/>
        <v>0</v>
      </c>
      <c r="I631" s="32">
        <f t="shared" si="37"/>
        <v>0</v>
      </c>
      <c r="J631" s="32">
        <f t="shared" si="39"/>
        <v>100.05598345827752</v>
      </c>
      <c r="K631" s="29" t="str">
        <f t="shared" si="38"/>
        <v>C</v>
      </c>
    </row>
    <row r="632" spans="1:11" ht="18" customHeight="1">
      <c r="A632" s="2"/>
      <c r="B632" s="2"/>
      <c r="C632" s="77" t="s">
        <v>0</v>
      </c>
      <c r="D632" s="77"/>
      <c r="E632" s="77"/>
      <c r="F632" s="77"/>
      <c r="G632" s="2"/>
      <c r="H632" s="2"/>
      <c r="I632" s="2"/>
      <c r="J632" s="2"/>
      <c r="K632" s="2"/>
    </row>
    <row r="633" spans="1:11" ht="18" hidden="1" customHeight="1">
      <c r="A633" s="2"/>
      <c r="B633" s="2"/>
      <c r="C633" s="2"/>
      <c r="D633" s="2"/>
      <c r="E633" s="2"/>
      <c r="F633" s="2"/>
      <c r="G633" s="77" t="str">
        <f>"Subtotal até "&amp;TRUNC(J631,2)&amp;"%"</f>
        <v>Subtotal até 100,05%</v>
      </c>
      <c r="H633" s="77"/>
      <c r="I633" s="97">
        <f>SUM(H4:H631)</f>
        <v>1782809.5600000024</v>
      </c>
      <c r="J633" s="97"/>
      <c r="K633" s="97"/>
    </row>
    <row r="634" spans="1:11" ht="18" hidden="1" customHeight="1">
      <c r="A634" s="2"/>
      <c r="B634" s="2"/>
      <c r="C634" s="2"/>
      <c r="D634" s="2"/>
      <c r="E634" s="2"/>
      <c r="F634" s="2"/>
      <c r="G634" s="77" t="s">
        <v>4257</v>
      </c>
      <c r="H634" s="77"/>
      <c r="I634" s="97">
        <f>I635-I633</f>
        <v>-997.52000000234693</v>
      </c>
      <c r="J634" s="97"/>
      <c r="K634" s="97"/>
    </row>
    <row r="635" spans="1:11" ht="18" hidden="1" customHeight="1">
      <c r="A635" s="2"/>
      <c r="B635" s="2"/>
      <c r="C635" s="2"/>
      <c r="D635" s="2"/>
      <c r="E635" s="2"/>
      <c r="F635" s="2"/>
      <c r="G635" s="77" t="s">
        <v>4258</v>
      </c>
      <c r="H635" s="77"/>
      <c r="I635" s="97">
        <v>1781812.04</v>
      </c>
      <c r="J635" s="97"/>
      <c r="K635" s="97"/>
    </row>
  </sheetData>
  <mergeCells count="9">
    <mergeCell ref="G634:H634"/>
    <mergeCell ref="I634:K634"/>
    <mergeCell ref="G635:H635"/>
    <mergeCell ref="I635:K635"/>
    <mergeCell ref="A1:K1"/>
    <mergeCell ref="B2:C2"/>
    <mergeCell ref="C632:F632"/>
    <mergeCell ref="G633:H633"/>
    <mergeCell ref="I633:K633"/>
  </mergeCells>
  <pageMargins left="0.51181102362204722" right="0.51181102362204722" top="0.51181102362204722" bottom="0.51181102362204722" header="0" footer="0"/>
  <pageSetup paperSize="9" scale="81" orientation="landscape" r:id="rId1"/>
  <headerFooter>
    <oddFooter>&amp;L&amp;9&amp;A&amp;R&amp;9Página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234"/>
  <sheetViews>
    <sheetView view="pageBreakPreview" topLeftCell="A157" zoomScale="115" zoomScaleNormal="100" zoomScaleSheetLayoutView="115" workbookViewId="0">
      <selection activeCell="B223" sqref="B223:B224"/>
    </sheetView>
  </sheetViews>
  <sheetFormatPr defaultRowHeight="14.25"/>
  <cols>
    <col min="1" max="1" width="9.25" customWidth="1"/>
    <col min="2" max="2" width="34.75" customWidth="1"/>
    <col min="3" max="3" width="13.75" customWidth="1"/>
    <col min="4" max="7" width="11.875" customWidth="1"/>
    <col min="8" max="8" width="10.125" customWidth="1"/>
    <col min="9" max="9" width="1.75" customWidth="1"/>
    <col min="10" max="10" width="11.875" customWidth="1"/>
    <col min="11" max="11" width="12.125" customWidth="1"/>
  </cols>
  <sheetData>
    <row r="1" spans="1:11" ht="116.1" customHeight="1">
      <c r="A1" s="79"/>
      <c r="B1" s="79"/>
      <c r="C1" s="79"/>
      <c r="D1" s="79"/>
      <c r="E1" s="79"/>
      <c r="F1" s="79"/>
      <c r="G1" s="79"/>
      <c r="H1" s="79"/>
      <c r="I1" s="2"/>
      <c r="J1" s="2"/>
      <c r="K1" s="2"/>
    </row>
    <row r="2" spans="1:11" ht="15.95" customHeight="1">
      <c r="A2" s="50" t="s">
        <v>1</v>
      </c>
      <c r="B2" s="50" t="s">
        <v>3</v>
      </c>
      <c r="C2" s="50" t="s">
        <v>4276</v>
      </c>
      <c r="D2" s="50" t="s">
        <v>4277</v>
      </c>
      <c r="E2" s="50" t="s">
        <v>4278</v>
      </c>
      <c r="F2" s="50" t="s">
        <v>4279</v>
      </c>
      <c r="G2" s="50" t="s">
        <v>4280</v>
      </c>
      <c r="H2" s="105" t="s">
        <v>4281</v>
      </c>
      <c r="I2" s="105"/>
      <c r="J2" s="50" t="s">
        <v>4282</v>
      </c>
      <c r="K2" s="51" t="s">
        <v>4283</v>
      </c>
    </row>
    <row r="3" spans="1:11" ht="12" customHeight="1">
      <c r="A3" s="101" t="s">
        <v>9</v>
      </c>
      <c r="B3" s="102" t="s">
        <v>10</v>
      </c>
      <c r="C3" s="103">
        <v>233611.68</v>
      </c>
      <c r="D3" s="52">
        <f>D4/C3</f>
        <v>0.20140003273808912</v>
      </c>
      <c r="E3" s="52">
        <f>E4/C3</f>
        <v>8.9300029861520622E-2</v>
      </c>
      <c r="F3" s="52">
        <f>F4/C3</f>
        <v>0.13589996870019513</v>
      </c>
      <c r="G3" s="52">
        <f>G4/C3</f>
        <v>0.12720001842373638</v>
      </c>
      <c r="H3" s="104">
        <f>H4/C3</f>
        <v>0.22009999671249311</v>
      </c>
      <c r="I3" s="104">
        <f>I4/C3</f>
        <v>0</v>
      </c>
      <c r="J3" s="52">
        <f>J4/C3</f>
        <v>0.22609995356396556</v>
      </c>
      <c r="K3" s="53">
        <f t="shared" ref="K3:K66" si="0">SUM(D3:J3)</f>
        <v>1</v>
      </c>
    </row>
    <row r="4" spans="1:11" ht="12.95" customHeight="1">
      <c r="A4" s="101"/>
      <c r="B4" s="102"/>
      <c r="C4" s="103"/>
      <c r="D4" s="54">
        <f t="shared" ref="D4:J4" si="1">SUM(D6,D8,D10,D12)*1</f>
        <v>47049.4</v>
      </c>
      <c r="E4" s="54">
        <f t="shared" si="1"/>
        <v>20861.53</v>
      </c>
      <c r="F4" s="54">
        <f t="shared" si="1"/>
        <v>31747.820000000003</v>
      </c>
      <c r="G4" s="54">
        <f t="shared" si="1"/>
        <v>29715.410000000003</v>
      </c>
      <c r="H4" s="100">
        <f t="shared" si="1"/>
        <v>51417.929999999993</v>
      </c>
      <c r="I4" s="100">
        <f t="shared" si="1"/>
        <v>0</v>
      </c>
      <c r="J4" s="54">
        <f t="shared" si="1"/>
        <v>52819.589999999982</v>
      </c>
      <c r="K4" s="55">
        <f t="shared" si="0"/>
        <v>233611.68</v>
      </c>
    </row>
    <row r="5" spans="1:11" ht="12" hidden="1" customHeight="1">
      <c r="A5" s="101" t="s">
        <v>11</v>
      </c>
      <c r="B5" s="102" t="s">
        <v>13</v>
      </c>
      <c r="C5" s="103">
        <v>131990.46</v>
      </c>
      <c r="D5" s="52">
        <v>0.2014</v>
      </c>
      <c r="E5" s="52">
        <v>8.929999999999999E-2</v>
      </c>
      <c r="F5" s="52">
        <v>0.13589999999999999</v>
      </c>
      <c r="G5" s="52">
        <v>0.12720000000000001</v>
      </c>
      <c r="H5" s="104">
        <v>0.22010000000000002</v>
      </c>
      <c r="I5" s="104"/>
      <c r="J5" s="52">
        <v>0.2261</v>
      </c>
      <c r="K5" s="53">
        <f t="shared" si="0"/>
        <v>1</v>
      </c>
    </row>
    <row r="6" spans="1:11" ht="12.95" hidden="1" customHeight="1">
      <c r="A6" s="101"/>
      <c r="B6" s="102"/>
      <c r="C6" s="103"/>
      <c r="D6" s="54">
        <f>IF(D5&gt;0,ROUND(C5*D5,2),"")</f>
        <v>26582.880000000001</v>
      </c>
      <c r="E6" s="54">
        <f>IF(E5&gt;0,IF(AND(SUM(D5:E5)=1,K5=1),C5-SUM(D6:D6),ROUND(C5*E5,2)),"")</f>
        <v>11786.75</v>
      </c>
      <c r="F6" s="54">
        <f>IF(F5&gt;0,IF(AND(SUM(D5:F5)=1,K5=1),C5-SUM(D6:E6),ROUND(C5*F5,2)),"")</f>
        <v>17937.5</v>
      </c>
      <c r="G6" s="54">
        <f>IF(G5&gt;0,IF(AND(SUM(D5:G5)=1,K5=1),C5-SUM(D6:F6),ROUND(C5*G5,2)),"")</f>
        <v>16789.189999999999</v>
      </c>
      <c r="H6" s="100">
        <f>IF(H5&gt;0,IF(AND(SUM(D5:H5)=1,K5=1),C5-SUM(D6:G6),ROUND(C5*H5,2)),"")</f>
        <v>29051.1</v>
      </c>
      <c r="I6" s="100" t="str">
        <f>IF(I5&gt;0,IF(AND(SUM(D5:I5)=1,K5=1),C5-SUM(D6:H6),ROUND(C5*I5,2)),"")</f>
        <v/>
      </c>
      <c r="J6" s="54">
        <f>IF(J5&gt;0,IF(AND(SUM(D5:J5)=1,K5=1),C5-SUM(D6:I6),ROUND(C5*J5,2)),"")</f>
        <v>29843.039999999979</v>
      </c>
      <c r="K6" s="55">
        <f t="shared" si="0"/>
        <v>131990.46</v>
      </c>
    </row>
    <row r="7" spans="1:11" ht="12" hidden="1" customHeight="1">
      <c r="A7" s="101" t="s">
        <v>16</v>
      </c>
      <c r="B7" s="102" t="s">
        <v>18</v>
      </c>
      <c r="C7" s="103">
        <v>40650.480000000003</v>
      </c>
      <c r="D7" s="52">
        <v>0.2014</v>
      </c>
      <c r="E7" s="52">
        <v>8.929999999999999E-2</v>
      </c>
      <c r="F7" s="52">
        <v>0.13589999999999999</v>
      </c>
      <c r="G7" s="52">
        <v>0.12720000000000001</v>
      </c>
      <c r="H7" s="104">
        <v>0.22010000000000002</v>
      </c>
      <c r="I7" s="104"/>
      <c r="J7" s="52">
        <v>0.2261</v>
      </c>
      <c r="K7" s="53">
        <f t="shared" si="0"/>
        <v>1</v>
      </c>
    </row>
    <row r="8" spans="1:11" ht="12.95" hidden="1" customHeight="1">
      <c r="A8" s="101"/>
      <c r="B8" s="102"/>
      <c r="C8" s="103"/>
      <c r="D8" s="54">
        <f>IF(D7&gt;0,ROUND(C7*D7,2),"")</f>
        <v>8187.01</v>
      </c>
      <c r="E8" s="54">
        <f>IF(E7&gt;0,IF(AND(SUM(D7:E7)=1,K7=1),C7-SUM(D8:D8),ROUND(C7*E7,2)),"")</f>
        <v>3630.09</v>
      </c>
      <c r="F8" s="54">
        <f>IF(F7&gt;0,IF(AND(SUM(D7:F7)=1,K7=1),C7-SUM(D8:E8),ROUND(C7*F7,2)),"")</f>
        <v>5524.4</v>
      </c>
      <c r="G8" s="54">
        <f>IF(G7&gt;0,IF(AND(SUM(D7:G7)=1,K7=1),C7-SUM(D8:F8),ROUND(C7*G7,2)),"")</f>
        <v>5170.74</v>
      </c>
      <c r="H8" s="100">
        <f>IF(H7&gt;0,IF(AND(SUM(D7:H7)=1,K7=1),C7-SUM(D8:G8),ROUND(C7*H7,2)),"")</f>
        <v>8947.17</v>
      </c>
      <c r="I8" s="100" t="str">
        <f>IF(I7&gt;0,IF(AND(SUM(D7:I7)=1,K7=1),C7-SUM(D8:H8),ROUND(C7*I7,2)),"")</f>
        <v/>
      </c>
      <c r="J8" s="54">
        <f>IF(J7&gt;0,IF(AND(SUM(D7:J7)=1,K7=1),C7-SUM(D8:I8),ROUND(C7*J7,2)),"")</f>
        <v>9191.070000000007</v>
      </c>
      <c r="K8" s="55">
        <f t="shared" si="0"/>
        <v>40650.480000000003</v>
      </c>
    </row>
    <row r="9" spans="1:11" ht="12" hidden="1" customHeight="1">
      <c r="A9" s="101" t="s">
        <v>19</v>
      </c>
      <c r="B9" s="102" t="s">
        <v>21</v>
      </c>
      <c r="C9" s="103">
        <v>29798.76</v>
      </c>
      <c r="D9" s="52">
        <v>0.2014</v>
      </c>
      <c r="E9" s="52">
        <v>8.929999999999999E-2</v>
      </c>
      <c r="F9" s="52">
        <v>0.13589999999999999</v>
      </c>
      <c r="G9" s="52">
        <v>0.12720000000000001</v>
      </c>
      <c r="H9" s="104">
        <v>0.22010000000000002</v>
      </c>
      <c r="I9" s="104"/>
      <c r="J9" s="52">
        <v>0.2261</v>
      </c>
      <c r="K9" s="53">
        <f t="shared" si="0"/>
        <v>1</v>
      </c>
    </row>
    <row r="10" spans="1:11" ht="12.95" hidden="1" customHeight="1">
      <c r="A10" s="101"/>
      <c r="B10" s="102"/>
      <c r="C10" s="103"/>
      <c r="D10" s="54">
        <f>IF(D9&gt;0,ROUND(C9*D9,2),"")</f>
        <v>6001.47</v>
      </c>
      <c r="E10" s="54">
        <f>IF(E9&gt;0,IF(AND(SUM(D9:E9)=1,K9=1),C9-SUM(D10:D10),ROUND(C9*E9,2)),"")</f>
        <v>2661.03</v>
      </c>
      <c r="F10" s="54">
        <f>IF(F9&gt;0,IF(AND(SUM(D9:F9)=1,K9=1),C9-SUM(D10:E10),ROUND(C9*F9,2)),"")</f>
        <v>4049.65</v>
      </c>
      <c r="G10" s="54">
        <f>IF(G9&gt;0,IF(AND(SUM(D9:G9)=1,K9=1),C9-SUM(D10:F10),ROUND(C9*G9,2)),"")</f>
        <v>3790.4</v>
      </c>
      <c r="H10" s="100">
        <f>IF(H9&gt;0,IF(AND(SUM(D9:H9)=1,K9=1),C9-SUM(D10:G10),ROUND(C9*H9,2)),"")</f>
        <v>6558.71</v>
      </c>
      <c r="I10" s="100" t="str">
        <f>IF(I9&gt;0,IF(AND(SUM(D9:I9)=1,K9=1),C9-SUM(D10:H10),ROUND(C9*I9,2)),"")</f>
        <v/>
      </c>
      <c r="J10" s="54">
        <f>IF(J9&gt;0,IF(AND(SUM(D9:J9)=1,K9=1),C9-SUM(D10:I10),ROUND(C9*J9,2)),"")</f>
        <v>6737.5</v>
      </c>
      <c r="K10" s="55">
        <f t="shared" si="0"/>
        <v>29798.76</v>
      </c>
    </row>
    <row r="11" spans="1:11" ht="12" hidden="1" customHeight="1">
      <c r="A11" s="101" t="s">
        <v>22</v>
      </c>
      <c r="B11" s="102" t="s">
        <v>24</v>
      </c>
      <c r="C11" s="103">
        <v>31171.98</v>
      </c>
      <c r="D11" s="52">
        <v>0.2014</v>
      </c>
      <c r="E11" s="52">
        <v>8.929999999999999E-2</v>
      </c>
      <c r="F11" s="52">
        <v>0.13589999999999999</v>
      </c>
      <c r="G11" s="52">
        <v>0.12720000000000001</v>
      </c>
      <c r="H11" s="104">
        <v>0.22010000000000002</v>
      </c>
      <c r="I11" s="104"/>
      <c r="J11" s="52">
        <v>0.2261</v>
      </c>
      <c r="K11" s="53">
        <f t="shared" si="0"/>
        <v>1</v>
      </c>
    </row>
    <row r="12" spans="1:11" ht="12.95" hidden="1" customHeight="1">
      <c r="A12" s="101"/>
      <c r="B12" s="102"/>
      <c r="C12" s="103"/>
      <c r="D12" s="54">
        <f>IF(D11&gt;0,ROUND(C11*D11,2),"")</f>
        <v>6278.04</v>
      </c>
      <c r="E12" s="54">
        <f>IF(E11&gt;0,IF(AND(SUM(D11:E11)=1,K11=1),C11-SUM(D12:D12),ROUND(C11*E11,2)),"")</f>
        <v>2783.66</v>
      </c>
      <c r="F12" s="54">
        <f>IF(F11&gt;0,IF(AND(SUM(D11:F11)=1,K11=1),C11-SUM(D12:E12),ROUND(C11*F11,2)),"")</f>
        <v>4236.2700000000004</v>
      </c>
      <c r="G12" s="54">
        <f>IF(G11&gt;0,IF(AND(SUM(D11:G11)=1,K11=1),C11-SUM(D12:F12),ROUND(C11*G11,2)),"")</f>
        <v>3965.08</v>
      </c>
      <c r="H12" s="100">
        <f>IF(H11&gt;0,IF(AND(SUM(D11:H11)=1,K11=1),C11-SUM(D12:G12),ROUND(C11*H11,2)),"")</f>
        <v>6860.95</v>
      </c>
      <c r="I12" s="100" t="str">
        <f>IF(I11&gt;0,IF(AND(SUM(D11:I11)=1,K11=1),C11-SUM(D12:H12),ROUND(C11*I11,2)),"")</f>
        <v/>
      </c>
      <c r="J12" s="54">
        <f>IF(J11&gt;0,IF(AND(SUM(D11:J11)=1,K11=1),C11-SUM(D12:I12),ROUND(C11*J11,2)),"")</f>
        <v>7047.9799999999959</v>
      </c>
      <c r="K12" s="55">
        <f t="shared" si="0"/>
        <v>31171.98</v>
      </c>
    </row>
    <row r="13" spans="1:11" ht="12" customHeight="1">
      <c r="A13" s="101" t="s">
        <v>26</v>
      </c>
      <c r="B13" s="102" t="s">
        <v>27</v>
      </c>
      <c r="C13" s="103">
        <v>286041.63</v>
      </c>
      <c r="D13" s="52">
        <f>D14/C13</f>
        <v>1</v>
      </c>
      <c r="E13" s="56">
        <f>E14/C13</f>
        <v>0</v>
      </c>
      <c r="F13" s="56">
        <f>F14/C13</f>
        <v>0</v>
      </c>
      <c r="G13" s="56">
        <f>G14/C13</f>
        <v>0</v>
      </c>
      <c r="H13" s="57">
        <f>H14/C13</f>
        <v>0</v>
      </c>
      <c r="I13" s="58">
        <f>I14/C13</f>
        <v>0</v>
      </c>
      <c r="J13" s="56">
        <f>J14/C13</f>
        <v>0</v>
      </c>
      <c r="K13" s="53">
        <f t="shared" si="0"/>
        <v>1</v>
      </c>
    </row>
    <row r="14" spans="1:11" ht="12.95" customHeight="1">
      <c r="A14" s="101"/>
      <c r="B14" s="102"/>
      <c r="C14" s="103"/>
      <c r="D14" s="54">
        <f t="shared" ref="D14:J14" si="2">SUM(D16,D18,D20,D22)*1</f>
        <v>286041.63</v>
      </c>
      <c r="E14" s="59">
        <f t="shared" si="2"/>
        <v>0</v>
      </c>
      <c r="F14" s="59">
        <f t="shared" si="2"/>
        <v>0</v>
      </c>
      <c r="G14" s="59">
        <f t="shared" si="2"/>
        <v>0</v>
      </c>
      <c r="H14" s="60">
        <f t="shared" si="2"/>
        <v>0</v>
      </c>
      <c r="I14" s="61">
        <f t="shared" si="2"/>
        <v>0</v>
      </c>
      <c r="J14" s="59">
        <f t="shared" si="2"/>
        <v>0</v>
      </c>
      <c r="K14" s="55">
        <f t="shared" si="0"/>
        <v>286041.63</v>
      </c>
    </row>
    <row r="15" spans="1:11" ht="12" customHeight="1">
      <c r="A15" s="101" t="s">
        <v>28</v>
      </c>
      <c r="B15" s="102" t="s">
        <v>29</v>
      </c>
      <c r="C15" s="103">
        <v>12315.09</v>
      </c>
      <c r="D15" s="52">
        <v>1</v>
      </c>
      <c r="E15" s="56"/>
      <c r="F15" s="56"/>
      <c r="G15" s="56"/>
      <c r="H15" s="57"/>
      <c r="I15" s="58"/>
      <c r="J15" s="56"/>
      <c r="K15" s="53">
        <f t="shared" si="0"/>
        <v>1</v>
      </c>
    </row>
    <row r="16" spans="1:11" ht="12.95" customHeight="1">
      <c r="A16" s="101"/>
      <c r="B16" s="102"/>
      <c r="C16" s="103"/>
      <c r="D16" s="54">
        <f>IF(D15&gt;0,ROUND(C15*D15,2),"")</f>
        <v>12315.09</v>
      </c>
      <c r="E16" s="59" t="str">
        <f>IF(E15&gt;0,IF(AND(SUM(D15:E15)=1,K15=1),C15-SUM(D16:D16),ROUND(C15*E15,2)),"")</f>
        <v/>
      </c>
      <c r="F16" s="59" t="str">
        <f>IF(F15&gt;0,IF(AND(SUM(D15:F15)=1,K15=1),C15-SUM(D16:E16),ROUND(C15*F15,2)),"")</f>
        <v/>
      </c>
      <c r="G16" s="59" t="str">
        <f>IF(G15&gt;0,IF(AND(SUM(D15:G15)=1,K15=1),C15-SUM(D16:F16),ROUND(C15*G15,2)),"")</f>
        <v/>
      </c>
      <c r="H16" s="60" t="str">
        <f>IF(H15&gt;0,IF(AND(SUM(D15:H15)=1,K15=1),C15-SUM(D16:G16),ROUND(C15*H15,2)),"")</f>
        <v/>
      </c>
      <c r="I16" s="61" t="str">
        <f>IF(I15&gt;0,IF(AND(SUM(D15:I15)=1,K15=1),C15-SUM(D16:H16),ROUND(C15*I15,2)),"")</f>
        <v/>
      </c>
      <c r="J16" s="59" t="str">
        <f>IF(J15&gt;0,IF(AND(SUM(D15:J15)=1,K15=1),C15-SUM(D16:I16),ROUND(C15*J15,2)),"")</f>
        <v/>
      </c>
      <c r="K16" s="55">
        <f t="shared" si="0"/>
        <v>12315.09</v>
      </c>
    </row>
    <row r="17" spans="1:11" ht="12" customHeight="1">
      <c r="A17" s="101" t="s">
        <v>34</v>
      </c>
      <c r="B17" s="102" t="s">
        <v>35</v>
      </c>
      <c r="C17" s="103">
        <v>3792.82</v>
      </c>
      <c r="D17" s="52">
        <v>1</v>
      </c>
      <c r="E17" s="56"/>
      <c r="F17" s="56"/>
      <c r="G17" s="56"/>
      <c r="H17" s="57"/>
      <c r="I17" s="58"/>
      <c r="J17" s="56"/>
      <c r="K17" s="53">
        <f t="shared" si="0"/>
        <v>1</v>
      </c>
    </row>
    <row r="18" spans="1:11" ht="12.95" customHeight="1">
      <c r="A18" s="101"/>
      <c r="B18" s="102"/>
      <c r="C18" s="103"/>
      <c r="D18" s="54">
        <f>IF(D17&gt;0,ROUND(C17*D17,2),"")</f>
        <v>3792.82</v>
      </c>
      <c r="E18" s="59" t="str">
        <f>IF(E17&gt;0,IF(AND(SUM(D17:E17)=1,K17=1),C17-SUM(D18:D18),ROUND(C17*E17,2)),"")</f>
        <v/>
      </c>
      <c r="F18" s="59" t="str">
        <f>IF(F17&gt;0,IF(AND(SUM(D17:F17)=1,K17=1),C17-SUM(D18:E18),ROUND(C17*F17,2)),"")</f>
        <v/>
      </c>
      <c r="G18" s="59" t="str">
        <f>IF(G17&gt;0,IF(AND(SUM(D17:G17)=1,K17=1),C17-SUM(D18:F18),ROUND(C17*G17,2)),"")</f>
        <v/>
      </c>
      <c r="H18" s="60" t="str">
        <f>IF(H17&gt;0,IF(AND(SUM(D17:H17)=1,K17=1),C17-SUM(D18:G18),ROUND(C17*H17,2)),"")</f>
        <v/>
      </c>
      <c r="I18" s="61" t="str">
        <f>IF(I17&gt;0,IF(AND(SUM(D17:I17)=1,K17=1),C17-SUM(D18:H18),ROUND(C17*I17,2)),"")</f>
        <v/>
      </c>
      <c r="J18" s="59" t="str">
        <f>IF(J17&gt;0,IF(AND(SUM(D17:J17)=1,K17=1),C17-SUM(D18:I18),ROUND(C17*J17,2)),"")</f>
        <v/>
      </c>
      <c r="K18" s="55">
        <f t="shared" si="0"/>
        <v>3792.82</v>
      </c>
    </row>
    <row r="19" spans="1:11" ht="12" customHeight="1">
      <c r="A19" s="101" t="s">
        <v>48</v>
      </c>
      <c r="B19" s="102" t="s">
        <v>49</v>
      </c>
      <c r="C19" s="103">
        <v>261726.92</v>
      </c>
      <c r="D19" s="52">
        <v>1</v>
      </c>
      <c r="E19" s="56"/>
      <c r="F19" s="56"/>
      <c r="G19" s="56"/>
      <c r="H19" s="57"/>
      <c r="I19" s="58"/>
      <c r="J19" s="56"/>
      <c r="K19" s="53">
        <f t="shared" si="0"/>
        <v>1</v>
      </c>
    </row>
    <row r="20" spans="1:11" ht="12.95" customHeight="1">
      <c r="A20" s="101"/>
      <c r="B20" s="102"/>
      <c r="C20" s="103"/>
      <c r="D20" s="54">
        <f>IF(D19&gt;0,ROUND(C19*D19,2),"")</f>
        <v>261726.92</v>
      </c>
      <c r="E20" s="59" t="str">
        <f>IF(E19&gt;0,IF(AND(SUM(D19:E19)=1,K19=1),C19-SUM(D20:D20),ROUND(C19*E19,2)),"")</f>
        <v/>
      </c>
      <c r="F20" s="59" t="str">
        <f>IF(F19&gt;0,IF(AND(SUM(D19:F19)=1,K19=1),C19-SUM(D20:E20),ROUND(C19*F19,2)),"")</f>
        <v/>
      </c>
      <c r="G20" s="59" t="str">
        <f>IF(G19&gt;0,IF(AND(SUM(D19:G19)=1,K19=1),C19-SUM(D20:F20),ROUND(C19*G19,2)),"")</f>
        <v/>
      </c>
      <c r="H20" s="60" t="str">
        <f>IF(H19&gt;0,IF(AND(SUM(D19:H19)=1,K19=1),C19-SUM(D20:G20),ROUND(C19*H19,2)),"")</f>
        <v/>
      </c>
      <c r="I20" s="61" t="str">
        <f>IF(I19&gt;0,IF(AND(SUM(D19:I19)=1,K19=1),C19-SUM(D20:H20),ROUND(C19*I19,2)),"")</f>
        <v/>
      </c>
      <c r="J20" s="59" t="str">
        <f>IF(J19&gt;0,IF(AND(SUM(D19:J19)=1,K19=1),C19-SUM(D20:I20),ROUND(C19*J19,2)),"")</f>
        <v/>
      </c>
      <c r="K20" s="55">
        <f t="shared" si="0"/>
        <v>261726.92</v>
      </c>
    </row>
    <row r="21" spans="1:11" ht="12" customHeight="1">
      <c r="A21" s="101" t="s">
        <v>83</v>
      </c>
      <c r="B21" s="102" t="s">
        <v>84</v>
      </c>
      <c r="C21" s="103">
        <v>8206.7999999999993</v>
      </c>
      <c r="D21" s="52">
        <v>1</v>
      </c>
      <c r="E21" s="56"/>
      <c r="F21" s="56"/>
      <c r="G21" s="56"/>
      <c r="H21" s="57"/>
      <c r="I21" s="58"/>
      <c r="J21" s="56"/>
      <c r="K21" s="53">
        <f t="shared" si="0"/>
        <v>1</v>
      </c>
    </row>
    <row r="22" spans="1:11" ht="12.95" customHeight="1">
      <c r="A22" s="101"/>
      <c r="B22" s="102"/>
      <c r="C22" s="103"/>
      <c r="D22" s="54">
        <f>IF(D21&gt;0,ROUND(C21*D21,2),"")</f>
        <v>8206.7999999999993</v>
      </c>
      <c r="E22" s="59" t="str">
        <f>IF(E21&gt;0,IF(AND(SUM(D21:E21)=1,K21=1),C21-SUM(D22:D22),ROUND(C21*E21,2)),"")</f>
        <v/>
      </c>
      <c r="F22" s="59" t="str">
        <f>IF(F21&gt;0,IF(AND(SUM(D21:F21)=1,K21=1),C21-SUM(D22:E22),ROUND(C21*F21,2)),"")</f>
        <v/>
      </c>
      <c r="G22" s="59" t="str">
        <f>IF(G21&gt;0,IF(AND(SUM(D21:G21)=1,K21=1),C21-SUM(D22:F22),ROUND(C21*G21,2)),"")</f>
        <v/>
      </c>
      <c r="H22" s="60" t="str">
        <f>IF(H21&gt;0,IF(AND(SUM(D21:H21)=1,K21=1),C21-SUM(D22:G22),ROUND(C21*H21,2)),"")</f>
        <v/>
      </c>
      <c r="I22" s="61" t="str">
        <f>IF(I21&gt;0,IF(AND(SUM(D21:I21)=1,K21=1),C21-SUM(D22:H22),ROUND(C21*I21,2)),"")</f>
        <v/>
      </c>
      <c r="J22" s="59" t="str">
        <f>IF(J21&gt;0,IF(AND(SUM(D21:J21)=1,K21=1),C21-SUM(D22:I22),ROUND(C21*J21,2)),"")</f>
        <v/>
      </c>
      <c r="K22" s="55">
        <f t="shared" si="0"/>
        <v>8206.7999999999993</v>
      </c>
    </row>
    <row r="23" spans="1:11" ht="12" customHeight="1">
      <c r="A23" s="101" t="s">
        <v>89</v>
      </c>
      <c r="B23" s="102" t="s">
        <v>90</v>
      </c>
      <c r="C23" s="103">
        <v>103264.59</v>
      </c>
      <c r="D23" s="52">
        <f>D24/C23</f>
        <v>0.25000002420965406</v>
      </c>
      <c r="E23" s="52">
        <f>E24/C23</f>
        <v>0.50000004841930812</v>
      </c>
      <c r="F23" s="52">
        <f>F24/C23</f>
        <v>0.24999992737103785</v>
      </c>
      <c r="G23" s="56">
        <f>G24/C23</f>
        <v>0</v>
      </c>
      <c r="H23" s="57">
        <f>H24/C23</f>
        <v>0</v>
      </c>
      <c r="I23" s="58">
        <f>I24/C23</f>
        <v>0</v>
      </c>
      <c r="J23" s="56">
        <f>J24/C23</f>
        <v>0</v>
      </c>
      <c r="K23" s="53">
        <f t="shared" si="0"/>
        <v>1</v>
      </c>
    </row>
    <row r="24" spans="1:11" ht="12.95" customHeight="1">
      <c r="A24" s="101"/>
      <c r="B24" s="102"/>
      <c r="C24" s="103"/>
      <c r="D24" s="54">
        <f t="shared" ref="D24:J24" si="3">SUM(D26,D28,D30)*1</f>
        <v>25816.15</v>
      </c>
      <c r="E24" s="54">
        <f t="shared" si="3"/>
        <v>51632.3</v>
      </c>
      <c r="F24" s="54">
        <f t="shared" si="3"/>
        <v>25816.14</v>
      </c>
      <c r="G24" s="59">
        <f t="shared" si="3"/>
        <v>0</v>
      </c>
      <c r="H24" s="60">
        <f t="shared" si="3"/>
        <v>0</v>
      </c>
      <c r="I24" s="61">
        <f t="shared" si="3"/>
        <v>0</v>
      </c>
      <c r="J24" s="59">
        <f t="shared" si="3"/>
        <v>0</v>
      </c>
      <c r="K24" s="55">
        <f t="shared" si="0"/>
        <v>103264.59000000001</v>
      </c>
    </row>
    <row r="25" spans="1:11" ht="12" customHeight="1">
      <c r="A25" s="101" t="s">
        <v>91</v>
      </c>
      <c r="B25" s="102" t="s">
        <v>92</v>
      </c>
      <c r="C25" s="103">
        <v>22466.22</v>
      </c>
      <c r="D25" s="52">
        <v>0.25</v>
      </c>
      <c r="E25" s="52">
        <v>0.5</v>
      </c>
      <c r="F25" s="52">
        <v>0.25</v>
      </c>
      <c r="G25" s="56"/>
      <c r="H25" s="57"/>
      <c r="I25" s="58"/>
      <c r="J25" s="56"/>
      <c r="K25" s="53">
        <f t="shared" si="0"/>
        <v>1</v>
      </c>
    </row>
    <row r="26" spans="1:11" ht="12.95" customHeight="1">
      <c r="A26" s="101"/>
      <c r="B26" s="102"/>
      <c r="C26" s="103"/>
      <c r="D26" s="54">
        <f>IF(D25&gt;0,ROUND(C25*D25,2),"")</f>
        <v>5616.56</v>
      </c>
      <c r="E26" s="54">
        <f>IF(E25&gt;0,IF(AND(SUM(D25:E25)=1,K25=1),C25-SUM(D26:D26),ROUND(C25*E25,2)),"")</f>
        <v>11233.11</v>
      </c>
      <c r="F26" s="54">
        <f>IF(F25&gt;0,IF(AND(SUM(D25:F25)=1,K25=1),C25-SUM(D26:E26),ROUND(C25*F25,2)),"")</f>
        <v>5616.5499999999993</v>
      </c>
      <c r="G26" s="59" t="str">
        <f>IF(G25&gt;0,IF(AND(SUM(D25:G25)=1,K25=1),C25-SUM(D26:F26),ROUND(C25*G25,2)),"")</f>
        <v/>
      </c>
      <c r="H26" s="60" t="str">
        <f>IF(H25&gt;0,IF(AND(SUM(D25:H25)=1,K25=1),C25-SUM(D26:G26),ROUND(C25*H25,2)),"")</f>
        <v/>
      </c>
      <c r="I26" s="61" t="str">
        <f>IF(I25&gt;0,IF(AND(SUM(D25:I25)=1,K25=1),C25-SUM(D26:H26),ROUND(C25*I25,2)),"")</f>
        <v/>
      </c>
      <c r="J26" s="59" t="str">
        <f>IF(J25&gt;0,IF(AND(SUM(D25:J25)=1,K25=1),C25-SUM(D26:I26),ROUND(C25*J25,2)),"")</f>
        <v/>
      </c>
      <c r="K26" s="55">
        <f t="shared" si="0"/>
        <v>22466.22</v>
      </c>
    </row>
    <row r="27" spans="1:11" ht="12" customHeight="1">
      <c r="A27" s="101" t="s">
        <v>104</v>
      </c>
      <c r="B27" s="102" t="s">
        <v>105</v>
      </c>
      <c r="C27" s="103">
        <v>26892.639999999999</v>
      </c>
      <c r="D27" s="52">
        <v>0.25</v>
      </c>
      <c r="E27" s="52">
        <v>0.5</v>
      </c>
      <c r="F27" s="52">
        <v>0.25</v>
      </c>
      <c r="G27" s="56"/>
      <c r="H27" s="57"/>
      <c r="I27" s="58"/>
      <c r="J27" s="56"/>
      <c r="K27" s="53">
        <f t="shared" si="0"/>
        <v>1</v>
      </c>
    </row>
    <row r="28" spans="1:11" ht="12.95" customHeight="1">
      <c r="A28" s="101"/>
      <c r="B28" s="102"/>
      <c r="C28" s="103"/>
      <c r="D28" s="54">
        <f>IF(D27&gt;0,ROUND(C27*D27,2),"")</f>
        <v>6723.16</v>
      </c>
      <c r="E28" s="54">
        <f>IF(E27&gt;0,IF(AND(SUM(D27:E27)=1,K27=1),C27-SUM(D28:D28),ROUND(C27*E27,2)),"")</f>
        <v>13446.32</v>
      </c>
      <c r="F28" s="54">
        <f>IF(F27&gt;0,IF(AND(SUM(D27:F27)=1,K27=1),C27-SUM(D28:E28),ROUND(C27*F27,2)),"")</f>
        <v>6723.16</v>
      </c>
      <c r="G28" s="59" t="str">
        <f>IF(G27&gt;0,IF(AND(SUM(D27:G27)=1,K27=1),C27-SUM(D28:F28),ROUND(C27*G27,2)),"")</f>
        <v/>
      </c>
      <c r="H28" s="60" t="str">
        <f>IF(H27&gt;0,IF(AND(SUM(D27:H27)=1,K27=1),C27-SUM(D28:G28),ROUND(C27*H27,2)),"")</f>
        <v/>
      </c>
      <c r="I28" s="61" t="str">
        <f>IF(I27&gt;0,IF(AND(SUM(D27:I27)=1,K27=1),C27-SUM(D28:H28),ROUND(C27*I27,2)),"")</f>
        <v/>
      </c>
      <c r="J28" s="59" t="str">
        <f>IF(J27&gt;0,IF(AND(SUM(D27:J27)=1,K27=1),C27-SUM(D28:I28),ROUND(C27*J27,2)),"")</f>
        <v/>
      </c>
      <c r="K28" s="55">
        <f t="shared" si="0"/>
        <v>26892.639999999999</v>
      </c>
    </row>
    <row r="29" spans="1:11" ht="12" customHeight="1">
      <c r="A29" s="101" t="s">
        <v>125</v>
      </c>
      <c r="B29" s="102" t="s">
        <v>126</v>
      </c>
      <c r="C29" s="103">
        <v>53905.73</v>
      </c>
      <c r="D29" s="52">
        <v>0.25</v>
      </c>
      <c r="E29" s="52">
        <v>0.5</v>
      </c>
      <c r="F29" s="52">
        <v>0.25</v>
      </c>
      <c r="G29" s="56"/>
      <c r="H29" s="57"/>
      <c r="I29" s="58"/>
      <c r="J29" s="56"/>
      <c r="K29" s="53">
        <f t="shared" si="0"/>
        <v>1</v>
      </c>
    </row>
    <row r="30" spans="1:11" ht="12.95" customHeight="1">
      <c r="A30" s="101"/>
      <c r="B30" s="102"/>
      <c r="C30" s="103"/>
      <c r="D30" s="54">
        <f>IF(D29&gt;0,ROUND(C29*D29,2),"")</f>
        <v>13476.43</v>
      </c>
      <c r="E30" s="54">
        <f>IF(E29&gt;0,IF(AND(SUM(D29:E29)=1,K29=1),C29-SUM(D30:D30),ROUND(C29*E29,2)),"")</f>
        <v>26952.87</v>
      </c>
      <c r="F30" s="54">
        <f>IF(F29&gt;0,IF(AND(SUM(D29:F29)=1,K29=1),C29-SUM(D30:E30),ROUND(C29*F29,2)),"")</f>
        <v>13476.43</v>
      </c>
      <c r="G30" s="59" t="str">
        <f>IF(G29&gt;0,IF(AND(SUM(D29:G29)=1,K29=1),C29-SUM(D30:F30),ROUND(C29*G29,2)),"")</f>
        <v/>
      </c>
      <c r="H30" s="60" t="str">
        <f>IF(H29&gt;0,IF(AND(SUM(D29:H29)=1,K29=1),C29-SUM(D30:G30),ROUND(C29*H29,2)),"")</f>
        <v/>
      </c>
      <c r="I30" s="61" t="str">
        <f>IF(I29&gt;0,IF(AND(SUM(D29:I29)=1,K29=1),C29-SUM(D30:H30),ROUND(C29*I29,2)),"")</f>
        <v/>
      </c>
      <c r="J30" s="59" t="str">
        <f>IF(J29&gt;0,IF(AND(SUM(D29:J29)=1,K29=1),C29-SUM(D30:I30),ROUND(C29*J29,2)),"")</f>
        <v/>
      </c>
      <c r="K30" s="55">
        <f t="shared" si="0"/>
        <v>53905.73</v>
      </c>
    </row>
    <row r="31" spans="1:11" ht="12" customHeight="1">
      <c r="A31" s="101" t="s">
        <v>141</v>
      </c>
      <c r="B31" s="102" t="s">
        <v>142</v>
      </c>
      <c r="C31" s="103">
        <v>328424.31</v>
      </c>
      <c r="D31" s="56">
        <f>D32/C31</f>
        <v>0</v>
      </c>
      <c r="E31" s="52">
        <f>E32/C31</f>
        <v>0.25000003806051996</v>
      </c>
      <c r="F31" s="52">
        <f>F32/C31</f>
        <v>0.50000004567262391</v>
      </c>
      <c r="G31" s="52">
        <f>G32/C31</f>
        <v>0.24999991626685619</v>
      </c>
      <c r="H31" s="57">
        <f>H32/C31</f>
        <v>0</v>
      </c>
      <c r="I31" s="58">
        <f>I32/C31</f>
        <v>0</v>
      </c>
      <c r="J31" s="56">
        <f>J32/C31</f>
        <v>0</v>
      </c>
      <c r="K31" s="53">
        <f t="shared" si="0"/>
        <v>1</v>
      </c>
    </row>
    <row r="32" spans="1:11" ht="12.95" customHeight="1">
      <c r="A32" s="101"/>
      <c r="B32" s="102"/>
      <c r="C32" s="103"/>
      <c r="D32" s="59">
        <f t="shared" ref="D32:J32" si="4">SUM(D34,D36,D38,D40,D42,D44)*1</f>
        <v>0</v>
      </c>
      <c r="E32" s="54">
        <f t="shared" si="4"/>
        <v>82106.09</v>
      </c>
      <c r="F32" s="54">
        <f t="shared" si="4"/>
        <v>164212.16999999998</v>
      </c>
      <c r="G32" s="54">
        <f t="shared" si="4"/>
        <v>82106.050000000017</v>
      </c>
      <c r="H32" s="60">
        <f t="shared" si="4"/>
        <v>0</v>
      </c>
      <c r="I32" s="61">
        <f t="shared" si="4"/>
        <v>0</v>
      </c>
      <c r="J32" s="59">
        <f t="shared" si="4"/>
        <v>0</v>
      </c>
      <c r="K32" s="55">
        <f t="shared" si="0"/>
        <v>328424.31</v>
      </c>
    </row>
    <row r="33" spans="1:11" ht="12" customHeight="1">
      <c r="A33" s="101" t="s">
        <v>143</v>
      </c>
      <c r="B33" s="102" t="s">
        <v>144</v>
      </c>
      <c r="C33" s="103">
        <v>49881.1</v>
      </c>
      <c r="D33" s="56"/>
      <c r="E33" s="52">
        <v>0.25</v>
      </c>
      <c r="F33" s="52">
        <v>0.5</v>
      </c>
      <c r="G33" s="52">
        <v>0.25</v>
      </c>
      <c r="H33" s="57"/>
      <c r="I33" s="58"/>
      <c r="J33" s="56"/>
      <c r="K33" s="53">
        <f t="shared" si="0"/>
        <v>1</v>
      </c>
    </row>
    <row r="34" spans="1:11" ht="12.95" customHeight="1">
      <c r="A34" s="101"/>
      <c r="B34" s="102"/>
      <c r="C34" s="103"/>
      <c r="D34" s="59" t="str">
        <f>IF(D33&gt;0,ROUND(C33*D33,2),"")</f>
        <v/>
      </c>
      <c r="E34" s="54">
        <f>IF(E33&gt;0,IF(AND(SUM(D33:E33)=1,K33=1),C33-SUM(D34:D34),ROUND(C33*E33,2)),"")</f>
        <v>12470.28</v>
      </c>
      <c r="F34" s="54">
        <f>IF(F33&gt;0,IF(AND(SUM(D33:F33)=1,K33=1),C33-SUM(D34:E34),ROUND(C33*F33,2)),"")</f>
        <v>24940.55</v>
      </c>
      <c r="G34" s="54">
        <f>IF(G33&gt;0,IF(AND(SUM(D33:G33)=1,K33=1),C33-SUM(D34:F34),ROUND(C33*G33,2)),"")</f>
        <v>12470.269999999997</v>
      </c>
      <c r="H34" s="60" t="str">
        <f>IF(H33&gt;0,IF(AND(SUM(D33:H33)=1,K33=1),C33-SUM(D34:G34),ROUND(C33*H33,2)),"")</f>
        <v/>
      </c>
      <c r="I34" s="61" t="str">
        <f>IF(I33&gt;0,IF(AND(SUM(D33:I33)=1,K33=1),C33-SUM(D34:H34),ROUND(C33*I33,2)),"")</f>
        <v/>
      </c>
      <c r="J34" s="59" t="str">
        <f>IF(J33&gt;0,IF(AND(SUM(D33:J33)=1,K33=1),C33-SUM(D34:I34),ROUND(C33*J33,2)),"")</f>
        <v/>
      </c>
      <c r="K34" s="55">
        <f t="shared" si="0"/>
        <v>49881.1</v>
      </c>
    </row>
    <row r="35" spans="1:11" ht="12" customHeight="1">
      <c r="A35" s="101" t="s">
        <v>166</v>
      </c>
      <c r="B35" s="102" t="s">
        <v>167</v>
      </c>
      <c r="C35" s="103">
        <v>40281.919999999998</v>
      </c>
      <c r="D35" s="56"/>
      <c r="E35" s="52">
        <v>0.25</v>
      </c>
      <c r="F35" s="52">
        <v>0.5</v>
      </c>
      <c r="G35" s="52">
        <v>0.25</v>
      </c>
      <c r="H35" s="57"/>
      <c r="I35" s="58"/>
      <c r="J35" s="56"/>
      <c r="K35" s="53">
        <f t="shared" si="0"/>
        <v>1</v>
      </c>
    </row>
    <row r="36" spans="1:11" ht="12.95" customHeight="1">
      <c r="A36" s="101"/>
      <c r="B36" s="102"/>
      <c r="C36" s="103"/>
      <c r="D36" s="59" t="str">
        <f>IF(D35&gt;0,ROUND(C35*D35,2),"")</f>
        <v/>
      </c>
      <c r="E36" s="54">
        <f>IF(E35&gt;0,IF(AND(SUM(D35:E35)=1,K35=1),C35-SUM(D36:D36),ROUND(C35*E35,2)),"")</f>
        <v>10070.48</v>
      </c>
      <c r="F36" s="54">
        <f>IF(F35&gt;0,IF(AND(SUM(D35:F35)=1,K35=1),C35-SUM(D36:E36),ROUND(C35*F35,2)),"")</f>
        <v>20140.96</v>
      </c>
      <c r="G36" s="54">
        <f>IF(G35&gt;0,IF(AND(SUM(D35:G35)=1,K35=1),C35-SUM(D36:F36),ROUND(C35*G35,2)),"")</f>
        <v>10070.48</v>
      </c>
      <c r="H36" s="60" t="str">
        <f>IF(H35&gt;0,IF(AND(SUM(D35:H35)=1,K35=1),C35-SUM(D36:G36),ROUND(C35*H35,2)),"")</f>
        <v/>
      </c>
      <c r="I36" s="61" t="str">
        <f>IF(I35&gt;0,IF(AND(SUM(D35:I35)=1,K35=1),C35-SUM(D36:H36),ROUND(C35*I35,2)),"")</f>
        <v/>
      </c>
      <c r="J36" s="59" t="str">
        <f>IF(J35&gt;0,IF(AND(SUM(D35:J35)=1,K35=1),C35-SUM(D36:I36),ROUND(C35*J35,2)),"")</f>
        <v/>
      </c>
      <c r="K36" s="55">
        <f t="shared" si="0"/>
        <v>40281.919999999998</v>
      </c>
    </row>
    <row r="37" spans="1:11" ht="12" customHeight="1">
      <c r="A37" s="101" t="s">
        <v>184</v>
      </c>
      <c r="B37" s="102" t="s">
        <v>185</v>
      </c>
      <c r="C37" s="103">
        <v>46610.03</v>
      </c>
      <c r="D37" s="56"/>
      <c r="E37" s="52">
        <v>0.25</v>
      </c>
      <c r="F37" s="52">
        <v>0.5</v>
      </c>
      <c r="G37" s="52">
        <v>0.25</v>
      </c>
      <c r="H37" s="57"/>
      <c r="I37" s="58"/>
      <c r="J37" s="56"/>
      <c r="K37" s="53">
        <f t="shared" si="0"/>
        <v>1</v>
      </c>
    </row>
    <row r="38" spans="1:11" ht="12.95" customHeight="1">
      <c r="A38" s="101"/>
      <c r="B38" s="102"/>
      <c r="C38" s="103"/>
      <c r="D38" s="59" t="str">
        <f>IF(D37&gt;0,ROUND(C37*D37,2),"")</f>
        <v/>
      </c>
      <c r="E38" s="54">
        <f>IF(E37&gt;0,IF(AND(SUM(D37:E37)=1,K37=1),C37-SUM(D38:D38),ROUND(C37*E37,2)),"")</f>
        <v>11652.51</v>
      </c>
      <c r="F38" s="54">
        <f>IF(F37&gt;0,IF(AND(SUM(D37:F37)=1,K37=1),C37-SUM(D38:E38),ROUND(C37*F37,2)),"")</f>
        <v>23305.02</v>
      </c>
      <c r="G38" s="54">
        <f>IF(G37&gt;0,IF(AND(SUM(D37:G37)=1,K37=1),C37-SUM(D38:F38),ROUND(C37*G37,2)),"")</f>
        <v>11652.5</v>
      </c>
      <c r="H38" s="60" t="str">
        <f>IF(H37&gt;0,IF(AND(SUM(D37:H37)=1,K37=1),C37-SUM(D38:G38),ROUND(C37*H37,2)),"")</f>
        <v/>
      </c>
      <c r="I38" s="61" t="str">
        <f>IF(I37&gt;0,IF(AND(SUM(D37:I37)=1,K37=1),C37-SUM(D38:H38),ROUND(C37*I37,2)),"")</f>
        <v/>
      </c>
      <c r="J38" s="59" t="str">
        <f>IF(J37&gt;0,IF(AND(SUM(D37:J37)=1,K37=1),C37-SUM(D38:I38),ROUND(C37*J37,2)),"")</f>
        <v/>
      </c>
      <c r="K38" s="55">
        <f t="shared" si="0"/>
        <v>46610.03</v>
      </c>
    </row>
    <row r="39" spans="1:11" ht="12" customHeight="1">
      <c r="A39" s="101" t="s">
        <v>202</v>
      </c>
      <c r="B39" s="102" t="s">
        <v>203</v>
      </c>
      <c r="C39" s="103">
        <v>110643.35</v>
      </c>
      <c r="D39" s="56"/>
      <c r="E39" s="52">
        <v>0.25</v>
      </c>
      <c r="F39" s="52">
        <v>0.5</v>
      </c>
      <c r="G39" s="52">
        <v>0.25</v>
      </c>
      <c r="H39" s="57"/>
      <c r="I39" s="58"/>
      <c r="J39" s="56"/>
      <c r="K39" s="53">
        <f t="shared" si="0"/>
        <v>1</v>
      </c>
    </row>
    <row r="40" spans="1:11" ht="12.95" customHeight="1">
      <c r="A40" s="101"/>
      <c r="B40" s="102"/>
      <c r="C40" s="103"/>
      <c r="D40" s="59" t="str">
        <f>IF(D39&gt;0,ROUND(C39*D39,2),"")</f>
        <v/>
      </c>
      <c r="E40" s="54">
        <f>IF(E39&gt;0,IF(AND(SUM(D39:E39)=1,K39=1),C39-SUM(D40:D40),ROUND(C39*E39,2)),"")</f>
        <v>27660.84</v>
      </c>
      <c r="F40" s="54">
        <f>IF(F39&gt;0,IF(AND(SUM(D39:F39)=1,K39=1),C39-SUM(D40:E40),ROUND(C39*F39,2)),"")</f>
        <v>55321.68</v>
      </c>
      <c r="G40" s="54">
        <f>IF(G39&gt;0,IF(AND(SUM(D39:G39)=1,K39=1),C39-SUM(D40:F40),ROUND(C39*G39,2)),"")</f>
        <v>27660.83</v>
      </c>
      <c r="H40" s="60" t="str">
        <f>IF(H39&gt;0,IF(AND(SUM(D39:H39)=1,K39=1),C39-SUM(D40:G40),ROUND(C39*H39,2)),"")</f>
        <v/>
      </c>
      <c r="I40" s="61" t="str">
        <f>IF(I39&gt;0,IF(AND(SUM(D39:I39)=1,K39=1),C39-SUM(D40:H40),ROUND(C39*I39,2)),"")</f>
        <v/>
      </c>
      <c r="J40" s="59" t="str">
        <f>IF(J39&gt;0,IF(AND(SUM(D39:J39)=1,K39=1),C39-SUM(D40:I40),ROUND(C39*J39,2)),"")</f>
        <v/>
      </c>
      <c r="K40" s="55">
        <f t="shared" si="0"/>
        <v>110643.35</v>
      </c>
    </row>
    <row r="41" spans="1:11" ht="12" customHeight="1">
      <c r="A41" s="101" t="s">
        <v>228</v>
      </c>
      <c r="B41" s="102" t="s">
        <v>229</v>
      </c>
      <c r="C41" s="103">
        <v>28031.09</v>
      </c>
      <c r="D41" s="56"/>
      <c r="E41" s="52">
        <v>0.25</v>
      </c>
      <c r="F41" s="52">
        <v>0.5</v>
      </c>
      <c r="G41" s="52">
        <v>0.25</v>
      </c>
      <c r="H41" s="57"/>
      <c r="I41" s="58"/>
      <c r="J41" s="56"/>
      <c r="K41" s="53">
        <f t="shared" si="0"/>
        <v>1</v>
      </c>
    </row>
    <row r="42" spans="1:11" ht="12.95" customHeight="1">
      <c r="A42" s="101"/>
      <c r="B42" s="102"/>
      <c r="C42" s="103"/>
      <c r="D42" s="59" t="str">
        <f>IF(D41&gt;0,ROUND(C41*D41,2),"")</f>
        <v/>
      </c>
      <c r="E42" s="54">
        <f>IF(E41&gt;0,IF(AND(SUM(D41:E41)=1,K41=1),C41-SUM(D42:D42),ROUND(C41*E41,2)),"")</f>
        <v>7007.77</v>
      </c>
      <c r="F42" s="54">
        <f>IF(F41&gt;0,IF(AND(SUM(D41:F41)=1,K41=1),C41-SUM(D42:E42),ROUND(C41*F41,2)),"")</f>
        <v>14015.55</v>
      </c>
      <c r="G42" s="54">
        <f>IF(G41&gt;0,IF(AND(SUM(D41:G41)=1,K41=1),C41-SUM(D42:F42),ROUND(C41*G41,2)),"")</f>
        <v>7007.77</v>
      </c>
      <c r="H42" s="60" t="str">
        <f>IF(H41&gt;0,IF(AND(SUM(D41:H41)=1,K41=1),C41-SUM(D42:G42),ROUND(C41*H41,2)),"")</f>
        <v/>
      </c>
      <c r="I42" s="61" t="str">
        <f>IF(I41&gt;0,IF(AND(SUM(D41:I41)=1,K41=1),C41-SUM(D42:H42),ROUND(C41*I41,2)),"")</f>
        <v/>
      </c>
      <c r="J42" s="59" t="str">
        <f>IF(J41&gt;0,IF(AND(SUM(D41:J41)=1,K41=1),C41-SUM(D42:I42),ROUND(C41*J41,2)),"")</f>
        <v/>
      </c>
      <c r="K42" s="55">
        <f t="shared" si="0"/>
        <v>28031.09</v>
      </c>
    </row>
    <row r="43" spans="1:11" ht="12" customHeight="1">
      <c r="A43" s="101" t="s">
        <v>254</v>
      </c>
      <c r="B43" s="102" t="s">
        <v>255</v>
      </c>
      <c r="C43" s="103">
        <v>52976.82</v>
      </c>
      <c r="D43" s="56"/>
      <c r="E43" s="52">
        <v>0.25</v>
      </c>
      <c r="F43" s="52">
        <v>0.5</v>
      </c>
      <c r="G43" s="52">
        <v>0.25</v>
      </c>
      <c r="H43" s="57"/>
      <c r="I43" s="58"/>
      <c r="J43" s="56"/>
      <c r="K43" s="53">
        <f t="shared" si="0"/>
        <v>1</v>
      </c>
    </row>
    <row r="44" spans="1:11" ht="12.95" customHeight="1">
      <c r="A44" s="101"/>
      <c r="B44" s="102"/>
      <c r="C44" s="103"/>
      <c r="D44" s="59" t="str">
        <f>IF(D43&gt;0,ROUND(C43*D43,2),"")</f>
        <v/>
      </c>
      <c r="E44" s="54">
        <f>IF(E43&gt;0,IF(AND(SUM(D43:E43)=1,K43=1),C43-SUM(D44:D44),ROUND(C43*E43,2)),"")</f>
        <v>13244.21</v>
      </c>
      <c r="F44" s="54">
        <f>IF(F43&gt;0,IF(AND(SUM(D43:F43)=1,K43=1),C43-SUM(D44:E44),ROUND(C43*F43,2)),"")</f>
        <v>26488.41</v>
      </c>
      <c r="G44" s="54">
        <f>IF(G43&gt;0,IF(AND(SUM(D43:G43)=1,K43=1),C43-SUM(D44:F44),ROUND(C43*G43,2)),"")</f>
        <v>13244.200000000004</v>
      </c>
      <c r="H44" s="60" t="str">
        <f>IF(H43&gt;0,IF(AND(SUM(D43:H43)=1,K43=1),C43-SUM(D44:G44),ROUND(C43*H43,2)),"")</f>
        <v/>
      </c>
      <c r="I44" s="61" t="str">
        <f>IF(I43&gt;0,IF(AND(SUM(D43:I43)=1,K43=1),C43-SUM(D44:H44),ROUND(C43*I43,2)),"")</f>
        <v/>
      </c>
      <c r="J44" s="59" t="str">
        <f>IF(J43&gt;0,IF(AND(SUM(D43:J43)=1,K43=1),C43-SUM(D44:I44),ROUND(C43*J43,2)),"")</f>
        <v/>
      </c>
      <c r="K44" s="55">
        <f t="shared" si="0"/>
        <v>52976.82</v>
      </c>
    </row>
    <row r="45" spans="1:11" ht="12" customHeight="1">
      <c r="A45" s="101" t="s">
        <v>274</v>
      </c>
      <c r="B45" s="102" t="s">
        <v>275</v>
      </c>
      <c r="C45" s="103">
        <v>63681.37</v>
      </c>
      <c r="D45" s="56">
        <f>D46/C45</f>
        <v>0</v>
      </c>
      <c r="E45" s="56">
        <f>E46/C45</f>
        <v>0</v>
      </c>
      <c r="F45" s="52">
        <f>F46/C45</f>
        <v>0.25000011777384812</v>
      </c>
      <c r="G45" s="52">
        <f>G46/C45</f>
        <v>0.50000007851589867</v>
      </c>
      <c r="H45" s="104">
        <f>H46/C45</f>
        <v>0.24999980371025315</v>
      </c>
      <c r="I45" s="104">
        <f>I46/C45</f>
        <v>0</v>
      </c>
      <c r="J45" s="56">
        <f>J46/C45</f>
        <v>0</v>
      </c>
      <c r="K45" s="53">
        <f t="shared" si="0"/>
        <v>1</v>
      </c>
    </row>
    <row r="46" spans="1:11" ht="12.95" customHeight="1">
      <c r="A46" s="101"/>
      <c r="B46" s="102"/>
      <c r="C46" s="103"/>
      <c r="D46" s="59">
        <f t="shared" ref="D46:J46" si="5">SUM(D48,D50,D52,D54)*1</f>
        <v>0</v>
      </c>
      <c r="E46" s="59">
        <f t="shared" si="5"/>
        <v>0</v>
      </c>
      <c r="F46" s="54">
        <f t="shared" si="5"/>
        <v>15920.35</v>
      </c>
      <c r="G46" s="54">
        <f t="shared" si="5"/>
        <v>31840.69</v>
      </c>
      <c r="H46" s="100">
        <f t="shared" si="5"/>
        <v>15920.330000000005</v>
      </c>
      <c r="I46" s="100">
        <f t="shared" si="5"/>
        <v>0</v>
      </c>
      <c r="J46" s="59">
        <f t="shared" si="5"/>
        <v>0</v>
      </c>
      <c r="K46" s="55">
        <f t="shared" si="0"/>
        <v>63681.37000000001</v>
      </c>
    </row>
    <row r="47" spans="1:11" ht="12" hidden="1" customHeight="1">
      <c r="A47" s="101" t="s">
        <v>276</v>
      </c>
      <c r="B47" s="102" t="s">
        <v>278</v>
      </c>
      <c r="C47" s="103">
        <v>26773.7</v>
      </c>
      <c r="D47" s="56"/>
      <c r="E47" s="56"/>
      <c r="F47" s="52">
        <v>0.25</v>
      </c>
      <c r="G47" s="52">
        <v>0.5</v>
      </c>
      <c r="H47" s="104">
        <v>0.25</v>
      </c>
      <c r="I47" s="104"/>
      <c r="J47" s="56"/>
      <c r="K47" s="53">
        <f t="shared" si="0"/>
        <v>1</v>
      </c>
    </row>
    <row r="48" spans="1:11" ht="33" hidden="1" customHeight="1">
      <c r="A48" s="101"/>
      <c r="B48" s="102"/>
      <c r="C48" s="103"/>
      <c r="D48" s="59" t="str">
        <f>IF(D47&gt;0,ROUND(C47*D47,2),"")</f>
        <v/>
      </c>
      <c r="E48" s="59" t="str">
        <f>IF(E47&gt;0,IF(AND(SUM(D47:E47)=1,K47=1),C47-SUM(D48:D48),ROUND(C47*E47,2)),"")</f>
        <v/>
      </c>
      <c r="F48" s="54">
        <f>IF(F47&gt;0,IF(AND(SUM(D47:F47)=1,K47=1),C47-SUM(D48:E48),ROUND(C47*F47,2)),"")</f>
        <v>6693.43</v>
      </c>
      <c r="G48" s="54">
        <f>IF(G47&gt;0,IF(AND(SUM(D47:G47)=1,K47=1),C47-SUM(D48:F48),ROUND(C47*G47,2)),"")</f>
        <v>13386.85</v>
      </c>
      <c r="H48" s="100">
        <f>IF(H47&gt;0,IF(AND(SUM(D47:H47)=1,K47=1),C47-SUM(D48:G48),ROUND(C47*H47,2)),"")</f>
        <v>6693.4200000000019</v>
      </c>
      <c r="I48" s="100" t="str">
        <f>IF(I47&gt;0,IF(AND(SUM(D47:I47)=1,K47=1),C47-SUM(D48:H48),ROUND(C47*I47,2)),"")</f>
        <v/>
      </c>
      <c r="J48" s="59" t="str">
        <f>IF(J47&gt;0,IF(AND(SUM(D47:J47)=1,K47=1),C47-SUM(D48:I48),ROUND(C47*J47,2)),"")</f>
        <v/>
      </c>
      <c r="K48" s="55">
        <f t="shared" si="0"/>
        <v>26773.7</v>
      </c>
    </row>
    <row r="49" spans="1:11" ht="12" hidden="1" customHeight="1">
      <c r="A49" s="101" t="s">
        <v>279</v>
      </c>
      <c r="B49" s="102" t="s">
        <v>281</v>
      </c>
      <c r="C49" s="103">
        <v>29886.15</v>
      </c>
      <c r="D49" s="56"/>
      <c r="E49" s="56"/>
      <c r="F49" s="52">
        <v>0.25</v>
      </c>
      <c r="G49" s="52">
        <v>0.5</v>
      </c>
      <c r="H49" s="104">
        <v>0.25</v>
      </c>
      <c r="I49" s="104"/>
      <c r="J49" s="56"/>
      <c r="K49" s="53">
        <f t="shared" si="0"/>
        <v>1</v>
      </c>
    </row>
    <row r="50" spans="1:11" ht="33" hidden="1" customHeight="1">
      <c r="A50" s="101"/>
      <c r="B50" s="102"/>
      <c r="C50" s="103"/>
      <c r="D50" s="59" t="str">
        <f>IF(D49&gt;0,ROUND(C49*D49,2),"")</f>
        <v/>
      </c>
      <c r="E50" s="59" t="str">
        <f>IF(E49&gt;0,IF(AND(SUM(D49:E49)=1,K49=1),C49-SUM(D50:D50),ROUND(C49*E49,2)),"")</f>
        <v/>
      </c>
      <c r="F50" s="54">
        <f>IF(F49&gt;0,IF(AND(SUM(D49:F49)=1,K49=1),C49-SUM(D50:E50),ROUND(C49*F49,2)),"")</f>
        <v>7471.54</v>
      </c>
      <c r="G50" s="54">
        <f>IF(G49&gt;0,IF(AND(SUM(D49:G49)=1,K49=1),C49-SUM(D50:F50),ROUND(C49*G49,2)),"")</f>
        <v>14943.08</v>
      </c>
      <c r="H50" s="100">
        <f>IF(H49&gt;0,IF(AND(SUM(D49:H49)=1,K49=1),C49-SUM(D50:G50),ROUND(C49*H49,2)),"")</f>
        <v>7471.5300000000025</v>
      </c>
      <c r="I50" s="100" t="str">
        <f>IF(I49&gt;0,IF(AND(SUM(D49:I49)=1,K49=1),C49-SUM(D50:H50),ROUND(C49*I49,2)),"")</f>
        <v/>
      </c>
      <c r="J50" s="59" t="str">
        <f>IF(J49&gt;0,IF(AND(SUM(D49:J49)=1,K49=1),C49-SUM(D50:I50),ROUND(C49*J49,2)),"")</f>
        <v/>
      </c>
      <c r="K50" s="55">
        <f t="shared" si="0"/>
        <v>29886.15</v>
      </c>
    </row>
    <row r="51" spans="1:11" ht="12" hidden="1" customHeight="1">
      <c r="A51" s="101" t="s">
        <v>282</v>
      </c>
      <c r="B51" s="102" t="s">
        <v>284</v>
      </c>
      <c r="C51" s="103">
        <v>6255.88</v>
      </c>
      <c r="D51" s="56"/>
      <c r="E51" s="56"/>
      <c r="F51" s="52">
        <v>0.25</v>
      </c>
      <c r="G51" s="52">
        <v>0.5</v>
      </c>
      <c r="H51" s="104">
        <v>0.25</v>
      </c>
      <c r="I51" s="104"/>
      <c r="J51" s="56"/>
      <c r="K51" s="53">
        <f t="shared" si="0"/>
        <v>1</v>
      </c>
    </row>
    <row r="52" spans="1:11" ht="15" hidden="1" customHeight="1">
      <c r="A52" s="101"/>
      <c r="B52" s="102"/>
      <c r="C52" s="103"/>
      <c r="D52" s="59" t="str">
        <f>IF(D51&gt;0,ROUND(C51*D51,2),"")</f>
        <v/>
      </c>
      <c r="E52" s="59" t="str">
        <f>IF(E51&gt;0,IF(AND(SUM(D51:E51)=1,K51=1),C51-SUM(D52:D52),ROUND(C51*E51,2)),"")</f>
        <v/>
      </c>
      <c r="F52" s="54">
        <f>IF(F51&gt;0,IF(AND(SUM(D51:F51)=1,K51=1),C51-SUM(D52:E52),ROUND(C51*F51,2)),"")</f>
        <v>1563.97</v>
      </c>
      <c r="G52" s="54">
        <f>IF(G51&gt;0,IF(AND(SUM(D51:G51)=1,K51=1),C51-SUM(D52:F52),ROUND(C51*G51,2)),"")</f>
        <v>3127.94</v>
      </c>
      <c r="H52" s="100">
        <f>IF(H51&gt;0,IF(AND(SUM(D51:H51)=1,K51=1),C51-SUM(D52:G52),ROUND(C51*H51,2)),"")</f>
        <v>1563.9700000000003</v>
      </c>
      <c r="I52" s="100" t="str">
        <f>IF(I51&gt;0,IF(AND(SUM(D51:I51)=1,K51=1),C51-SUM(D52:H52),ROUND(C51*I51,2)),"")</f>
        <v/>
      </c>
      <c r="J52" s="59" t="str">
        <f>IF(J51&gt;0,IF(AND(SUM(D51:J51)=1,K51=1),C51-SUM(D52:I52),ROUND(C51*J51,2)),"")</f>
        <v/>
      </c>
      <c r="K52" s="55">
        <f t="shared" si="0"/>
        <v>6255.88</v>
      </c>
    </row>
    <row r="53" spans="1:11" ht="12" hidden="1" customHeight="1">
      <c r="A53" s="101" t="s">
        <v>285</v>
      </c>
      <c r="B53" s="102" t="s">
        <v>287</v>
      </c>
      <c r="C53" s="103">
        <v>765.64</v>
      </c>
      <c r="D53" s="56"/>
      <c r="E53" s="56"/>
      <c r="F53" s="52">
        <v>0.25</v>
      </c>
      <c r="G53" s="52">
        <v>0.5</v>
      </c>
      <c r="H53" s="104">
        <v>0.25</v>
      </c>
      <c r="I53" s="104"/>
      <c r="J53" s="56"/>
      <c r="K53" s="53">
        <f t="shared" si="0"/>
        <v>1</v>
      </c>
    </row>
    <row r="54" spans="1:11" ht="33" hidden="1" customHeight="1">
      <c r="A54" s="101"/>
      <c r="B54" s="102"/>
      <c r="C54" s="103"/>
      <c r="D54" s="59" t="str">
        <f>IF(D53&gt;0,ROUND(C53*D53,2),"")</f>
        <v/>
      </c>
      <c r="E54" s="59" t="str">
        <f>IF(E53&gt;0,IF(AND(SUM(D53:E53)=1,K53=1),C53-SUM(D54:D54),ROUND(C53*E53,2)),"")</f>
        <v/>
      </c>
      <c r="F54" s="54">
        <f>IF(F53&gt;0,IF(AND(SUM(D53:F53)=1,K53=1),C53-SUM(D54:E54),ROUND(C53*F53,2)),"")</f>
        <v>191.41</v>
      </c>
      <c r="G54" s="54">
        <f>IF(G53&gt;0,IF(AND(SUM(D53:G53)=1,K53=1),C53-SUM(D54:F54),ROUND(C53*G53,2)),"")</f>
        <v>382.82</v>
      </c>
      <c r="H54" s="100">
        <f>IF(H53&gt;0,IF(AND(SUM(D53:H53)=1,K53=1),C53-SUM(D54:G54),ROUND(C53*H53,2)),"")</f>
        <v>191.40999999999997</v>
      </c>
      <c r="I54" s="100" t="str">
        <f>IF(I53&gt;0,IF(AND(SUM(D53:I53)=1,K53=1),C53-SUM(D54:H54),ROUND(C53*I53,2)),"")</f>
        <v/>
      </c>
      <c r="J54" s="59" t="str">
        <f>IF(J53&gt;0,IF(AND(SUM(D53:J53)=1,K53=1),C53-SUM(D54:I54),ROUND(C53*J53,2)),"")</f>
        <v/>
      </c>
      <c r="K54" s="55">
        <f t="shared" si="0"/>
        <v>765.64</v>
      </c>
    </row>
    <row r="55" spans="1:11" ht="12" customHeight="1">
      <c r="A55" s="101" t="s">
        <v>288</v>
      </c>
      <c r="B55" s="102" t="s">
        <v>289</v>
      </c>
      <c r="C55" s="103">
        <v>65943.62</v>
      </c>
      <c r="D55" s="56">
        <f>D56/C55</f>
        <v>0</v>
      </c>
      <c r="E55" s="56">
        <f>E56/C55</f>
        <v>0</v>
      </c>
      <c r="F55" s="56">
        <f>F56/C55</f>
        <v>0</v>
      </c>
      <c r="G55" s="56">
        <f>G56/C55</f>
        <v>0</v>
      </c>
      <c r="H55" s="104">
        <f>H56/C55</f>
        <v>0.50000015164469291</v>
      </c>
      <c r="I55" s="104">
        <f>I56/C55</f>
        <v>0</v>
      </c>
      <c r="J55" s="52">
        <f>J56/C55</f>
        <v>0.49999984835530714</v>
      </c>
      <c r="K55" s="53">
        <f t="shared" si="0"/>
        <v>1</v>
      </c>
    </row>
    <row r="56" spans="1:11" ht="12.95" customHeight="1">
      <c r="A56" s="101"/>
      <c r="B56" s="102"/>
      <c r="C56" s="103"/>
      <c r="D56" s="59">
        <f t="shared" ref="D56:J56" si="6">SUM(D58,D60,D62)*1</f>
        <v>0</v>
      </c>
      <c r="E56" s="59">
        <f t="shared" si="6"/>
        <v>0</v>
      </c>
      <c r="F56" s="59">
        <f t="shared" si="6"/>
        <v>0</v>
      </c>
      <c r="G56" s="59">
        <f t="shared" si="6"/>
        <v>0</v>
      </c>
      <c r="H56" s="100">
        <f t="shared" si="6"/>
        <v>32971.82</v>
      </c>
      <c r="I56" s="100">
        <f t="shared" si="6"/>
        <v>0</v>
      </c>
      <c r="J56" s="54">
        <f t="shared" si="6"/>
        <v>32971.799999999996</v>
      </c>
      <c r="K56" s="55">
        <f t="shared" si="0"/>
        <v>65943.62</v>
      </c>
    </row>
    <row r="57" spans="1:11" ht="12" customHeight="1">
      <c r="A57" s="101" t="s">
        <v>290</v>
      </c>
      <c r="B57" s="102" t="s">
        <v>291</v>
      </c>
      <c r="C57" s="103">
        <v>29532.67</v>
      </c>
      <c r="D57" s="56"/>
      <c r="E57" s="56"/>
      <c r="F57" s="56"/>
      <c r="G57" s="56"/>
      <c r="H57" s="104">
        <v>0.5</v>
      </c>
      <c r="I57" s="104"/>
      <c r="J57" s="52">
        <v>0.5</v>
      </c>
      <c r="K57" s="53">
        <f t="shared" si="0"/>
        <v>1</v>
      </c>
    </row>
    <row r="58" spans="1:11" ht="12.95" customHeight="1">
      <c r="A58" s="101"/>
      <c r="B58" s="102"/>
      <c r="C58" s="103"/>
      <c r="D58" s="59" t="str">
        <f>IF(D57&gt;0,ROUND(C57*D57,2),"")</f>
        <v/>
      </c>
      <c r="E58" s="59" t="str">
        <f>IF(E57&gt;0,IF(AND(SUM(D57:E57)=1,K57=1),C57-SUM(D58:D58),ROUND(C57*E57,2)),"")</f>
        <v/>
      </c>
      <c r="F58" s="59" t="str">
        <f>IF(F57&gt;0,IF(AND(SUM(D57:F57)=1,K57=1),C57-SUM(D58:E58),ROUND(C57*F57,2)),"")</f>
        <v/>
      </c>
      <c r="G58" s="59" t="str">
        <f>IF(G57&gt;0,IF(AND(SUM(D57:G57)=1,K57=1),C57-SUM(D58:F58),ROUND(C57*G57,2)),"")</f>
        <v/>
      </c>
      <c r="H58" s="100">
        <f>IF(H57&gt;0,IF(AND(SUM(D57:H57)=1,K57=1),C57-SUM(D58:G58),ROUND(C57*H57,2)),"")</f>
        <v>14766.34</v>
      </c>
      <c r="I58" s="100" t="str">
        <f>IF(I57&gt;0,IF(AND(SUM(D57:I57)=1,K57=1),C57-SUM(D58:H58),ROUND(C57*I57,2)),"")</f>
        <v/>
      </c>
      <c r="J58" s="54">
        <f>IF(J57&gt;0,IF(AND(SUM(D57:J57)=1,K57=1),C57-SUM(D58:I58),ROUND(C57*J57,2)),"")</f>
        <v>14766.329999999998</v>
      </c>
      <c r="K58" s="55">
        <f t="shared" si="0"/>
        <v>29532.67</v>
      </c>
    </row>
    <row r="59" spans="1:11" ht="12" customHeight="1">
      <c r="A59" s="101" t="s">
        <v>329</v>
      </c>
      <c r="B59" s="102" t="s">
        <v>330</v>
      </c>
      <c r="C59" s="103">
        <v>22694.83</v>
      </c>
      <c r="D59" s="56"/>
      <c r="E59" s="56"/>
      <c r="F59" s="56"/>
      <c r="G59" s="56"/>
      <c r="H59" s="104">
        <v>0.5</v>
      </c>
      <c r="I59" s="104"/>
      <c r="J59" s="52">
        <v>0.5</v>
      </c>
      <c r="K59" s="53">
        <f t="shared" si="0"/>
        <v>1</v>
      </c>
    </row>
    <row r="60" spans="1:11" ht="12.95" customHeight="1">
      <c r="A60" s="101"/>
      <c r="B60" s="102"/>
      <c r="C60" s="103"/>
      <c r="D60" s="59" t="str">
        <f>IF(D59&gt;0,ROUND(C59*D59,2),"")</f>
        <v/>
      </c>
      <c r="E60" s="59" t="str">
        <f>IF(E59&gt;0,IF(AND(SUM(D59:E59)=1,K59=1),C59-SUM(D60:D60),ROUND(C59*E59,2)),"")</f>
        <v/>
      </c>
      <c r="F60" s="59" t="str">
        <f>IF(F59&gt;0,IF(AND(SUM(D59:F59)=1,K59=1),C59-SUM(D60:E60),ROUND(C59*F59,2)),"")</f>
        <v/>
      </c>
      <c r="G60" s="59" t="str">
        <f>IF(G59&gt;0,IF(AND(SUM(D59:G59)=1,K59=1),C59-SUM(D60:F60),ROUND(C59*G59,2)),"")</f>
        <v/>
      </c>
      <c r="H60" s="100">
        <f>IF(H59&gt;0,IF(AND(SUM(D59:H59)=1,K59=1),C59-SUM(D60:G60),ROUND(C59*H59,2)),"")</f>
        <v>11347.42</v>
      </c>
      <c r="I60" s="100" t="str">
        <f>IF(I59&gt;0,IF(AND(SUM(D59:I59)=1,K59=1),C59-SUM(D60:H60),ROUND(C59*I59,2)),"")</f>
        <v/>
      </c>
      <c r="J60" s="54">
        <f>IF(J59&gt;0,IF(AND(SUM(D59:J59)=1,K59=1),C59-SUM(D60:I60),ROUND(C59*J59,2)),"")</f>
        <v>11347.410000000002</v>
      </c>
      <c r="K60" s="55">
        <f t="shared" si="0"/>
        <v>22694.83</v>
      </c>
    </row>
    <row r="61" spans="1:11" ht="12" customHeight="1">
      <c r="A61" s="101" t="s">
        <v>350</v>
      </c>
      <c r="B61" s="102" t="s">
        <v>351</v>
      </c>
      <c r="C61" s="103">
        <v>13716.12</v>
      </c>
      <c r="D61" s="56"/>
      <c r="E61" s="56"/>
      <c r="F61" s="56"/>
      <c r="G61" s="56"/>
      <c r="H61" s="104">
        <v>0.5</v>
      </c>
      <c r="I61" s="104"/>
      <c r="J61" s="52">
        <v>0.5</v>
      </c>
      <c r="K61" s="53">
        <f t="shared" si="0"/>
        <v>1</v>
      </c>
    </row>
    <row r="62" spans="1:11" ht="12.95" customHeight="1">
      <c r="A62" s="101"/>
      <c r="B62" s="102"/>
      <c r="C62" s="103"/>
      <c r="D62" s="59" t="str">
        <f>IF(D61&gt;0,ROUND(C61*D61,2),"")</f>
        <v/>
      </c>
      <c r="E62" s="59" t="str">
        <f>IF(E61&gt;0,IF(AND(SUM(D61:E61)=1,K61=1),C61-SUM(D62:D62),ROUND(C61*E61,2)),"")</f>
        <v/>
      </c>
      <c r="F62" s="59" t="str">
        <f>IF(F61&gt;0,IF(AND(SUM(D61:F61)=1,K61=1),C61-SUM(D62:E62),ROUND(C61*F61,2)),"")</f>
        <v/>
      </c>
      <c r="G62" s="59" t="str">
        <f>IF(G61&gt;0,IF(AND(SUM(D61:G61)=1,K61=1),C61-SUM(D62:F62),ROUND(C61*G61,2)),"")</f>
        <v/>
      </c>
      <c r="H62" s="100">
        <f>IF(H61&gt;0,IF(AND(SUM(D61:H61)=1,K61=1),C61-SUM(D62:G62),ROUND(C61*H61,2)),"")</f>
        <v>6858.06</v>
      </c>
      <c r="I62" s="100" t="str">
        <f>IF(I61&gt;0,IF(AND(SUM(D61:I61)=1,K61=1),C61-SUM(D62:H62),ROUND(C61*I61,2)),"")</f>
        <v/>
      </c>
      <c r="J62" s="54">
        <f>IF(J61&gt;0,IF(AND(SUM(D61:J61)=1,K61=1),C61-SUM(D62:I62),ROUND(C61*J61,2)),"")</f>
        <v>6858.06</v>
      </c>
      <c r="K62" s="55">
        <f t="shared" si="0"/>
        <v>13716.12</v>
      </c>
    </row>
    <row r="63" spans="1:11" ht="12" customHeight="1">
      <c r="A63" s="101" t="s">
        <v>366</v>
      </c>
      <c r="B63" s="102" t="s">
        <v>367</v>
      </c>
      <c r="C63" s="103">
        <v>94620.160000000003</v>
      </c>
      <c r="D63" s="56">
        <f>D64/C63</f>
        <v>0</v>
      </c>
      <c r="E63" s="56">
        <f>E64/C63</f>
        <v>0</v>
      </c>
      <c r="F63" s="56">
        <f>F64/C63</f>
        <v>0</v>
      </c>
      <c r="G63" s="56">
        <f>G64/C63</f>
        <v>0</v>
      </c>
      <c r="H63" s="104">
        <f>H64/C63</f>
        <v>0.50000010568572273</v>
      </c>
      <c r="I63" s="104">
        <f>I64/C63</f>
        <v>0</v>
      </c>
      <c r="J63" s="52">
        <f>J64/C63</f>
        <v>0.49999989431427727</v>
      </c>
      <c r="K63" s="53">
        <f t="shared" si="0"/>
        <v>1</v>
      </c>
    </row>
    <row r="64" spans="1:11" ht="12.95" customHeight="1">
      <c r="A64" s="101"/>
      <c r="B64" s="102"/>
      <c r="C64" s="103"/>
      <c r="D64" s="59">
        <f t="shared" ref="D64:J64" si="7">SUM(D66,D68,D70)*1</f>
        <v>0</v>
      </c>
      <c r="E64" s="59">
        <f t="shared" si="7"/>
        <v>0</v>
      </c>
      <c r="F64" s="59">
        <f t="shared" si="7"/>
        <v>0</v>
      </c>
      <c r="G64" s="59">
        <f t="shared" si="7"/>
        <v>0</v>
      </c>
      <c r="H64" s="100">
        <f t="shared" si="7"/>
        <v>47310.09</v>
      </c>
      <c r="I64" s="100">
        <f t="shared" si="7"/>
        <v>0</v>
      </c>
      <c r="J64" s="54">
        <f t="shared" si="7"/>
        <v>47310.070000000007</v>
      </c>
      <c r="K64" s="55">
        <f t="shared" si="0"/>
        <v>94620.160000000003</v>
      </c>
    </row>
    <row r="65" spans="1:11" ht="12" hidden="1" customHeight="1">
      <c r="A65" s="101" t="s">
        <v>368</v>
      </c>
      <c r="B65" s="102" t="s">
        <v>370</v>
      </c>
      <c r="C65" s="103">
        <v>86843.41</v>
      </c>
      <c r="D65" s="56"/>
      <c r="E65" s="56"/>
      <c r="F65" s="56"/>
      <c r="G65" s="56"/>
      <c r="H65" s="104">
        <v>0.5</v>
      </c>
      <c r="I65" s="104"/>
      <c r="J65" s="52">
        <v>0.5</v>
      </c>
      <c r="K65" s="53">
        <f t="shared" si="0"/>
        <v>1</v>
      </c>
    </row>
    <row r="66" spans="1:11" ht="15" hidden="1" customHeight="1">
      <c r="A66" s="101"/>
      <c r="B66" s="102"/>
      <c r="C66" s="103"/>
      <c r="D66" s="59" t="str">
        <f>IF(D65&gt;0,ROUND(C65*D65,2),"")</f>
        <v/>
      </c>
      <c r="E66" s="59" t="str">
        <f>IF(E65&gt;0,IF(AND(SUM(D65:E65)=1,K65=1),C65-SUM(D66:D66),ROUND(C65*E65,2)),"")</f>
        <v/>
      </c>
      <c r="F66" s="59" t="str">
        <f>IF(F65&gt;0,IF(AND(SUM(D65:F65)=1,K65=1),C65-SUM(D66:E66),ROUND(C65*F65,2)),"")</f>
        <v/>
      </c>
      <c r="G66" s="59" t="str">
        <f>IF(G65&gt;0,IF(AND(SUM(D65:G65)=1,K65=1),C65-SUM(D66:F66),ROUND(C65*G65,2)),"")</f>
        <v/>
      </c>
      <c r="H66" s="100">
        <f>IF(H65&gt;0,IF(AND(SUM(D65:H65)=1,K65=1),C65-SUM(D66:G66),ROUND(C65*H65,2)),"")</f>
        <v>43421.71</v>
      </c>
      <c r="I66" s="100" t="str">
        <f>IF(I65&gt;0,IF(AND(SUM(D65:I65)=1,K65=1),C65-SUM(D66:H66),ROUND(C65*I65,2)),"")</f>
        <v/>
      </c>
      <c r="J66" s="54">
        <f>IF(J65&gt;0,IF(AND(SUM(D65:J65)=1,K65=1),C65-SUM(D66:I66),ROUND(C65*J65,2)),"")</f>
        <v>43421.700000000004</v>
      </c>
      <c r="K66" s="55">
        <f t="shared" si="0"/>
        <v>86843.41</v>
      </c>
    </row>
    <row r="67" spans="1:11" ht="12" hidden="1" customHeight="1">
      <c r="A67" s="101" t="s">
        <v>371</v>
      </c>
      <c r="B67" s="102" t="s">
        <v>373</v>
      </c>
      <c r="C67" s="103">
        <v>2984.53</v>
      </c>
      <c r="D67" s="56"/>
      <c r="E67" s="56"/>
      <c r="F67" s="56"/>
      <c r="G67" s="56"/>
      <c r="H67" s="104">
        <v>0.5</v>
      </c>
      <c r="I67" s="104"/>
      <c r="J67" s="52">
        <v>0.5</v>
      </c>
      <c r="K67" s="53">
        <f t="shared" ref="K67:K130" si="8">SUM(D67:J67)</f>
        <v>1</v>
      </c>
    </row>
    <row r="68" spans="1:11" ht="42.95" hidden="1" customHeight="1">
      <c r="A68" s="101"/>
      <c r="B68" s="102"/>
      <c r="C68" s="103"/>
      <c r="D68" s="59" t="str">
        <f>IF(D67&gt;0,ROUND(C67*D67,2),"")</f>
        <v/>
      </c>
      <c r="E68" s="59" t="str">
        <f>IF(E67&gt;0,IF(AND(SUM(D67:E67)=1,K67=1),C67-SUM(D68:D68),ROUND(C67*E67,2)),"")</f>
        <v/>
      </c>
      <c r="F68" s="59" t="str">
        <f>IF(F67&gt;0,IF(AND(SUM(D67:F67)=1,K67=1),C67-SUM(D68:E68),ROUND(C67*F67,2)),"")</f>
        <v/>
      </c>
      <c r="G68" s="59" t="str">
        <f>IF(G67&gt;0,IF(AND(SUM(D67:G67)=1,K67=1),C67-SUM(D68:F68),ROUND(C67*G67,2)),"")</f>
        <v/>
      </c>
      <c r="H68" s="100">
        <f>IF(H67&gt;0,IF(AND(SUM(D67:H67)=1,K67=1),C67-SUM(D68:G68),ROUND(C67*H67,2)),"")</f>
        <v>1492.27</v>
      </c>
      <c r="I68" s="100" t="str">
        <f>IF(I67&gt;0,IF(AND(SUM(D67:I67)=1,K67=1),C67-SUM(D68:H68),ROUND(C67*I67,2)),"")</f>
        <v/>
      </c>
      <c r="J68" s="54">
        <f>IF(J67&gt;0,IF(AND(SUM(D67:J67)=1,K67=1),C67-SUM(D68:I68),ROUND(C67*J67,2)),"")</f>
        <v>1492.2600000000002</v>
      </c>
      <c r="K68" s="55">
        <f t="shared" si="8"/>
        <v>2984.53</v>
      </c>
    </row>
    <row r="69" spans="1:11" ht="12" hidden="1" customHeight="1">
      <c r="A69" s="101" t="s">
        <v>374</v>
      </c>
      <c r="B69" s="102" t="s">
        <v>376</v>
      </c>
      <c r="C69" s="103">
        <v>4792.22</v>
      </c>
      <c r="D69" s="56"/>
      <c r="E69" s="56"/>
      <c r="F69" s="56"/>
      <c r="G69" s="56"/>
      <c r="H69" s="104">
        <v>0.5</v>
      </c>
      <c r="I69" s="104"/>
      <c r="J69" s="52">
        <v>0.5</v>
      </c>
      <c r="K69" s="53">
        <f t="shared" si="8"/>
        <v>1</v>
      </c>
    </row>
    <row r="70" spans="1:11" ht="24" hidden="1" customHeight="1">
      <c r="A70" s="101"/>
      <c r="B70" s="102"/>
      <c r="C70" s="103"/>
      <c r="D70" s="59" t="str">
        <f>IF(D69&gt;0,ROUND(C69*D69,2),"")</f>
        <v/>
      </c>
      <c r="E70" s="59" t="str">
        <f>IF(E69&gt;0,IF(AND(SUM(D69:E69)=1,K69=1),C69-SUM(D70:D70),ROUND(C69*E69,2)),"")</f>
        <v/>
      </c>
      <c r="F70" s="59" t="str">
        <f>IF(F69&gt;0,IF(AND(SUM(D69:F69)=1,K69=1),C69-SUM(D70:E70),ROUND(C69*F69,2)),"")</f>
        <v/>
      </c>
      <c r="G70" s="59" t="str">
        <f>IF(G69&gt;0,IF(AND(SUM(D69:G69)=1,K69=1),C69-SUM(D70:F70),ROUND(C69*G69,2)),"")</f>
        <v/>
      </c>
      <c r="H70" s="100">
        <f>IF(H69&gt;0,IF(AND(SUM(D69:H69)=1,K69=1),C69-SUM(D70:G70),ROUND(C69*H69,2)),"")</f>
        <v>2396.11</v>
      </c>
      <c r="I70" s="100" t="str">
        <f>IF(I69&gt;0,IF(AND(SUM(D69:I69)=1,K69=1),C69-SUM(D70:H70),ROUND(C69*I69,2)),"")</f>
        <v/>
      </c>
      <c r="J70" s="54">
        <f>IF(J69&gt;0,IF(AND(SUM(D69:J69)=1,K69=1),C69-SUM(D70:I70),ROUND(C69*J69,2)),"")</f>
        <v>2396.11</v>
      </c>
      <c r="K70" s="55">
        <f t="shared" si="8"/>
        <v>4792.22</v>
      </c>
    </row>
    <row r="71" spans="1:11" ht="12" customHeight="1">
      <c r="A71" s="101" t="s">
        <v>377</v>
      </c>
      <c r="B71" s="102" t="s">
        <v>378</v>
      </c>
      <c r="C71" s="103">
        <v>135300.44</v>
      </c>
      <c r="D71" s="56">
        <f>D72/C71</f>
        <v>0</v>
      </c>
      <c r="E71" s="56">
        <f>E72/C71</f>
        <v>0</v>
      </c>
      <c r="F71" s="56">
        <f>F72/C71</f>
        <v>0</v>
      </c>
      <c r="G71" s="52">
        <f>G72/C71</f>
        <v>0.25</v>
      </c>
      <c r="H71" s="104">
        <f>H72/C71</f>
        <v>0.50000014781917934</v>
      </c>
      <c r="I71" s="104">
        <f>I72/C71</f>
        <v>0</v>
      </c>
      <c r="J71" s="52">
        <f>J72/C71</f>
        <v>0.24999985218082071</v>
      </c>
      <c r="K71" s="53">
        <f t="shared" si="8"/>
        <v>1</v>
      </c>
    </row>
    <row r="72" spans="1:11" ht="12.95" customHeight="1">
      <c r="A72" s="101"/>
      <c r="B72" s="102"/>
      <c r="C72" s="103"/>
      <c r="D72" s="59">
        <f t="shared" ref="D72:J72" si="9">SUM(D74,D76,D78,D80,D82,D84,D86)*1</f>
        <v>0</v>
      </c>
      <c r="E72" s="59">
        <f t="shared" si="9"/>
        <v>0</v>
      </c>
      <c r="F72" s="59">
        <f t="shared" si="9"/>
        <v>0</v>
      </c>
      <c r="G72" s="54">
        <f t="shared" si="9"/>
        <v>33825.11</v>
      </c>
      <c r="H72" s="100">
        <f t="shared" si="9"/>
        <v>67650.240000000005</v>
      </c>
      <c r="I72" s="100">
        <f t="shared" si="9"/>
        <v>0</v>
      </c>
      <c r="J72" s="54">
        <f t="shared" si="9"/>
        <v>33825.090000000004</v>
      </c>
      <c r="K72" s="55">
        <f t="shared" si="8"/>
        <v>135300.44</v>
      </c>
    </row>
    <row r="73" spans="1:11" ht="12" customHeight="1">
      <c r="A73" s="101" t="s">
        <v>379</v>
      </c>
      <c r="B73" s="102" t="s">
        <v>380</v>
      </c>
      <c r="C73" s="103">
        <v>22974.06</v>
      </c>
      <c r="D73" s="56"/>
      <c r="E73" s="56"/>
      <c r="F73" s="56"/>
      <c r="G73" s="52">
        <v>0.25</v>
      </c>
      <c r="H73" s="104">
        <v>0.5</v>
      </c>
      <c r="I73" s="104"/>
      <c r="J73" s="52">
        <v>0.25</v>
      </c>
      <c r="K73" s="53">
        <f t="shared" si="8"/>
        <v>1</v>
      </c>
    </row>
    <row r="74" spans="1:11" ht="12.95" customHeight="1">
      <c r="A74" s="101"/>
      <c r="B74" s="102"/>
      <c r="C74" s="103"/>
      <c r="D74" s="59" t="str">
        <f>IF(D73&gt;0,ROUND(C73*D73,2),"")</f>
        <v/>
      </c>
      <c r="E74" s="59" t="str">
        <f>IF(E73&gt;0,IF(AND(SUM(D73:E73)=1,K73=1),C73-SUM(D74:D74),ROUND(C73*E73,2)),"")</f>
        <v/>
      </c>
      <c r="F74" s="59" t="str">
        <f>IF(F73&gt;0,IF(AND(SUM(D73:F73)=1,K73=1),C73-SUM(D74:E74),ROUND(C73*F73,2)),"")</f>
        <v/>
      </c>
      <c r="G74" s="54">
        <f>IF(G73&gt;0,IF(AND(SUM(D73:G73)=1,K73=1),C73-SUM(D74:F74),ROUND(C73*G73,2)),"")</f>
        <v>5743.52</v>
      </c>
      <c r="H74" s="100">
        <f>IF(H73&gt;0,IF(AND(SUM(D73:H73)=1,K73=1),C73-SUM(D74:G74),ROUND(C73*H73,2)),"")</f>
        <v>11487.03</v>
      </c>
      <c r="I74" s="100" t="str">
        <f>IF(I73&gt;0,IF(AND(SUM(D73:I73)=1,K73=1),C73-SUM(D74:H74),ROUND(C73*I73,2)),"")</f>
        <v/>
      </c>
      <c r="J74" s="54">
        <f>IF(J73&gt;0,IF(AND(SUM(D73:J73)=1,K73=1),C73-SUM(D74:I74),ROUND(C73*J73,2)),"")</f>
        <v>5743.5099999999984</v>
      </c>
      <c r="K74" s="55">
        <f t="shared" si="8"/>
        <v>22974.06</v>
      </c>
    </row>
    <row r="75" spans="1:11" ht="12" customHeight="1">
      <c r="A75" s="101" t="s">
        <v>470</v>
      </c>
      <c r="B75" s="102" t="s">
        <v>471</v>
      </c>
      <c r="C75" s="103">
        <v>12551.24</v>
      </c>
      <c r="D75" s="56"/>
      <c r="E75" s="56"/>
      <c r="F75" s="56"/>
      <c r="G75" s="52">
        <v>0.25</v>
      </c>
      <c r="H75" s="104">
        <v>0.5</v>
      </c>
      <c r="I75" s="104"/>
      <c r="J75" s="52">
        <v>0.25</v>
      </c>
      <c r="K75" s="53">
        <f t="shared" si="8"/>
        <v>1</v>
      </c>
    </row>
    <row r="76" spans="1:11" ht="12.95" customHeight="1">
      <c r="A76" s="101"/>
      <c r="B76" s="102"/>
      <c r="C76" s="103"/>
      <c r="D76" s="59" t="str">
        <f>IF(D75&gt;0,ROUND(C75*D75,2),"")</f>
        <v/>
      </c>
      <c r="E76" s="59" t="str">
        <f>IF(E75&gt;0,IF(AND(SUM(D75:E75)=1,K75=1),C75-SUM(D76:D76),ROUND(C75*E75,2)),"")</f>
        <v/>
      </c>
      <c r="F76" s="59" t="str">
        <f>IF(F75&gt;0,IF(AND(SUM(D75:F75)=1,K75=1),C75-SUM(D76:E76),ROUND(C75*F75,2)),"")</f>
        <v/>
      </c>
      <c r="G76" s="54">
        <f>IF(G75&gt;0,IF(AND(SUM(D75:G75)=1,K75=1),C75-SUM(D76:F76),ROUND(C75*G75,2)),"")</f>
        <v>3137.81</v>
      </c>
      <c r="H76" s="100">
        <f>IF(H75&gt;0,IF(AND(SUM(D75:H75)=1,K75=1),C75-SUM(D76:G76),ROUND(C75*H75,2)),"")</f>
        <v>6275.62</v>
      </c>
      <c r="I76" s="100" t="str">
        <f>IF(I75&gt;0,IF(AND(SUM(D75:I75)=1,K75=1),C75-SUM(D76:H76),ROUND(C75*I75,2)),"")</f>
        <v/>
      </c>
      <c r="J76" s="54">
        <f>IF(J75&gt;0,IF(AND(SUM(D75:J75)=1,K75=1),C75-SUM(D76:I76),ROUND(C75*J75,2)),"")</f>
        <v>3137.8099999999995</v>
      </c>
      <c r="K76" s="55">
        <f t="shared" si="8"/>
        <v>12551.24</v>
      </c>
    </row>
    <row r="77" spans="1:11" ht="12" customHeight="1">
      <c r="A77" s="101" t="s">
        <v>497</v>
      </c>
      <c r="B77" s="102" t="s">
        <v>498</v>
      </c>
      <c r="C77" s="103">
        <v>7035.08</v>
      </c>
      <c r="D77" s="56"/>
      <c r="E77" s="56"/>
      <c r="F77" s="56"/>
      <c r="G77" s="52">
        <v>0.25</v>
      </c>
      <c r="H77" s="104">
        <v>0.5</v>
      </c>
      <c r="I77" s="104"/>
      <c r="J77" s="52">
        <v>0.25</v>
      </c>
      <c r="K77" s="53">
        <f t="shared" si="8"/>
        <v>1</v>
      </c>
    </row>
    <row r="78" spans="1:11" ht="12.95" customHeight="1">
      <c r="A78" s="101"/>
      <c r="B78" s="102"/>
      <c r="C78" s="103"/>
      <c r="D78" s="59" t="str">
        <f>IF(D77&gt;0,ROUND(C77*D77,2),"")</f>
        <v/>
      </c>
      <c r="E78" s="59" t="str">
        <f>IF(E77&gt;0,IF(AND(SUM(D77:E77)=1,K77=1),C77-SUM(D78:D78),ROUND(C77*E77,2)),"")</f>
        <v/>
      </c>
      <c r="F78" s="59" t="str">
        <f>IF(F77&gt;0,IF(AND(SUM(D77:F77)=1,K77=1),C77-SUM(D78:E78),ROUND(C77*F77,2)),"")</f>
        <v/>
      </c>
      <c r="G78" s="54">
        <f>IF(G77&gt;0,IF(AND(SUM(D77:G77)=1,K77=1),C77-SUM(D78:F78),ROUND(C77*G77,2)),"")</f>
        <v>1758.77</v>
      </c>
      <c r="H78" s="100">
        <f>IF(H77&gt;0,IF(AND(SUM(D77:H77)=1,K77=1),C77-SUM(D78:G78),ROUND(C77*H77,2)),"")</f>
        <v>3517.54</v>
      </c>
      <c r="I78" s="100" t="str">
        <f>IF(I77&gt;0,IF(AND(SUM(D77:I77)=1,K77=1),C77-SUM(D78:H78),ROUND(C77*I77,2)),"")</f>
        <v/>
      </c>
      <c r="J78" s="54">
        <f>IF(J77&gt;0,IF(AND(SUM(D77:J77)=1,K77=1),C77-SUM(D78:I78),ROUND(C77*J77,2)),"")</f>
        <v>1758.7700000000004</v>
      </c>
      <c r="K78" s="55">
        <f t="shared" si="8"/>
        <v>7035.08</v>
      </c>
    </row>
    <row r="79" spans="1:11" ht="12" customHeight="1">
      <c r="A79" s="101" t="s">
        <v>529</v>
      </c>
      <c r="B79" s="102" t="s">
        <v>530</v>
      </c>
      <c r="C79" s="103">
        <v>57913.01</v>
      </c>
      <c r="D79" s="56"/>
      <c r="E79" s="56"/>
      <c r="F79" s="56"/>
      <c r="G79" s="52">
        <v>0.25</v>
      </c>
      <c r="H79" s="104">
        <v>0.5</v>
      </c>
      <c r="I79" s="104"/>
      <c r="J79" s="52">
        <v>0.25</v>
      </c>
      <c r="K79" s="53">
        <f t="shared" si="8"/>
        <v>1</v>
      </c>
    </row>
    <row r="80" spans="1:11" ht="12.95" customHeight="1">
      <c r="A80" s="101"/>
      <c r="B80" s="102"/>
      <c r="C80" s="103"/>
      <c r="D80" s="59" t="str">
        <f>IF(D79&gt;0,ROUND(C79*D79,2),"")</f>
        <v/>
      </c>
      <c r="E80" s="59" t="str">
        <f>IF(E79&gt;0,IF(AND(SUM(D79:E79)=1,K79=1),C79-SUM(D80:D80),ROUND(C79*E79,2)),"")</f>
        <v/>
      </c>
      <c r="F80" s="59" t="str">
        <f>IF(F79&gt;0,IF(AND(SUM(D79:F79)=1,K79=1),C79-SUM(D80:E80),ROUND(C79*F79,2)),"")</f>
        <v/>
      </c>
      <c r="G80" s="54">
        <f>IF(G79&gt;0,IF(AND(SUM(D79:G79)=1,K79=1),C79-SUM(D80:F80),ROUND(C79*G79,2)),"")</f>
        <v>14478.25</v>
      </c>
      <c r="H80" s="100">
        <f>IF(H79&gt;0,IF(AND(SUM(D79:H79)=1,K79=1),C79-SUM(D80:G80),ROUND(C79*H79,2)),"")</f>
        <v>28956.51</v>
      </c>
      <c r="I80" s="100" t="str">
        <f>IF(I79&gt;0,IF(AND(SUM(D79:I79)=1,K79=1),C79-SUM(D80:H80),ROUND(C79*I79,2)),"")</f>
        <v/>
      </c>
      <c r="J80" s="54">
        <f>IF(J79&gt;0,IF(AND(SUM(D79:J79)=1,K79=1),C79-SUM(D80:I80),ROUND(C79*J79,2)),"")</f>
        <v>14478.250000000007</v>
      </c>
      <c r="K80" s="55">
        <f t="shared" si="8"/>
        <v>57913.01</v>
      </c>
    </row>
    <row r="81" spans="1:11" ht="12" customHeight="1">
      <c r="A81" s="101" t="s">
        <v>546</v>
      </c>
      <c r="B81" s="102" t="s">
        <v>547</v>
      </c>
      <c r="C81" s="103">
        <v>2761.73</v>
      </c>
      <c r="D81" s="56"/>
      <c r="E81" s="56"/>
      <c r="F81" s="56"/>
      <c r="G81" s="52">
        <v>0.25</v>
      </c>
      <c r="H81" s="104">
        <v>0.5</v>
      </c>
      <c r="I81" s="104"/>
      <c r="J81" s="52">
        <v>0.25</v>
      </c>
      <c r="K81" s="53">
        <f t="shared" si="8"/>
        <v>1</v>
      </c>
    </row>
    <row r="82" spans="1:11" ht="12.95" customHeight="1">
      <c r="A82" s="101"/>
      <c r="B82" s="102"/>
      <c r="C82" s="103"/>
      <c r="D82" s="59" t="str">
        <f>IF(D81&gt;0,ROUND(C81*D81,2),"")</f>
        <v/>
      </c>
      <c r="E82" s="59" t="str">
        <f>IF(E81&gt;0,IF(AND(SUM(D81:E81)=1,K81=1),C81-SUM(D82:D82),ROUND(C81*E81,2)),"")</f>
        <v/>
      </c>
      <c r="F82" s="59" t="str">
        <f>IF(F81&gt;0,IF(AND(SUM(D81:F81)=1,K81=1),C81-SUM(D82:E82),ROUND(C81*F81,2)),"")</f>
        <v/>
      </c>
      <c r="G82" s="54">
        <f>IF(G81&gt;0,IF(AND(SUM(D81:G81)=1,K81=1),C81-SUM(D82:F82),ROUND(C81*G81,2)),"")</f>
        <v>690.43</v>
      </c>
      <c r="H82" s="100">
        <f>IF(H81&gt;0,IF(AND(SUM(D81:H81)=1,K81=1),C81-SUM(D82:G82),ROUND(C81*H81,2)),"")</f>
        <v>1380.87</v>
      </c>
      <c r="I82" s="100" t="str">
        <f>IF(I81&gt;0,IF(AND(SUM(D81:I81)=1,K81=1),C81-SUM(D82:H82),ROUND(C81*I81,2)),"")</f>
        <v/>
      </c>
      <c r="J82" s="54">
        <f>IF(J81&gt;0,IF(AND(SUM(D81:J81)=1,K81=1),C81-SUM(D82:I82),ROUND(C81*J81,2)),"")</f>
        <v>690.43000000000029</v>
      </c>
      <c r="K82" s="55">
        <f t="shared" si="8"/>
        <v>2761.73</v>
      </c>
    </row>
    <row r="83" spans="1:11" ht="12" customHeight="1">
      <c r="A83" s="101" t="s">
        <v>563</v>
      </c>
      <c r="B83" s="102" t="s">
        <v>564</v>
      </c>
      <c r="C83" s="103">
        <v>18403.07</v>
      </c>
      <c r="D83" s="56"/>
      <c r="E83" s="56"/>
      <c r="F83" s="56"/>
      <c r="G83" s="52">
        <v>0.25</v>
      </c>
      <c r="H83" s="104">
        <v>0.5</v>
      </c>
      <c r="I83" s="104"/>
      <c r="J83" s="52">
        <v>0.25</v>
      </c>
      <c r="K83" s="53">
        <f t="shared" si="8"/>
        <v>1</v>
      </c>
    </row>
    <row r="84" spans="1:11" ht="12.95" customHeight="1">
      <c r="A84" s="101"/>
      <c r="B84" s="102"/>
      <c r="C84" s="103"/>
      <c r="D84" s="59" t="str">
        <f>IF(D83&gt;0,ROUND(C83*D83,2),"")</f>
        <v/>
      </c>
      <c r="E84" s="59" t="str">
        <f>IF(E83&gt;0,IF(AND(SUM(D83:E83)=1,K83=1),C83-SUM(D84:D84),ROUND(C83*E83,2)),"")</f>
        <v/>
      </c>
      <c r="F84" s="59" t="str">
        <f>IF(F83&gt;0,IF(AND(SUM(D83:F83)=1,K83=1),C83-SUM(D84:E84),ROUND(C83*F83,2)),"")</f>
        <v/>
      </c>
      <c r="G84" s="54">
        <f>IF(G83&gt;0,IF(AND(SUM(D83:G83)=1,K83=1),C83-SUM(D84:F84),ROUND(C83*G83,2)),"")</f>
        <v>4600.7700000000004</v>
      </c>
      <c r="H84" s="100">
        <f>IF(H83&gt;0,IF(AND(SUM(D83:H83)=1,K83=1),C83-SUM(D84:G84),ROUND(C83*H83,2)),"")</f>
        <v>9201.5400000000009</v>
      </c>
      <c r="I84" s="100" t="str">
        <f>IF(I83&gt;0,IF(AND(SUM(D83:I83)=1,K83=1),C83-SUM(D84:H84),ROUND(C83*I83,2)),"")</f>
        <v/>
      </c>
      <c r="J84" s="54">
        <f>IF(J83&gt;0,IF(AND(SUM(D83:J83)=1,K83=1),C83-SUM(D84:I84),ROUND(C83*J83,2)),"")</f>
        <v>4600.7599999999984</v>
      </c>
      <c r="K84" s="55">
        <f t="shared" si="8"/>
        <v>18403.07</v>
      </c>
    </row>
    <row r="85" spans="1:11" ht="12" customHeight="1">
      <c r="A85" s="101" t="s">
        <v>580</v>
      </c>
      <c r="B85" s="102" t="s">
        <v>581</v>
      </c>
      <c r="C85" s="103">
        <v>13662.25</v>
      </c>
      <c r="D85" s="56"/>
      <c r="E85" s="56"/>
      <c r="F85" s="56"/>
      <c r="G85" s="52">
        <v>0.25</v>
      </c>
      <c r="H85" s="104">
        <v>0.5</v>
      </c>
      <c r="I85" s="104"/>
      <c r="J85" s="52">
        <v>0.25</v>
      </c>
      <c r="K85" s="53">
        <f t="shared" si="8"/>
        <v>1</v>
      </c>
    </row>
    <row r="86" spans="1:11" ht="12.95" customHeight="1">
      <c r="A86" s="101"/>
      <c r="B86" s="102"/>
      <c r="C86" s="103"/>
      <c r="D86" s="59" t="str">
        <f>IF(D85&gt;0,ROUND(C85*D85,2),"")</f>
        <v/>
      </c>
      <c r="E86" s="59" t="str">
        <f>IF(E85&gt;0,IF(AND(SUM(D85:E85)=1,K85=1),C85-SUM(D86:D86),ROUND(C85*E85,2)),"")</f>
        <v/>
      </c>
      <c r="F86" s="59" t="str">
        <f>IF(F85&gt;0,IF(AND(SUM(D85:F85)=1,K85=1),C85-SUM(D86:E86),ROUND(C85*F85,2)),"")</f>
        <v/>
      </c>
      <c r="G86" s="54">
        <f>IF(G85&gt;0,IF(AND(SUM(D85:G85)=1,K85=1),C85-SUM(D86:F86),ROUND(C85*G85,2)),"")</f>
        <v>3415.56</v>
      </c>
      <c r="H86" s="100">
        <f>IF(H85&gt;0,IF(AND(SUM(D85:H85)=1,K85=1),C85-SUM(D86:G86),ROUND(C85*H85,2)),"")</f>
        <v>6831.13</v>
      </c>
      <c r="I86" s="100" t="str">
        <f>IF(I85&gt;0,IF(AND(SUM(D85:I85)=1,K85=1),C85-SUM(D86:H86),ROUND(C85*I85,2)),"")</f>
        <v/>
      </c>
      <c r="J86" s="54">
        <f>IF(J85&gt;0,IF(AND(SUM(D85:J85)=1,K85=1),C85-SUM(D86:I86),ROUND(C85*J85,2)),"")</f>
        <v>3415.5599999999995</v>
      </c>
      <c r="K86" s="55">
        <f t="shared" si="8"/>
        <v>13662.25</v>
      </c>
    </row>
    <row r="87" spans="1:11" ht="12" customHeight="1">
      <c r="A87" s="101" t="s">
        <v>629</v>
      </c>
      <c r="B87" s="102" t="s">
        <v>630</v>
      </c>
      <c r="C87" s="103">
        <v>24021.07</v>
      </c>
      <c r="D87" s="56">
        <f>D88/C87</f>
        <v>0</v>
      </c>
      <c r="E87" s="56">
        <f>E88/C87</f>
        <v>0</v>
      </c>
      <c r="F87" s="56">
        <f>F88/C87</f>
        <v>0</v>
      </c>
      <c r="G87" s="52">
        <f>G88/C87</f>
        <v>0.25000010407529727</v>
      </c>
      <c r="H87" s="104">
        <f>H88/C87</f>
        <v>0.50000062445178339</v>
      </c>
      <c r="I87" s="104">
        <f>I88/C87</f>
        <v>0</v>
      </c>
      <c r="J87" s="52">
        <f>J88/C87</f>
        <v>0.24999927147291937</v>
      </c>
      <c r="K87" s="53">
        <f t="shared" si="8"/>
        <v>1</v>
      </c>
    </row>
    <row r="88" spans="1:11" ht="12.95" customHeight="1">
      <c r="A88" s="101"/>
      <c r="B88" s="102"/>
      <c r="C88" s="103"/>
      <c r="D88" s="59">
        <f t="shared" ref="D88:J88" si="10">SUM(D90,D92,D94,D96,D98)*1</f>
        <v>0</v>
      </c>
      <c r="E88" s="59">
        <f t="shared" si="10"/>
        <v>0</v>
      </c>
      <c r="F88" s="59">
        <f t="shared" si="10"/>
        <v>0</v>
      </c>
      <c r="G88" s="54">
        <f t="shared" si="10"/>
        <v>6005.27</v>
      </c>
      <c r="H88" s="100">
        <f t="shared" si="10"/>
        <v>12010.55</v>
      </c>
      <c r="I88" s="100">
        <f t="shared" si="10"/>
        <v>0</v>
      </c>
      <c r="J88" s="54">
        <f t="shared" si="10"/>
        <v>6005.2499999999991</v>
      </c>
      <c r="K88" s="55">
        <f t="shared" si="8"/>
        <v>24021.07</v>
      </c>
    </row>
    <row r="89" spans="1:11" ht="12" customHeight="1">
      <c r="A89" s="101" t="s">
        <v>631</v>
      </c>
      <c r="B89" s="102" t="s">
        <v>380</v>
      </c>
      <c r="C89" s="103">
        <v>5418.74</v>
      </c>
      <c r="D89" s="56"/>
      <c r="E89" s="56"/>
      <c r="F89" s="56"/>
      <c r="G89" s="52">
        <v>0.25</v>
      </c>
      <c r="H89" s="104">
        <v>0.5</v>
      </c>
      <c r="I89" s="104"/>
      <c r="J89" s="52">
        <v>0.25</v>
      </c>
      <c r="K89" s="53">
        <f t="shared" si="8"/>
        <v>1</v>
      </c>
    </row>
    <row r="90" spans="1:11" ht="12.95" customHeight="1">
      <c r="A90" s="101"/>
      <c r="B90" s="102"/>
      <c r="C90" s="103"/>
      <c r="D90" s="59" t="str">
        <f>IF(D89&gt;0,ROUND(C89*D89,2),"")</f>
        <v/>
      </c>
      <c r="E90" s="59" t="str">
        <f>IF(E89&gt;0,IF(AND(SUM(D89:E89)=1,K89=1),C89-SUM(D90:D90),ROUND(C89*E89,2)),"")</f>
        <v/>
      </c>
      <c r="F90" s="59" t="str">
        <f>IF(F89&gt;0,IF(AND(SUM(D89:F89)=1,K89=1),C89-SUM(D90:E90),ROUND(C89*F89,2)),"")</f>
        <v/>
      </c>
      <c r="G90" s="54">
        <f>IF(G89&gt;0,IF(AND(SUM(D89:G89)=1,K89=1),C89-SUM(D90:F90),ROUND(C89*G89,2)),"")</f>
        <v>1354.69</v>
      </c>
      <c r="H90" s="100">
        <f>IF(H89&gt;0,IF(AND(SUM(D89:H89)=1,K89=1),C89-SUM(D90:G90),ROUND(C89*H89,2)),"")</f>
        <v>2709.37</v>
      </c>
      <c r="I90" s="100" t="str">
        <f>IF(I89&gt;0,IF(AND(SUM(D89:I89)=1,K89=1),C89-SUM(D90:H90),ROUND(C89*I89,2)),"")</f>
        <v/>
      </c>
      <c r="J90" s="54">
        <f>IF(J89&gt;0,IF(AND(SUM(D89:J89)=1,K89=1),C89-SUM(D90:I90),ROUND(C89*J89,2)),"")</f>
        <v>1354.6799999999998</v>
      </c>
      <c r="K90" s="55">
        <f t="shared" si="8"/>
        <v>5418.74</v>
      </c>
    </row>
    <row r="91" spans="1:11" ht="12" customHeight="1">
      <c r="A91" s="101" t="s">
        <v>668</v>
      </c>
      <c r="B91" s="102" t="s">
        <v>669</v>
      </c>
      <c r="C91" s="103">
        <v>315.69</v>
      </c>
      <c r="D91" s="56"/>
      <c r="E91" s="56"/>
      <c r="F91" s="56"/>
      <c r="G91" s="52">
        <v>0.25</v>
      </c>
      <c r="H91" s="104">
        <v>0.5</v>
      </c>
      <c r="I91" s="104"/>
      <c r="J91" s="52">
        <v>0.25</v>
      </c>
      <c r="K91" s="53">
        <f t="shared" si="8"/>
        <v>1</v>
      </c>
    </row>
    <row r="92" spans="1:11" ht="12.95" customHeight="1">
      <c r="A92" s="101"/>
      <c r="B92" s="102"/>
      <c r="C92" s="103"/>
      <c r="D92" s="59" t="str">
        <f>IF(D91&gt;0,ROUND(C91*D91,2),"")</f>
        <v/>
      </c>
      <c r="E92" s="59" t="str">
        <f>IF(E91&gt;0,IF(AND(SUM(D91:E91)=1,K91=1),C91-SUM(D92:D92),ROUND(C91*E91,2)),"")</f>
        <v/>
      </c>
      <c r="F92" s="59" t="str">
        <f>IF(F91&gt;0,IF(AND(SUM(D91:F91)=1,K91=1),C91-SUM(D92:E92),ROUND(C91*F91,2)),"")</f>
        <v/>
      </c>
      <c r="G92" s="54">
        <f>IF(G91&gt;0,IF(AND(SUM(D91:G91)=1,K91=1),C91-SUM(D92:F92),ROUND(C91*G91,2)),"")</f>
        <v>78.92</v>
      </c>
      <c r="H92" s="100">
        <f>IF(H91&gt;0,IF(AND(SUM(D91:H91)=1,K91=1),C91-SUM(D92:G92),ROUND(C91*H91,2)),"")</f>
        <v>157.85</v>
      </c>
      <c r="I92" s="100" t="str">
        <f>IF(I91&gt;0,IF(AND(SUM(D91:I91)=1,K91=1),C91-SUM(D92:H92),ROUND(C91*I91,2)),"")</f>
        <v/>
      </c>
      <c r="J92" s="54">
        <f>IF(J91&gt;0,IF(AND(SUM(D91:J91)=1,K91=1),C91-SUM(D92:I92),ROUND(C91*J91,2)),"")</f>
        <v>78.920000000000016</v>
      </c>
      <c r="K92" s="55">
        <f t="shared" si="8"/>
        <v>315.69</v>
      </c>
    </row>
    <row r="93" spans="1:11" ht="12" customHeight="1">
      <c r="A93" s="101" t="s">
        <v>676</v>
      </c>
      <c r="B93" s="102" t="s">
        <v>530</v>
      </c>
      <c r="C93" s="103">
        <v>4193.8</v>
      </c>
      <c r="D93" s="56"/>
      <c r="E93" s="56"/>
      <c r="F93" s="56"/>
      <c r="G93" s="52">
        <v>0.25</v>
      </c>
      <c r="H93" s="104">
        <v>0.5</v>
      </c>
      <c r="I93" s="104"/>
      <c r="J93" s="52">
        <v>0.25</v>
      </c>
      <c r="K93" s="53">
        <f t="shared" si="8"/>
        <v>1</v>
      </c>
    </row>
    <row r="94" spans="1:11" ht="12.95" customHeight="1">
      <c r="A94" s="101"/>
      <c r="B94" s="102"/>
      <c r="C94" s="103"/>
      <c r="D94" s="59" t="str">
        <f>IF(D93&gt;0,ROUND(C93*D93,2),"")</f>
        <v/>
      </c>
      <c r="E94" s="59" t="str">
        <f>IF(E93&gt;0,IF(AND(SUM(D93:E93)=1,K93=1),C93-SUM(D94:D94),ROUND(C93*E93,2)),"")</f>
        <v/>
      </c>
      <c r="F94" s="59" t="str">
        <f>IF(F93&gt;0,IF(AND(SUM(D93:F93)=1,K93=1),C93-SUM(D94:E94),ROUND(C93*F93,2)),"")</f>
        <v/>
      </c>
      <c r="G94" s="54">
        <f>IF(G93&gt;0,IF(AND(SUM(D93:G93)=1,K93=1),C93-SUM(D94:F94),ROUND(C93*G93,2)),"")</f>
        <v>1048.45</v>
      </c>
      <c r="H94" s="100">
        <f>IF(H93&gt;0,IF(AND(SUM(D93:H93)=1,K93=1),C93-SUM(D94:G94),ROUND(C93*H93,2)),"")</f>
        <v>2096.9</v>
      </c>
      <c r="I94" s="100" t="str">
        <f>IF(I93&gt;0,IF(AND(SUM(D93:I93)=1,K93=1),C93-SUM(D94:H94),ROUND(C93*I93,2)),"")</f>
        <v/>
      </c>
      <c r="J94" s="54">
        <f>IF(J93&gt;0,IF(AND(SUM(D93:J93)=1,K93=1),C93-SUM(D94:I94),ROUND(C93*J93,2)),"")</f>
        <v>1048.4499999999998</v>
      </c>
      <c r="K94" s="55">
        <f t="shared" si="8"/>
        <v>4193.8</v>
      </c>
    </row>
    <row r="95" spans="1:11" ht="12" customHeight="1">
      <c r="A95" s="101" t="s">
        <v>683</v>
      </c>
      <c r="B95" s="102" t="s">
        <v>547</v>
      </c>
      <c r="C95" s="103">
        <v>2023.59</v>
      </c>
      <c r="D95" s="56"/>
      <c r="E95" s="56"/>
      <c r="F95" s="56"/>
      <c r="G95" s="52">
        <v>0.25</v>
      </c>
      <c r="H95" s="104">
        <v>0.5</v>
      </c>
      <c r="I95" s="104"/>
      <c r="J95" s="52">
        <v>0.25</v>
      </c>
      <c r="K95" s="53">
        <f t="shared" si="8"/>
        <v>1</v>
      </c>
    </row>
    <row r="96" spans="1:11" ht="12.95" customHeight="1">
      <c r="A96" s="101"/>
      <c r="B96" s="102"/>
      <c r="C96" s="103"/>
      <c r="D96" s="59" t="str">
        <f>IF(D95&gt;0,ROUND(C95*D95,2),"")</f>
        <v/>
      </c>
      <c r="E96" s="59" t="str">
        <f>IF(E95&gt;0,IF(AND(SUM(D95:E95)=1,K95=1),C95-SUM(D96:D96),ROUND(C95*E95,2)),"")</f>
        <v/>
      </c>
      <c r="F96" s="59" t="str">
        <f>IF(F95&gt;0,IF(AND(SUM(D95:F95)=1,K95=1),C95-SUM(D96:E96),ROUND(C95*F95,2)),"")</f>
        <v/>
      </c>
      <c r="G96" s="54">
        <f>IF(G95&gt;0,IF(AND(SUM(D95:G95)=1,K95=1),C95-SUM(D96:F96),ROUND(C95*G95,2)),"")</f>
        <v>505.9</v>
      </c>
      <c r="H96" s="100">
        <f>IF(H95&gt;0,IF(AND(SUM(D95:H95)=1,K95=1),C95-SUM(D96:G96),ROUND(C95*H95,2)),"")</f>
        <v>1011.8</v>
      </c>
      <c r="I96" s="100" t="str">
        <f>IF(I95&gt;0,IF(AND(SUM(D95:I95)=1,K95=1),C95-SUM(D96:H96),ROUND(C95*I95,2)),"")</f>
        <v/>
      </c>
      <c r="J96" s="54">
        <f>IF(J95&gt;0,IF(AND(SUM(D95:J95)=1,K95=1),C95-SUM(D96:I96),ROUND(C95*J95,2)),"")</f>
        <v>505.8900000000001</v>
      </c>
      <c r="K96" s="55">
        <f t="shared" si="8"/>
        <v>2023.59</v>
      </c>
    </row>
    <row r="97" spans="1:11" ht="12" customHeight="1">
      <c r="A97" s="101" t="s">
        <v>694</v>
      </c>
      <c r="B97" s="102" t="s">
        <v>695</v>
      </c>
      <c r="C97" s="103">
        <v>12069.25</v>
      </c>
      <c r="D97" s="56"/>
      <c r="E97" s="56"/>
      <c r="F97" s="56"/>
      <c r="G97" s="52">
        <v>0.25</v>
      </c>
      <c r="H97" s="104">
        <v>0.5</v>
      </c>
      <c r="I97" s="104"/>
      <c r="J97" s="52">
        <v>0.25</v>
      </c>
      <c r="K97" s="53">
        <f t="shared" si="8"/>
        <v>1</v>
      </c>
    </row>
    <row r="98" spans="1:11" ht="12.95" customHeight="1">
      <c r="A98" s="101"/>
      <c r="B98" s="102"/>
      <c r="C98" s="103"/>
      <c r="D98" s="59" t="str">
        <f>IF(D97&gt;0,ROUND(C97*D97,2),"")</f>
        <v/>
      </c>
      <c r="E98" s="59" t="str">
        <f>IF(E97&gt;0,IF(AND(SUM(D97:E97)=1,K97=1),C97-SUM(D98:D98),ROUND(C97*E97,2)),"")</f>
        <v/>
      </c>
      <c r="F98" s="59" t="str">
        <f>IF(F97&gt;0,IF(AND(SUM(D97:F97)=1,K97=1),C97-SUM(D98:E98),ROUND(C97*F97,2)),"")</f>
        <v/>
      </c>
      <c r="G98" s="54">
        <f>IF(G97&gt;0,IF(AND(SUM(D97:G97)=1,K97=1),C97-SUM(D98:F98),ROUND(C97*G97,2)),"")</f>
        <v>3017.31</v>
      </c>
      <c r="H98" s="100">
        <f>IF(H97&gt;0,IF(AND(SUM(D97:H97)=1,K97=1),C97-SUM(D98:G98),ROUND(C97*H97,2)),"")</f>
        <v>6034.63</v>
      </c>
      <c r="I98" s="100" t="str">
        <f>IF(I97&gt;0,IF(AND(SUM(D97:I97)=1,K97=1),C97-SUM(D98:H98),ROUND(C97*I97,2)),"")</f>
        <v/>
      </c>
      <c r="J98" s="54">
        <f>IF(J97&gt;0,IF(AND(SUM(D97:J97)=1,K97=1),C97-SUM(D98:I98),ROUND(C97*J97,2)),"")</f>
        <v>3017.3099999999995</v>
      </c>
      <c r="K98" s="55">
        <f t="shared" si="8"/>
        <v>12069.25</v>
      </c>
    </row>
    <row r="99" spans="1:11" ht="12" customHeight="1">
      <c r="A99" s="101" t="s">
        <v>732</v>
      </c>
      <c r="B99" s="102" t="s">
        <v>733</v>
      </c>
      <c r="C99" s="103">
        <v>80737.759999999995</v>
      </c>
      <c r="D99" s="56">
        <f>D100/C99</f>
        <v>0</v>
      </c>
      <c r="E99" s="56">
        <f>E100/C99</f>
        <v>0</v>
      </c>
      <c r="F99" s="56">
        <f>F100/C99</f>
        <v>0</v>
      </c>
      <c r="G99" s="52">
        <f>G100/C99</f>
        <v>0.25000012385778353</v>
      </c>
      <c r="H99" s="104">
        <f>H100/C99</f>
        <v>0.50000000000000011</v>
      </c>
      <c r="I99" s="104">
        <f>I100/C99</f>
        <v>0</v>
      </c>
      <c r="J99" s="52">
        <f>J100/C99</f>
        <v>0.2499998761422165</v>
      </c>
      <c r="K99" s="53">
        <f t="shared" si="8"/>
        <v>1</v>
      </c>
    </row>
    <row r="100" spans="1:11" ht="12.95" customHeight="1">
      <c r="A100" s="101"/>
      <c r="B100" s="102"/>
      <c r="C100" s="103"/>
      <c r="D100" s="59">
        <f t="shared" ref="D100:J100" si="11">SUM(D102,D104,D106)*1</f>
        <v>0</v>
      </c>
      <c r="E100" s="59">
        <f t="shared" si="11"/>
        <v>0</v>
      </c>
      <c r="F100" s="59">
        <f t="shared" si="11"/>
        <v>0</v>
      </c>
      <c r="G100" s="54">
        <f t="shared" si="11"/>
        <v>20184.45</v>
      </c>
      <c r="H100" s="100">
        <f t="shared" si="11"/>
        <v>40368.880000000005</v>
      </c>
      <c r="I100" s="100">
        <f t="shared" si="11"/>
        <v>0</v>
      </c>
      <c r="J100" s="54">
        <f t="shared" si="11"/>
        <v>20184.43</v>
      </c>
      <c r="K100" s="55">
        <f t="shared" si="8"/>
        <v>80737.760000000009</v>
      </c>
    </row>
    <row r="101" spans="1:11" ht="12" customHeight="1">
      <c r="A101" s="101" t="s">
        <v>734</v>
      </c>
      <c r="B101" s="102" t="s">
        <v>735</v>
      </c>
      <c r="C101" s="103">
        <v>31098.12</v>
      </c>
      <c r="D101" s="56"/>
      <c r="E101" s="56"/>
      <c r="F101" s="56"/>
      <c r="G101" s="52">
        <v>0.25</v>
      </c>
      <c r="H101" s="104">
        <v>0.5</v>
      </c>
      <c r="I101" s="104"/>
      <c r="J101" s="52">
        <v>0.25</v>
      </c>
      <c r="K101" s="53">
        <f t="shared" si="8"/>
        <v>1</v>
      </c>
    </row>
    <row r="102" spans="1:11" ht="12.95" customHeight="1">
      <c r="A102" s="101"/>
      <c r="B102" s="102"/>
      <c r="C102" s="103"/>
      <c r="D102" s="59" t="str">
        <f>IF(D101&gt;0,ROUND(C101*D101,2),"")</f>
        <v/>
      </c>
      <c r="E102" s="59" t="str">
        <f>IF(E101&gt;0,IF(AND(SUM(D101:E101)=1,K101=1),C101-SUM(D102:D102),ROUND(C101*E101,2)),"")</f>
        <v/>
      </c>
      <c r="F102" s="59" t="str">
        <f>IF(F101&gt;0,IF(AND(SUM(D101:F101)=1,K101=1),C101-SUM(D102:E102),ROUND(C101*F101,2)),"")</f>
        <v/>
      </c>
      <c r="G102" s="54">
        <f>IF(G101&gt;0,IF(AND(SUM(D101:G101)=1,K101=1),C101-SUM(D102:F102),ROUND(C101*G101,2)),"")</f>
        <v>7774.53</v>
      </c>
      <c r="H102" s="100">
        <f>IF(H101&gt;0,IF(AND(SUM(D101:H101)=1,K101=1),C101-SUM(D102:G102),ROUND(C101*H101,2)),"")</f>
        <v>15549.06</v>
      </c>
      <c r="I102" s="100" t="str">
        <f>IF(I101&gt;0,IF(AND(SUM(D101:I101)=1,K101=1),C101-SUM(D102:H102),ROUND(C101*I101,2)),"")</f>
        <v/>
      </c>
      <c r="J102" s="54">
        <f>IF(J101&gt;0,IF(AND(SUM(D101:J101)=1,K101=1),C101-SUM(D102:I102),ROUND(C101*J101,2)),"")</f>
        <v>7774.5299999999988</v>
      </c>
      <c r="K102" s="55">
        <f t="shared" si="8"/>
        <v>31098.12</v>
      </c>
    </row>
    <row r="103" spans="1:11" ht="12" customHeight="1">
      <c r="A103" s="101" t="s">
        <v>884</v>
      </c>
      <c r="B103" s="102" t="s">
        <v>885</v>
      </c>
      <c r="C103" s="103">
        <v>20679.54</v>
      </c>
      <c r="D103" s="56"/>
      <c r="E103" s="56"/>
      <c r="F103" s="56"/>
      <c r="G103" s="52">
        <v>0.25</v>
      </c>
      <c r="H103" s="104">
        <v>0.5</v>
      </c>
      <c r="I103" s="104"/>
      <c r="J103" s="52">
        <v>0.25</v>
      </c>
      <c r="K103" s="53">
        <f t="shared" si="8"/>
        <v>1</v>
      </c>
    </row>
    <row r="104" spans="1:11" ht="12.95" customHeight="1">
      <c r="A104" s="101"/>
      <c r="B104" s="102"/>
      <c r="C104" s="103"/>
      <c r="D104" s="59" t="str">
        <f>IF(D103&gt;0,ROUND(C103*D103,2),"")</f>
        <v/>
      </c>
      <c r="E104" s="59" t="str">
        <f>IF(E103&gt;0,IF(AND(SUM(D103:E103)=1,K103=1),C103-SUM(D104:D104),ROUND(C103*E103,2)),"")</f>
        <v/>
      </c>
      <c r="F104" s="59" t="str">
        <f>IF(F103&gt;0,IF(AND(SUM(D103:F103)=1,K103=1),C103-SUM(D104:E104),ROUND(C103*F103,2)),"")</f>
        <v/>
      </c>
      <c r="G104" s="54">
        <f>IF(G103&gt;0,IF(AND(SUM(D103:G103)=1,K103=1),C103-SUM(D104:F104),ROUND(C103*G103,2)),"")</f>
        <v>5169.8900000000003</v>
      </c>
      <c r="H104" s="100">
        <f>IF(H103&gt;0,IF(AND(SUM(D103:H103)=1,K103=1),C103-SUM(D104:G104),ROUND(C103*H103,2)),"")</f>
        <v>10339.77</v>
      </c>
      <c r="I104" s="100" t="str">
        <f>IF(I103&gt;0,IF(AND(SUM(D103:I103)=1,K103=1),C103-SUM(D104:H104),ROUND(C103*I103,2)),"")</f>
        <v/>
      </c>
      <c r="J104" s="54">
        <f>IF(J103&gt;0,IF(AND(SUM(D103:J103)=1,K103=1),C103-SUM(D104:I104),ROUND(C103*J103,2)),"")</f>
        <v>5169.880000000001</v>
      </c>
      <c r="K104" s="55">
        <f t="shared" si="8"/>
        <v>20679.54</v>
      </c>
    </row>
    <row r="105" spans="1:11" ht="12" customHeight="1">
      <c r="A105" s="101" t="s">
        <v>978</v>
      </c>
      <c r="B105" s="102" t="s">
        <v>979</v>
      </c>
      <c r="C105" s="103">
        <v>28960.1</v>
      </c>
      <c r="D105" s="56"/>
      <c r="E105" s="56"/>
      <c r="F105" s="56"/>
      <c r="G105" s="52">
        <v>0.25</v>
      </c>
      <c r="H105" s="104">
        <v>0.5</v>
      </c>
      <c r="I105" s="104"/>
      <c r="J105" s="52">
        <v>0.25</v>
      </c>
      <c r="K105" s="53">
        <f t="shared" si="8"/>
        <v>1</v>
      </c>
    </row>
    <row r="106" spans="1:11" ht="12.95" customHeight="1">
      <c r="A106" s="101"/>
      <c r="B106" s="102"/>
      <c r="C106" s="103"/>
      <c r="D106" s="59" t="str">
        <f>IF(D105&gt;0,ROUND(C105*D105,2),"")</f>
        <v/>
      </c>
      <c r="E106" s="59" t="str">
        <f>IF(E105&gt;0,IF(AND(SUM(D105:E105)=1,K105=1),C105-SUM(D106:D106),ROUND(C105*E105,2)),"")</f>
        <v/>
      </c>
      <c r="F106" s="59" t="str">
        <f>IF(F105&gt;0,IF(AND(SUM(D105:F105)=1,K105=1),C105-SUM(D106:E106),ROUND(C105*F105,2)),"")</f>
        <v/>
      </c>
      <c r="G106" s="54">
        <f>IF(G105&gt;0,IF(AND(SUM(D105:G105)=1,K105=1),C105-SUM(D106:F106),ROUND(C105*G105,2)),"")</f>
        <v>7240.03</v>
      </c>
      <c r="H106" s="100">
        <f>IF(H105&gt;0,IF(AND(SUM(D105:H105)=1,K105=1),C105-SUM(D106:G106),ROUND(C105*H105,2)),"")</f>
        <v>14480.05</v>
      </c>
      <c r="I106" s="100" t="str">
        <f>IF(I105&gt;0,IF(AND(SUM(D105:I105)=1,K105=1),C105-SUM(D106:H106),ROUND(C105*I105,2)),"")</f>
        <v/>
      </c>
      <c r="J106" s="54">
        <f>IF(J105&gt;0,IF(AND(SUM(D105:J105)=1,K105=1),C105-SUM(D106:I106),ROUND(C105*J105,2)),"")</f>
        <v>7240.02</v>
      </c>
      <c r="K106" s="55">
        <f t="shared" si="8"/>
        <v>28960.1</v>
      </c>
    </row>
    <row r="107" spans="1:11" ht="12" customHeight="1">
      <c r="A107" s="101" t="s">
        <v>1029</v>
      </c>
      <c r="B107" s="102" t="s">
        <v>1030</v>
      </c>
      <c r="C107" s="103">
        <v>21363.96</v>
      </c>
      <c r="D107" s="56">
        <f>D108/C107</f>
        <v>0</v>
      </c>
      <c r="E107" s="56">
        <f>E108/C107</f>
        <v>0</v>
      </c>
      <c r="F107" s="56">
        <f>F108/C107</f>
        <v>0</v>
      </c>
      <c r="G107" s="56">
        <f>G108/C107</f>
        <v>0</v>
      </c>
      <c r="H107" s="104">
        <f>H108/C107</f>
        <v>1.0000000000000002</v>
      </c>
      <c r="I107" s="104">
        <f>I108/C107</f>
        <v>0</v>
      </c>
      <c r="J107" s="56">
        <f>J108/C107</f>
        <v>0</v>
      </c>
      <c r="K107" s="53">
        <f t="shared" si="8"/>
        <v>1.0000000000000002</v>
      </c>
    </row>
    <row r="108" spans="1:11" ht="12.95" customHeight="1">
      <c r="A108" s="101"/>
      <c r="B108" s="102"/>
      <c r="C108" s="103"/>
      <c r="D108" s="59">
        <f t="shared" ref="D108:J108" si="12">SUM(D110,D112,D114)*1</f>
        <v>0</v>
      </c>
      <c r="E108" s="59">
        <f t="shared" si="12"/>
        <v>0</v>
      </c>
      <c r="F108" s="59">
        <f t="shared" si="12"/>
        <v>0</v>
      </c>
      <c r="G108" s="59">
        <f t="shared" si="12"/>
        <v>0</v>
      </c>
      <c r="H108" s="100">
        <f t="shared" si="12"/>
        <v>21363.960000000003</v>
      </c>
      <c r="I108" s="100">
        <f t="shared" si="12"/>
        <v>0</v>
      </c>
      <c r="J108" s="59">
        <f t="shared" si="12"/>
        <v>0</v>
      </c>
      <c r="K108" s="55">
        <f t="shared" si="8"/>
        <v>21363.960000000003</v>
      </c>
    </row>
    <row r="109" spans="1:11" ht="12" hidden="1" customHeight="1">
      <c r="A109" s="101" t="s">
        <v>1031</v>
      </c>
      <c r="B109" s="102" t="s">
        <v>1033</v>
      </c>
      <c r="C109" s="103">
        <v>11284.86</v>
      </c>
      <c r="D109" s="56"/>
      <c r="E109" s="56"/>
      <c r="F109" s="56"/>
      <c r="G109" s="56"/>
      <c r="H109" s="104">
        <v>1</v>
      </c>
      <c r="I109" s="104"/>
      <c r="J109" s="56"/>
      <c r="K109" s="53">
        <f t="shared" si="8"/>
        <v>1</v>
      </c>
    </row>
    <row r="110" spans="1:11" ht="15" hidden="1" customHeight="1">
      <c r="A110" s="101"/>
      <c r="B110" s="102"/>
      <c r="C110" s="103"/>
      <c r="D110" s="59" t="str">
        <f>IF(D109&gt;0,ROUND(C109*D109,2),"")</f>
        <v/>
      </c>
      <c r="E110" s="59" t="str">
        <f>IF(E109&gt;0,IF(AND(SUM(D109:E109)=1,K109=1),C109-SUM(D110:D110),ROUND(C109*E109,2)),"")</f>
        <v/>
      </c>
      <c r="F110" s="59" t="str">
        <f>IF(F109&gt;0,IF(AND(SUM(D109:F109)=1,K109=1),C109-SUM(D110:E110),ROUND(C109*F109,2)),"")</f>
        <v/>
      </c>
      <c r="G110" s="59" t="str">
        <f>IF(G109&gt;0,IF(AND(SUM(D109:G109)=1,K109=1),C109-SUM(D110:F110),ROUND(C109*G109,2)),"")</f>
        <v/>
      </c>
      <c r="H110" s="100">
        <f>IF(H109&gt;0,IF(AND(SUM(D109:H109)=1,K109=1),C109-SUM(D110:G110),ROUND(C109*H109,2)),"")</f>
        <v>11284.86</v>
      </c>
      <c r="I110" s="100" t="str">
        <f>IF(I109&gt;0,IF(AND(SUM(D109:I109)=1,K109=1),C109-SUM(D110:H110),ROUND(C109*I109,2)),"")</f>
        <v/>
      </c>
      <c r="J110" s="59" t="str">
        <f>IF(J109&gt;0,IF(AND(SUM(D109:J109)=1,K109=1),C109-SUM(D110:I110),ROUND(C109*J109,2)),"")</f>
        <v/>
      </c>
      <c r="K110" s="55">
        <f t="shared" si="8"/>
        <v>11284.86</v>
      </c>
    </row>
    <row r="111" spans="1:11" ht="12" hidden="1" customHeight="1">
      <c r="A111" s="101" t="s">
        <v>1034</v>
      </c>
      <c r="B111" s="102" t="s">
        <v>1036</v>
      </c>
      <c r="C111" s="103">
        <v>5164.22</v>
      </c>
      <c r="D111" s="56"/>
      <c r="E111" s="56"/>
      <c r="F111" s="56"/>
      <c r="G111" s="56"/>
      <c r="H111" s="104">
        <v>1</v>
      </c>
      <c r="I111" s="104"/>
      <c r="J111" s="56"/>
      <c r="K111" s="53">
        <f t="shared" si="8"/>
        <v>1</v>
      </c>
    </row>
    <row r="112" spans="1:11" ht="24" hidden="1" customHeight="1">
      <c r="A112" s="101"/>
      <c r="B112" s="102"/>
      <c r="C112" s="103"/>
      <c r="D112" s="59" t="str">
        <f>IF(D111&gt;0,ROUND(C111*D111,2),"")</f>
        <v/>
      </c>
      <c r="E112" s="59" t="str">
        <f>IF(E111&gt;0,IF(AND(SUM(D111:E111)=1,K111=1),C111-SUM(D112:D112),ROUND(C111*E111,2)),"")</f>
        <v/>
      </c>
      <c r="F112" s="59" t="str">
        <f>IF(F111&gt;0,IF(AND(SUM(D111:F111)=1,K111=1),C111-SUM(D112:E112),ROUND(C111*F111,2)),"")</f>
        <v/>
      </c>
      <c r="G112" s="59" t="str">
        <f>IF(G111&gt;0,IF(AND(SUM(D111:G111)=1,K111=1),C111-SUM(D112:F112),ROUND(C111*G111,2)),"")</f>
        <v/>
      </c>
      <c r="H112" s="100">
        <f>IF(H111&gt;0,IF(AND(SUM(D111:H111)=1,K111=1),C111-SUM(D112:G112),ROUND(C111*H111,2)),"")</f>
        <v>5164.22</v>
      </c>
      <c r="I112" s="100" t="str">
        <f>IF(I111&gt;0,IF(AND(SUM(D111:I111)=1,K111=1),C111-SUM(D112:H112),ROUND(C111*I111,2)),"")</f>
        <v/>
      </c>
      <c r="J112" s="59" t="str">
        <f>IF(J111&gt;0,IF(AND(SUM(D111:J111)=1,K111=1),C111-SUM(D112:I112),ROUND(C111*J111,2)),"")</f>
        <v/>
      </c>
      <c r="K112" s="55">
        <f t="shared" si="8"/>
        <v>5164.22</v>
      </c>
    </row>
    <row r="113" spans="1:11" ht="12" hidden="1" customHeight="1">
      <c r="A113" s="101" t="s">
        <v>1037</v>
      </c>
      <c r="B113" s="102" t="s">
        <v>1039</v>
      </c>
      <c r="C113" s="103">
        <v>4914.88</v>
      </c>
      <c r="D113" s="56"/>
      <c r="E113" s="56"/>
      <c r="F113" s="56"/>
      <c r="G113" s="56"/>
      <c r="H113" s="104">
        <v>1</v>
      </c>
      <c r="I113" s="104"/>
      <c r="J113" s="56"/>
      <c r="K113" s="53">
        <f t="shared" si="8"/>
        <v>1</v>
      </c>
    </row>
    <row r="114" spans="1:11" ht="24" hidden="1" customHeight="1">
      <c r="A114" s="101"/>
      <c r="B114" s="102"/>
      <c r="C114" s="103"/>
      <c r="D114" s="59" t="str">
        <f>IF(D113&gt;0,ROUND(C113*D113,2),"")</f>
        <v/>
      </c>
      <c r="E114" s="59" t="str">
        <f>IF(E113&gt;0,IF(AND(SUM(D113:E113)=1,K113=1),C113-SUM(D114:D114),ROUND(C113*E113,2)),"")</f>
        <v/>
      </c>
      <c r="F114" s="59" t="str">
        <f>IF(F113&gt;0,IF(AND(SUM(D113:F113)=1,K113=1),C113-SUM(D114:E114),ROUND(C113*F113,2)),"")</f>
        <v/>
      </c>
      <c r="G114" s="59" t="str">
        <f>IF(G113&gt;0,IF(AND(SUM(D113:G113)=1,K113=1),C113-SUM(D114:F114),ROUND(C113*G113,2)),"")</f>
        <v/>
      </c>
      <c r="H114" s="100">
        <f>IF(H113&gt;0,IF(AND(SUM(D113:H113)=1,K113=1),C113-SUM(D114:G114),ROUND(C113*H113,2)),"")</f>
        <v>4914.88</v>
      </c>
      <c r="I114" s="100" t="str">
        <f>IF(I113&gt;0,IF(AND(SUM(D113:I113)=1,K113=1),C113-SUM(D114:H114),ROUND(C113*I113,2)),"")</f>
        <v/>
      </c>
      <c r="J114" s="59" t="str">
        <f>IF(J113&gt;0,IF(AND(SUM(D113:J113)=1,K113=1),C113-SUM(D114:I114),ROUND(C113*J113,2)),"")</f>
        <v/>
      </c>
      <c r="K114" s="55">
        <f t="shared" si="8"/>
        <v>4914.88</v>
      </c>
    </row>
    <row r="115" spans="1:11" ht="12" customHeight="1">
      <c r="A115" s="101" t="s">
        <v>1040</v>
      </c>
      <c r="B115" s="102" t="s">
        <v>1041</v>
      </c>
      <c r="C115" s="103">
        <v>3263.3</v>
      </c>
      <c r="D115" s="56">
        <f>D116/C115</f>
        <v>0</v>
      </c>
      <c r="E115" s="56">
        <f>E116/C115</f>
        <v>0</v>
      </c>
      <c r="F115" s="56">
        <f>F116/C115</f>
        <v>0</v>
      </c>
      <c r="G115" s="56">
        <f>G116/C115</f>
        <v>0</v>
      </c>
      <c r="H115" s="57">
        <f>H116/C115</f>
        <v>0</v>
      </c>
      <c r="I115" s="58">
        <f>I116/C115</f>
        <v>0</v>
      </c>
      <c r="J115" s="52">
        <f>J116/C115</f>
        <v>1</v>
      </c>
      <c r="K115" s="53">
        <f t="shared" si="8"/>
        <v>1</v>
      </c>
    </row>
    <row r="116" spans="1:11" ht="12.95" customHeight="1">
      <c r="A116" s="101"/>
      <c r="B116" s="102"/>
      <c r="C116" s="103"/>
      <c r="D116" s="59">
        <f t="shared" ref="D116:J116" si="13">SUM(D118,D120)*1</f>
        <v>0</v>
      </c>
      <c r="E116" s="59">
        <f t="shared" si="13"/>
        <v>0</v>
      </c>
      <c r="F116" s="59">
        <f t="shared" si="13"/>
        <v>0</v>
      </c>
      <c r="G116" s="59">
        <f t="shared" si="13"/>
        <v>0</v>
      </c>
      <c r="H116" s="60">
        <f t="shared" si="13"/>
        <v>0</v>
      </c>
      <c r="I116" s="61">
        <f t="shared" si="13"/>
        <v>0</v>
      </c>
      <c r="J116" s="54">
        <f t="shared" si="13"/>
        <v>3263.3</v>
      </c>
      <c r="K116" s="55">
        <f t="shared" si="8"/>
        <v>3263.3</v>
      </c>
    </row>
    <row r="117" spans="1:11" ht="12" customHeight="1">
      <c r="A117" s="101" t="s">
        <v>1042</v>
      </c>
      <c r="B117" s="102" t="s">
        <v>1043</v>
      </c>
      <c r="C117" s="103">
        <v>2514.4</v>
      </c>
      <c r="D117" s="56"/>
      <c r="E117" s="56"/>
      <c r="F117" s="56"/>
      <c r="G117" s="56"/>
      <c r="H117" s="57"/>
      <c r="I117" s="58"/>
      <c r="J117" s="52">
        <v>1</v>
      </c>
      <c r="K117" s="53">
        <f t="shared" si="8"/>
        <v>1</v>
      </c>
    </row>
    <row r="118" spans="1:11" ht="12.95" customHeight="1">
      <c r="A118" s="101"/>
      <c r="B118" s="102"/>
      <c r="C118" s="103"/>
      <c r="D118" s="59" t="str">
        <f>IF(D117&gt;0,ROUND(C117*D117,2),"")</f>
        <v/>
      </c>
      <c r="E118" s="59" t="str">
        <f>IF(E117&gt;0,IF(AND(SUM(D117:E117)=1,K117=1),C117-SUM(D118:D118),ROUND(C117*E117,2)),"")</f>
        <v/>
      </c>
      <c r="F118" s="59" t="str">
        <f>IF(F117&gt;0,IF(AND(SUM(D117:F117)=1,K117=1),C117-SUM(D118:E118),ROUND(C117*F117,2)),"")</f>
        <v/>
      </c>
      <c r="G118" s="59" t="str">
        <f>IF(G117&gt;0,IF(AND(SUM(D117:G117)=1,K117=1),C117-SUM(D118:F118),ROUND(C117*G117,2)),"")</f>
        <v/>
      </c>
      <c r="H118" s="60" t="str">
        <f>IF(H117&gt;0,IF(AND(SUM(D117:H117)=1,K117=1),C117-SUM(D118:G118),ROUND(C117*H117,2)),"")</f>
        <v/>
      </c>
      <c r="I118" s="61" t="str">
        <f>IF(I117&gt;0,IF(AND(SUM(D117:I117)=1,K117=1),C117-SUM(D118:H118),ROUND(C117*I117,2)),"")</f>
        <v/>
      </c>
      <c r="J118" s="54">
        <f>IF(J117&gt;0,IF(AND(SUM(D117:J117)=1,K117=1),C117-SUM(D118:I118),ROUND(C117*J117,2)),"")</f>
        <v>2514.4</v>
      </c>
      <c r="K118" s="55">
        <f t="shared" si="8"/>
        <v>2514.4</v>
      </c>
    </row>
    <row r="119" spans="1:11" ht="12" customHeight="1">
      <c r="A119" s="101" t="s">
        <v>1050</v>
      </c>
      <c r="B119" s="102" t="s">
        <v>1051</v>
      </c>
      <c r="C119" s="103">
        <v>748.9</v>
      </c>
      <c r="D119" s="56"/>
      <c r="E119" s="56"/>
      <c r="F119" s="56"/>
      <c r="G119" s="56"/>
      <c r="H119" s="57"/>
      <c r="I119" s="58"/>
      <c r="J119" s="52">
        <v>1</v>
      </c>
      <c r="K119" s="53">
        <f t="shared" si="8"/>
        <v>1</v>
      </c>
    </row>
    <row r="120" spans="1:11" ht="12.95" customHeight="1">
      <c r="A120" s="101"/>
      <c r="B120" s="102"/>
      <c r="C120" s="103"/>
      <c r="D120" s="59" t="str">
        <f>IF(D119&gt;0,ROUND(C119*D119,2),"")</f>
        <v/>
      </c>
      <c r="E120" s="59" t="str">
        <f>IF(E119&gt;0,IF(AND(SUM(D119:E119)=1,K119=1),C119-SUM(D120:D120),ROUND(C119*E119,2)),"")</f>
        <v/>
      </c>
      <c r="F120" s="59" t="str">
        <f>IF(F119&gt;0,IF(AND(SUM(D119:F119)=1,K119=1),C119-SUM(D120:E120),ROUND(C119*F119,2)),"")</f>
        <v/>
      </c>
      <c r="G120" s="59" t="str">
        <f>IF(G119&gt;0,IF(AND(SUM(D119:G119)=1,K119=1),C119-SUM(D120:F120),ROUND(C119*G119,2)),"")</f>
        <v/>
      </c>
      <c r="H120" s="60" t="str">
        <f>IF(H119&gt;0,IF(AND(SUM(D119:H119)=1,K119=1),C119-SUM(D120:G120),ROUND(C119*H119,2)),"")</f>
        <v/>
      </c>
      <c r="I120" s="61" t="str">
        <f>IF(I119&gt;0,IF(AND(SUM(D119:I119)=1,K119=1),C119-SUM(D120:H120),ROUND(C119*I119,2)),"")</f>
        <v/>
      </c>
      <c r="J120" s="54">
        <f>IF(J119&gt;0,IF(AND(SUM(D119:J119)=1,K119=1),C119-SUM(D120:I120),ROUND(C119*J119,2)),"")</f>
        <v>748.9</v>
      </c>
      <c r="K120" s="55">
        <f t="shared" si="8"/>
        <v>748.9</v>
      </c>
    </row>
    <row r="121" spans="1:11" ht="12" customHeight="1">
      <c r="A121" s="101" t="s">
        <v>1064</v>
      </c>
      <c r="B121" s="102" t="s">
        <v>1065</v>
      </c>
      <c r="C121" s="103">
        <v>69344.509999999995</v>
      </c>
      <c r="D121" s="56">
        <f>D122/C121</f>
        <v>0</v>
      </c>
      <c r="E121" s="56">
        <f>E122/C121</f>
        <v>0</v>
      </c>
      <c r="F121" s="56">
        <f>F122/C121</f>
        <v>0</v>
      </c>
      <c r="G121" s="56">
        <f>G122/C121</f>
        <v>0</v>
      </c>
      <c r="H121" s="104">
        <f>H122/C121</f>
        <v>0.50000007210376141</v>
      </c>
      <c r="I121" s="104">
        <f>I122/C121</f>
        <v>0</v>
      </c>
      <c r="J121" s="52">
        <f>J122/C121</f>
        <v>0.49999992789623871</v>
      </c>
      <c r="K121" s="53">
        <f t="shared" si="8"/>
        <v>1</v>
      </c>
    </row>
    <row r="122" spans="1:11" ht="12.95" customHeight="1">
      <c r="A122" s="101"/>
      <c r="B122" s="102"/>
      <c r="C122" s="103"/>
      <c r="D122" s="59">
        <f t="shared" ref="D122:J122" si="14">SUM(D124,D126)*1</f>
        <v>0</v>
      </c>
      <c r="E122" s="59">
        <f t="shared" si="14"/>
        <v>0</v>
      </c>
      <c r="F122" s="59">
        <f t="shared" si="14"/>
        <v>0</v>
      </c>
      <c r="G122" s="59">
        <f t="shared" si="14"/>
        <v>0</v>
      </c>
      <c r="H122" s="100">
        <f t="shared" si="14"/>
        <v>34672.26</v>
      </c>
      <c r="I122" s="100">
        <f t="shared" si="14"/>
        <v>0</v>
      </c>
      <c r="J122" s="54">
        <f t="shared" si="14"/>
        <v>34672.25</v>
      </c>
      <c r="K122" s="55">
        <f t="shared" si="8"/>
        <v>69344.510000000009</v>
      </c>
    </row>
    <row r="123" spans="1:11" ht="12" customHeight="1">
      <c r="A123" s="101" t="s">
        <v>1066</v>
      </c>
      <c r="B123" s="102" t="s">
        <v>1067</v>
      </c>
      <c r="C123" s="103">
        <v>37184.15</v>
      </c>
      <c r="D123" s="56"/>
      <c r="E123" s="56"/>
      <c r="F123" s="56"/>
      <c r="G123" s="56"/>
      <c r="H123" s="104">
        <v>0.5</v>
      </c>
      <c r="I123" s="104"/>
      <c r="J123" s="52">
        <v>0.5</v>
      </c>
      <c r="K123" s="53">
        <f t="shared" si="8"/>
        <v>1</v>
      </c>
    </row>
    <row r="124" spans="1:11" ht="12.95" customHeight="1">
      <c r="A124" s="101"/>
      <c r="B124" s="102"/>
      <c r="C124" s="103"/>
      <c r="D124" s="59" t="str">
        <f>IF(D123&gt;0,ROUND(C123*D123,2),"")</f>
        <v/>
      </c>
      <c r="E124" s="59" t="str">
        <f>IF(E123&gt;0,IF(AND(SUM(D123:E123)=1,K123=1),C123-SUM(D124:D124),ROUND(C123*E123,2)),"")</f>
        <v/>
      </c>
      <c r="F124" s="59" t="str">
        <f>IF(F123&gt;0,IF(AND(SUM(D123:F123)=1,K123=1),C123-SUM(D124:E124),ROUND(C123*F123,2)),"")</f>
        <v/>
      </c>
      <c r="G124" s="59" t="str">
        <f>IF(G123&gt;0,IF(AND(SUM(D123:G123)=1,K123=1),C123-SUM(D124:F124),ROUND(C123*G123,2)),"")</f>
        <v/>
      </c>
      <c r="H124" s="100">
        <f>IF(H123&gt;0,IF(AND(SUM(D123:H123)=1,K123=1),C123-SUM(D124:G124),ROUND(C123*H123,2)),"")</f>
        <v>18592.080000000002</v>
      </c>
      <c r="I124" s="100" t="str">
        <f>IF(I123&gt;0,IF(AND(SUM(D123:I123)=1,K123=1),C123-SUM(D124:H124),ROUND(C123*I123,2)),"")</f>
        <v/>
      </c>
      <c r="J124" s="54">
        <f>IF(J123&gt;0,IF(AND(SUM(D123:J123)=1,K123=1),C123-SUM(D124:I124),ROUND(C123*J123,2)),"")</f>
        <v>18592.07</v>
      </c>
      <c r="K124" s="55">
        <f t="shared" si="8"/>
        <v>37184.15</v>
      </c>
    </row>
    <row r="125" spans="1:11" ht="12" customHeight="1">
      <c r="A125" s="101" t="s">
        <v>1089</v>
      </c>
      <c r="B125" s="102" t="s">
        <v>1090</v>
      </c>
      <c r="C125" s="103">
        <v>32160.36</v>
      </c>
      <c r="D125" s="56"/>
      <c r="E125" s="56"/>
      <c r="F125" s="56"/>
      <c r="G125" s="56"/>
      <c r="H125" s="104">
        <v>0.5</v>
      </c>
      <c r="I125" s="104"/>
      <c r="J125" s="52">
        <v>0.5</v>
      </c>
      <c r="K125" s="53">
        <f t="shared" si="8"/>
        <v>1</v>
      </c>
    </row>
    <row r="126" spans="1:11" ht="12.95" customHeight="1">
      <c r="A126" s="101"/>
      <c r="B126" s="102"/>
      <c r="C126" s="103"/>
      <c r="D126" s="59" t="str">
        <f>IF(D125&gt;0,ROUND(C125*D125,2),"")</f>
        <v/>
      </c>
      <c r="E126" s="59" t="str">
        <f>IF(E125&gt;0,IF(AND(SUM(D125:E125)=1,K125=1),C125-SUM(D126:D126),ROUND(C125*E125,2)),"")</f>
        <v/>
      </c>
      <c r="F126" s="59" t="str">
        <f>IF(F125&gt;0,IF(AND(SUM(D125:F125)=1,K125=1),C125-SUM(D126:E126),ROUND(C125*F125,2)),"")</f>
        <v/>
      </c>
      <c r="G126" s="59" t="str">
        <f>IF(G125&gt;0,IF(AND(SUM(D125:G125)=1,K125=1),C125-SUM(D126:F126),ROUND(C125*G125,2)),"")</f>
        <v/>
      </c>
      <c r="H126" s="100">
        <f>IF(H125&gt;0,IF(AND(SUM(D125:H125)=1,K125=1),C125-SUM(D126:G126),ROUND(C125*H125,2)),"")</f>
        <v>16080.18</v>
      </c>
      <c r="I126" s="100" t="str">
        <f>IF(I125&gt;0,IF(AND(SUM(D125:I125)=1,K125=1),C125-SUM(D126:H126),ROUND(C125*I125,2)),"")</f>
        <v/>
      </c>
      <c r="J126" s="54">
        <f>IF(J125&gt;0,IF(AND(SUM(D125:J125)=1,K125=1),C125-SUM(D126:I126),ROUND(C125*J125,2)),"")</f>
        <v>16080.18</v>
      </c>
      <c r="K126" s="55">
        <f t="shared" si="8"/>
        <v>32160.36</v>
      </c>
    </row>
    <row r="127" spans="1:11" ht="12" customHeight="1">
      <c r="A127" s="101" t="s">
        <v>1094</v>
      </c>
      <c r="B127" s="102" t="s">
        <v>1095</v>
      </c>
      <c r="C127" s="103">
        <v>21805.22</v>
      </c>
      <c r="D127" s="56">
        <f>D128/C127</f>
        <v>0</v>
      </c>
      <c r="E127" s="56">
        <f>E128/C127</f>
        <v>0</v>
      </c>
      <c r="F127" s="56">
        <f>F128/C127</f>
        <v>0</v>
      </c>
      <c r="G127" s="56">
        <f>G128/C127</f>
        <v>0</v>
      </c>
      <c r="H127" s="57">
        <f>H128/C127</f>
        <v>0</v>
      </c>
      <c r="I127" s="58">
        <f>I128/C127</f>
        <v>0</v>
      </c>
      <c r="J127" s="52">
        <f>J128/C127</f>
        <v>1</v>
      </c>
      <c r="K127" s="53">
        <f t="shared" si="8"/>
        <v>1</v>
      </c>
    </row>
    <row r="128" spans="1:11" ht="12.95" customHeight="1">
      <c r="A128" s="101"/>
      <c r="B128" s="102"/>
      <c r="C128" s="103"/>
      <c r="D128" s="59">
        <f t="shared" ref="D128:J128" si="15">SUM(D130,D132,D134,D136)*1</f>
        <v>0</v>
      </c>
      <c r="E128" s="59">
        <f t="shared" si="15"/>
        <v>0</v>
      </c>
      <c r="F128" s="59">
        <f t="shared" si="15"/>
        <v>0</v>
      </c>
      <c r="G128" s="59">
        <f t="shared" si="15"/>
        <v>0</v>
      </c>
      <c r="H128" s="60">
        <f t="shared" si="15"/>
        <v>0</v>
      </c>
      <c r="I128" s="61">
        <f t="shared" si="15"/>
        <v>0</v>
      </c>
      <c r="J128" s="54">
        <f t="shared" si="15"/>
        <v>21805.22</v>
      </c>
      <c r="K128" s="55">
        <f t="shared" si="8"/>
        <v>21805.22</v>
      </c>
    </row>
    <row r="129" spans="1:11" ht="12" customHeight="1">
      <c r="A129" s="101" t="s">
        <v>1096</v>
      </c>
      <c r="B129" s="102" t="s">
        <v>1097</v>
      </c>
      <c r="C129" s="103">
        <v>4533.92</v>
      </c>
      <c r="D129" s="56"/>
      <c r="E129" s="56"/>
      <c r="F129" s="56"/>
      <c r="G129" s="56"/>
      <c r="H129" s="57"/>
      <c r="I129" s="58"/>
      <c r="J129" s="52">
        <v>1</v>
      </c>
      <c r="K129" s="53">
        <f t="shared" si="8"/>
        <v>1</v>
      </c>
    </row>
    <row r="130" spans="1:11" ht="12.95" customHeight="1">
      <c r="A130" s="101"/>
      <c r="B130" s="102"/>
      <c r="C130" s="103"/>
      <c r="D130" s="59" t="str">
        <f>IF(D129&gt;0,ROUND(C129*D129,2),"")</f>
        <v/>
      </c>
      <c r="E130" s="59" t="str">
        <f>IF(E129&gt;0,IF(AND(SUM(D129:E129)=1,K129=1),C129-SUM(D130:D130),ROUND(C129*E129,2)),"")</f>
        <v/>
      </c>
      <c r="F130" s="59" t="str">
        <f>IF(F129&gt;0,IF(AND(SUM(D129:F129)=1,K129=1),C129-SUM(D130:E130),ROUND(C129*F129,2)),"")</f>
        <v/>
      </c>
      <c r="G130" s="59" t="str">
        <f>IF(G129&gt;0,IF(AND(SUM(D129:G129)=1,K129=1),C129-SUM(D130:F130),ROUND(C129*G129,2)),"")</f>
        <v/>
      </c>
      <c r="H130" s="60" t="str">
        <f>IF(H129&gt;0,IF(AND(SUM(D129:H129)=1,K129=1),C129-SUM(D130:G130),ROUND(C129*H129,2)),"")</f>
        <v/>
      </c>
      <c r="I130" s="61" t="str">
        <f>IF(I129&gt;0,IF(AND(SUM(D129:I129)=1,K129=1),C129-SUM(D130:H130),ROUND(C129*I129,2)),"")</f>
        <v/>
      </c>
      <c r="J130" s="54">
        <f>IF(J129&gt;0,IF(AND(SUM(D129:J129)=1,K129=1),C129-SUM(D130:I130),ROUND(C129*J129,2)),"")</f>
        <v>4533.92</v>
      </c>
      <c r="K130" s="55">
        <f t="shared" si="8"/>
        <v>4533.92</v>
      </c>
    </row>
    <row r="131" spans="1:11" ht="12" customHeight="1">
      <c r="A131" s="101" t="s">
        <v>1107</v>
      </c>
      <c r="B131" s="102" t="s">
        <v>1108</v>
      </c>
      <c r="C131" s="103">
        <v>7429.62</v>
      </c>
      <c r="D131" s="56"/>
      <c r="E131" s="56"/>
      <c r="F131" s="56"/>
      <c r="G131" s="56"/>
      <c r="H131" s="57"/>
      <c r="I131" s="58"/>
      <c r="J131" s="52">
        <v>1</v>
      </c>
      <c r="K131" s="53">
        <f t="shared" ref="K131:K194" si="16">SUM(D131:J131)</f>
        <v>1</v>
      </c>
    </row>
    <row r="132" spans="1:11" ht="12.95" customHeight="1">
      <c r="A132" s="101"/>
      <c r="B132" s="102"/>
      <c r="C132" s="103"/>
      <c r="D132" s="59" t="str">
        <f>IF(D131&gt;0,ROUND(C131*D131,2),"")</f>
        <v/>
      </c>
      <c r="E132" s="59" t="str">
        <f>IF(E131&gt;0,IF(AND(SUM(D131:E131)=1,K131=1),C131-SUM(D132:D132),ROUND(C131*E131,2)),"")</f>
        <v/>
      </c>
      <c r="F132" s="59" t="str">
        <f>IF(F131&gt;0,IF(AND(SUM(D131:F131)=1,K131=1),C131-SUM(D132:E132),ROUND(C131*F131,2)),"")</f>
        <v/>
      </c>
      <c r="G132" s="59" t="str">
        <f>IF(G131&gt;0,IF(AND(SUM(D131:G131)=1,K131=1),C131-SUM(D132:F132),ROUND(C131*G131,2)),"")</f>
        <v/>
      </c>
      <c r="H132" s="60" t="str">
        <f>IF(H131&gt;0,IF(AND(SUM(D131:H131)=1,K131=1),C131-SUM(D132:G132),ROUND(C131*H131,2)),"")</f>
        <v/>
      </c>
      <c r="I132" s="61" t="str">
        <f>IF(I131&gt;0,IF(AND(SUM(D131:I131)=1,K131=1),C131-SUM(D132:H132),ROUND(C131*I131,2)),"")</f>
        <v/>
      </c>
      <c r="J132" s="54">
        <f>IF(J131&gt;0,IF(AND(SUM(D131:J131)=1,K131=1),C131-SUM(D132:I132),ROUND(C131*J131,2)),"")</f>
        <v>7429.62</v>
      </c>
      <c r="K132" s="55">
        <f t="shared" si="16"/>
        <v>7429.62</v>
      </c>
    </row>
    <row r="133" spans="1:11" ht="12" customHeight="1">
      <c r="A133" s="101" t="s">
        <v>1133</v>
      </c>
      <c r="B133" s="102" t="s">
        <v>1134</v>
      </c>
      <c r="C133" s="103">
        <v>4442.09</v>
      </c>
      <c r="D133" s="56"/>
      <c r="E133" s="56"/>
      <c r="F133" s="56"/>
      <c r="G133" s="56"/>
      <c r="H133" s="57"/>
      <c r="I133" s="58"/>
      <c r="J133" s="52">
        <v>1</v>
      </c>
      <c r="K133" s="53">
        <f t="shared" si="16"/>
        <v>1</v>
      </c>
    </row>
    <row r="134" spans="1:11" ht="12.95" customHeight="1">
      <c r="A134" s="101"/>
      <c r="B134" s="102"/>
      <c r="C134" s="103"/>
      <c r="D134" s="59" t="str">
        <f>IF(D133&gt;0,ROUND(C133*D133,2),"")</f>
        <v/>
      </c>
      <c r="E134" s="59" t="str">
        <f>IF(E133&gt;0,IF(AND(SUM(D133:E133)=1,K133=1),C133-SUM(D134:D134),ROUND(C133*E133,2)),"")</f>
        <v/>
      </c>
      <c r="F134" s="59" t="str">
        <f>IF(F133&gt;0,IF(AND(SUM(D133:F133)=1,K133=1),C133-SUM(D134:E134),ROUND(C133*F133,2)),"")</f>
        <v/>
      </c>
      <c r="G134" s="59" t="str">
        <f>IF(G133&gt;0,IF(AND(SUM(D133:G133)=1,K133=1),C133-SUM(D134:F134),ROUND(C133*G133,2)),"")</f>
        <v/>
      </c>
      <c r="H134" s="60" t="str">
        <f>IF(H133&gt;0,IF(AND(SUM(D133:H133)=1,K133=1),C133-SUM(D134:G134),ROUND(C133*H133,2)),"")</f>
        <v/>
      </c>
      <c r="I134" s="61" t="str">
        <f>IF(I133&gt;0,IF(AND(SUM(D133:I133)=1,K133=1),C133-SUM(D134:H134),ROUND(C133*I133,2)),"")</f>
        <v/>
      </c>
      <c r="J134" s="54">
        <f>IF(J133&gt;0,IF(AND(SUM(D133:J133)=1,K133=1),C133-SUM(D134:I134),ROUND(C133*J133,2)),"")</f>
        <v>4442.09</v>
      </c>
      <c r="K134" s="55">
        <f t="shared" si="16"/>
        <v>4442.09</v>
      </c>
    </row>
    <row r="135" spans="1:11" ht="12" customHeight="1">
      <c r="A135" s="101" t="s">
        <v>1156</v>
      </c>
      <c r="B135" s="102" t="s">
        <v>1157</v>
      </c>
      <c r="C135" s="103">
        <v>5399.59</v>
      </c>
      <c r="D135" s="56"/>
      <c r="E135" s="56"/>
      <c r="F135" s="56"/>
      <c r="G135" s="56"/>
      <c r="H135" s="57"/>
      <c r="I135" s="58"/>
      <c r="J135" s="52">
        <v>1</v>
      </c>
      <c r="K135" s="53">
        <f t="shared" si="16"/>
        <v>1</v>
      </c>
    </row>
    <row r="136" spans="1:11" ht="12.95" customHeight="1">
      <c r="A136" s="101"/>
      <c r="B136" s="102"/>
      <c r="C136" s="103"/>
      <c r="D136" s="59" t="str">
        <f>IF(D135&gt;0,ROUND(C135*D135,2),"")</f>
        <v/>
      </c>
      <c r="E136" s="59" t="str">
        <f>IF(E135&gt;0,IF(AND(SUM(D135:E135)=1,K135=1),C135-SUM(D136:D136),ROUND(C135*E135,2)),"")</f>
        <v/>
      </c>
      <c r="F136" s="59" t="str">
        <f>IF(F135&gt;0,IF(AND(SUM(D135:F135)=1,K135=1),C135-SUM(D136:E136),ROUND(C135*F135,2)),"")</f>
        <v/>
      </c>
      <c r="G136" s="59" t="str">
        <f>IF(G135&gt;0,IF(AND(SUM(D135:G135)=1,K135=1),C135-SUM(D136:F136),ROUND(C135*G135,2)),"")</f>
        <v/>
      </c>
      <c r="H136" s="60" t="str">
        <f>IF(H135&gt;0,IF(AND(SUM(D135:H135)=1,K135=1),C135-SUM(D136:G136),ROUND(C135*H135,2)),"")</f>
        <v/>
      </c>
      <c r="I136" s="61" t="str">
        <f>IF(I135&gt;0,IF(AND(SUM(D135:I135)=1,K135=1),C135-SUM(D136:H136),ROUND(C135*I135,2)),"")</f>
        <v/>
      </c>
      <c r="J136" s="54">
        <f>IF(J135&gt;0,IF(AND(SUM(D135:J135)=1,K135=1),C135-SUM(D136:I136),ROUND(C135*J135,2)),"")</f>
        <v>5399.59</v>
      </c>
      <c r="K136" s="55">
        <f t="shared" si="16"/>
        <v>5399.59</v>
      </c>
    </row>
    <row r="137" spans="1:11" ht="12" customHeight="1">
      <c r="A137" s="101" t="s">
        <v>1164</v>
      </c>
      <c r="B137" s="102" t="s">
        <v>1165</v>
      </c>
      <c r="C137" s="103">
        <v>30205.71</v>
      </c>
      <c r="D137" s="56">
        <f>D138/C137</f>
        <v>0</v>
      </c>
      <c r="E137" s="56">
        <f>E138/C137</f>
        <v>0</v>
      </c>
      <c r="F137" s="56">
        <f>F138/C137</f>
        <v>0</v>
      </c>
      <c r="G137" s="56">
        <f>G138/C137</f>
        <v>0</v>
      </c>
      <c r="H137" s="104">
        <f>H138/C137</f>
        <v>0.29999990068103016</v>
      </c>
      <c r="I137" s="104">
        <f>I138/C137</f>
        <v>0</v>
      </c>
      <c r="J137" s="52">
        <f>J138/C137</f>
        <v>0.70000009931896989</v>
      </c>
      <c r="K137" s="53">
        <f t="shared" si="16"/>
        <v>1</v>
      </c>
    </row>
    <row r="138" spans="1:11" ht="12.95" customHeight="1">
      <c r="A138" s="101"/>
      <c r="B138" s="102"/>
      <c r="C138" s="103"/>
      <c r="D138" s="59">
        <f t="shared" ref="D138:J138" si="17">SUM(D140)*1</f>
        <v>0</v>
      </c>
      <c r="E138" s="59">
        <f t="shared" si="17"/>
        <v>0</v>
      </c>
      <c r="F138" s="59">
        <f t="shared" si="17"/>
        <v>0</v>
      </c>
      <c r="G138" s="59">
        <f t="shared" si="17"/>
        <v>0</v>
      </c>
      <c r="H138" s="100">
        <f t="shared" si="17"/>
        <v>9061.7099999999991</v>
      </c>
      <c r="I138" s="100">
        <f t="shared" si="17"/>
        <v>0</v>
      </c>
      <c r="J138" s="54">
        <f t="shared" si="17"/>
        <v>21144</v>
      </c>
      <c r="K138" s="55">
        <f t="shared" si="16"/>
        <v>30205.71</v>
      </c>
    </row>
    <row r="139" spans="1:11" ht="12" customHeight="1">
      <c r="A139" s="101" t="s">
        <v>1166</v>
      </c>
      <c r="B139" s="102" t="s">
        <v>1167</v>
      </c>
      <c r="C139" s="103">
        <v>30205.71</v>
      </c>
      <c r="D139" s="56"/>
      <c r="E139" s="56"/>
      <c r="F139" s="56"/>
      <c r="G139" s="56"/>
      <c r="H139" s="104">
        <v>0.3</v>
      </c>
      <c r="I139" s="104"/>
      <c r="J139" s="52">
        <v>0.7</v>
      </c>
      <c r="K139" s="53">
        <f t="shared" si="16"/>
        <v>1</v>
      </c>
    </row>
    <row r="140" spans="1:11" ht="12.95" customHeight="1">
      <c r="A140" s="101"/>
      <c r="B140" s="102"/>
      <c r="C140" s="103"/>
      <c r="D140" s="59" t="str">
        <f>IF(D139&gt;0,ROUND(C139*D139,2),"")</f>
        <v/>
      </c>
      <c r="E140" s="59" t="str">
        <f>IF(E139&gt;0,IF(AND(SUM(D139:E139)=1,K139=1),C139-SUM(D140:D140),ROUND(C139*E139,2)),"")</f>
        <v/>
      </c>
      <c r="F140" s="59" t="str">
        <f>IF(F139&gt;0,IF(AND(SUM(D139:F139)=1,K139=1),C139-SUM(D140:E140),ROUND(C139*F139,2)),"")</f>
        <v/>
      </c>
      <c r="G140" s="59" t="str">
        <f>IF(G139&gt;0,IF(AND(SUM(D139:G139)=1,K139=1),C139-SUM(D140:F140),ROUND(C139*G139,2)),"")</f>
        <v/>
      </c>
      <c r="H140" s="100">
        <f>IF(H139&gt;0,IF(AND(SUM(D139:H139)=1,K139=1),C139-SUM(D140:G140),ROUND(C139*H139,2)),"")</f>
        <v>9061.7099999999991</v>
      </c>
      <c r="I140" s="100" t="str">
        <f>IF(I139&gt;0,IF(AND(SUM(D139:I139)=1,K139=1),C139-SUM(D140:H140),ROUND(C139*I139,2)),"")</f>
        <v/>
      </c>
      <c r="J140" s="54">
        <f>IF(J139&gt;0,IF(AND(SUM(D139:J139)=1,K139=1),C139-SUM(D140:I140),ROUND(C139*J139,2)),"")</f>
        <v>21144</v>
      </c>
      <c r="K140" s="55">
        <f t="shared" si="16"/>
        <v>30205.71</v>
      </c>
    </row>
    <row r="141" spans="1:11" ht="12" customHeight="1">
      <c r="A141" s="101" t="s">
        <v>1180</v>
      </c>
      <c r="B141" s="102" t="s">
        <v>1181</v>
      </c>
      <c r="C141" s="103">
        <v>18898.03</v>
      </c>
      <c r="D141" s="56">
        <f>D142/C141</f>
        <v>0</v>
      </c>
      <c r="E141" s="56">
        <f>E142/C141</f>
        <v>0</v>
      </c>
      <c r="F141" s="56">
        <f>F142/C141</f>
        <v>0</v>
      </c>
      <c r="G141" s="56">
        <f>G142/C141</f>
        <v>0</v>
      </c>
      <c r="H141" s="57">
        <f>H142/C141</f>
        <v>0</v>
      </c>
      <c r="I141" s="58">
        <f>I142/C141</f>
        <v>0</v>
      </c>
      <c r="J141" s="52">
        <f>J142/C141</f>
        <v>1</v>
      </c>
      <c r="K141" s="53">
        <f t="shared" si="16"/>
        <v>1</v>
      </c>
    </row>
    <row r="142" spans="1:11" ht="12.95" customHeight="1">
      <c r="A142" s="101"/>
      <c r="B142" s="102"/>
      <c r="C142" s="103"/>
      <c r="D142" s="59">
        <f t="shared" ref="D142:J142" si="18">SUM(D144,D146)*1</f>
        <v>0</v>
      </c>
      <c r="E142" s="59">
        <f t="shared" si="18"/>
        <v>0</v>
      </c>
      <c r="F142" s="59">
        <f t="shared" si="18"/>
        <v>0</v>
      </c>
      <c r="G142" s="59">
        <f t="shared" si="18"/>
        <v>0</v>
      </c>
      <c r="H142" s="60">
        <f t="shared" si="18"/>
        <v>0</v>
      </c>
      <c r="I142" s="61">
        <f t="shared" si="18"/>
        <v>0</v>
      </c>
      <c r="J142" s="54">
        <f t="shared" si="18"/>
        <v>18898.03</v>
      </c>
      <c r="K142" s="55">
        <f t="shared" si="16"/>
        <v>18898.03</v>
      </c>
    </row>
    <row r="143" spans="1:11" ht="12" customHeight="1">
      <c r="A143" s="101" t="s">
        <v>1182</v>
      </c>
      <c r="B143" s="102" t="s">
        <v>1183</v>
      </c>
      <c r="C143" s="103">
        <v>5927.07</v>
      </c>
      <c r="D143" s="56"/>
      <c r="E143" s="56"/>
      <c r="F143" s="56"/>
      <c r="G143" s="56"/>
      <c r="H143" s="57"/>
      <c r="I143" s="58"/>
      <c r="J143" s="52">
        <v>1</v>
      </c>
      <c r="K143" s="53">
        <f t="shared" si="16"/>
        <v>1</v>
      </c>
    </row>
    <row r="144" spans="1:11" ht="12.95" customHeight="1">
      <c r="A144" s="101"/>
      <c r="B144" s="102"/>
      <c r="C144" s="103"/>
      <c r="D144" s="59" t="str">
        <f>IF(D143&gt;0,ROUND(C143*D143,2),"")</f>
        <v/>
      </c>
      <c r="E144" s="59" t="str">
        <f>IF(E143&gt;0,IF(AND(SUM(D143:E143)=1,K143=1),C143-SUM(D144:D144),ROUND(C143*E143,2)),"")</f>
        <v/>
      </c>
      <c r="F144" s="59" t="str">
        <f>IF(F143&gt;0,IF(AND(SUM(D143:F143)=1,K143=1),C143-SUM(D144:E144),ROUND(C143*F143,2)),"")</f>
        <v/>
      </c>
      <c r="G144" s="59" t="str">
        <f>IF(G143&gt;0,IF(AND(SUM(D143:G143)=1,K143=1),C143-SUM(D144:F144),ROUND(C143*G143,2)),"")</f>
        <v/>
      </c>
      <c r="H144" s="60" t="str">
        <f>IF(H143&gt;0,IF(AND(SUM(D143:H143)=1,K143=1),C143-SUM(D144:G144),ROUND(C143*H143,2)),"")</f>
        <v/>
      </c>
      <c r="I144" s="61" t="str">
        <f>IF(I143&gt;0,IF(AND(SUM(D143:I143)=1,K143=1),C143-SUM(D144:H144),ROUND(C143*I143,2)),"")</f>
        <v/>
      </c>
      <c r="J144" s="54">
        <f>IF(J143&gt;0,IF(AND(SUM(D143:J143)=1,K143=1),C143-SUM(D144:I144),ROUND(C143*J143,2)),"")</f>
        <v>5927.07</v>
      </c>
      <c r="K144" s="55">
        <f t="shared" si="16"/>
        <v>5927.07</v>
      </c>
    </row>
    <row r="145" spans="1:11" ht="12" customHeight="1">
      <c r="A145" s="101" t="s">
        <v>1187</v>
      </c>
      <c r="B145" s="102" t="s">
        <v>1188</v>
      </c>
      <c r="C145" s="103">
        <v>12970.96</v>
      </c>
      <c r="D145" s="56"/>
      <c r="E145" s="56"/>
      <c r="F145" s="56"/>
      <c r="G145" s="56"/>
      <c r="H145" s="57"/>
      <c r="I145" s="58"/>
      <c r="J145" s="52">
        <v>1</v>
      </c>
      <c r="K145" s="53">
        <f t="shared" si="16"/>
        <v>1</v>
      </c>
    </row>
    <row r="146" spans="1:11" ht="12.95" customHeight="1">
      <c r="A146" s="101"/>
      <c r="B146" s="102"/>
      <c r="C146" s="103"/>
      <c r="D146" s="59" t="str">
        <f>IF(D145&gt;0,ROUND(C145*D145,2),"")</f>
        <v/>
      </c>
      <c r="E146" s="59" t="str">
        <f>IF(E145&gt;0,IF(AND(SUM(D145:E145)=1,K145=1),C145-SUM(D146:D146),ROUND(C145*E145,2)),"")</f>
        <v/>
      </c>
      <c r="F146" s="59" t="str">
        <f>IF(F145&gt;0,IF(AND(SUM(D145:F145)=1,K145=1),C145-SUM(D146:E146),ROUND(C145*F145,2)),"")</f>
        <v/>
      </c>
      <c r="G146" s="59" t="str">
        <f>IF(G145&gt;0,IF(AND(SUM(D145:G145)=1,K145=1),C145-SUM(D146:F146),ROUND(C145*G145,2)),"")</f>
        <v/>
      </c>
      <c r="H146" s="60" t="str">
        <f>IF(H145&gt;0,IF(AND(SUM(D145:H145)=1,K145=1),C145-SUM(D146:G146),ROUND(C145*H145,2)),"")</f>
        <v/>
      </c>
      <c r="I146" s="61" t="str">
        <f>IF(I145&gt;0,IF(AND(SUM(D145:I145)=1,K145=1),C145-SUM(D146:H146),ROUND(C145*I145,2)),"")</f>
        <v/>
      </c>
      <c r="J146" s="54">
        <f>IF(J145&gt;0,IF(AND(SUM(D145:J145)=1,K145=1),C145-SUM(D146:I146),ROUND(C145*J145,2)),"")</f>
        <v>12970.96</v>
      </c>
      <c r="K146" s="55">
        <f t="shared" si="16"/>
        <v>12970.96</v>
      </c>
    </row>
    <row r="147" spans="1:11" ht="12" customHeight="1">
      <c r="A147" s="101" t="s">
        <v>1195</v>
      </c>
      <c r="B147" s="102" t="s">
        <v>1196</v>
      </c>
      <c r="C147" s="103">
        <v>32842.410000000003</v>
      </c>
      <c r="D147" s="56">
        <f>D148/C147</f>
        <v>0</v>
      </c>
      <c r="E147" s="56">
        <f>E148/C147</f>
        <v>0</v>
      </c>
      <c r="F147" s="56">
        <f>F148/C147</f>
        <v>0</v>
      </c>
      <c r="G147" s="52">
        <f>G148/C147</f>
        <v>0.24999992387891143</v>
      </c>
      <c r="H147" s="104">
        <f>H148/C147</f>
        <v>0.50000015224217709</v>
      </c>
      <c r="I147" s="104">
        <f>I148/C147</f>
        <v>0</v>
      </c>
      <c r="J147" s="52">
        <f>J148/C147</f>
        <v>0.24999992387891143</v>
      </c>
      <c r="K147" s="53">
        <f t="shared" si="16"/>
        <v>1</v>
      </c>
    </row>
    <row r="148" spans="1:11" ht="12.95" customHeight="1">
      <c r="A148" s="101"/>
      <c r="B148" s="102"/>
      <c r="C148" s="103"/>
      <c r="D148" s="59">
        <f t="shared" ref="D148:J148" si="19">SUM(D150,D152,D154,D156,D158)*1</f>
        <v>0</v>
      </c>
      <c r="E148" s="59">
        <f t="shared" si="19"/>
        <v>0</v>
      </c>
      <c r="F148" s="59">
        <f t="shared" si="19"/>
        <v>0</v>
      </c>
      <c r="G148" s="54">
        <f t="shared" si="19"/>
        <v>8210.6</v>
      </c>
      <c r="H148" s="100">
        <f t="shared" si="19"/>
        <v>16421.21</v>
      </c>
      <c r="I148" s="100">
        <f t="shared" si="19"/>
        <v>0</v>
      </c>
      <c r="J148" s="54">
        <f t="shared" si="19"/>
        <v>8210.6</v>
      </c>
      <c r="K148" s="55">
        <f t="shared" si="16"/>
        <v>32842.409999999996</v>
      </c>
    </row>
    <row r="149" spans="1:11" ht="12" customHeight="1">
      <c r="A149" s="101" t="s">
        <v>1197</v>
      </c>
      <c r="B149" s="102" t="s">
        <v>1198</v>
      </c>
      <c r="C149" s="103">
        <v>432.48</v>
      </c>
      <c r="D149" s="56"/>
      <c r="E149" s="56"/>
      <c r="F149" s="56"/>
      <c r="G149" s="52">
        <v>0.25</v>
      </c>
      <c r="H149" s="104">
        <v>0.5</v>
      </c>
      <c r="I149" s="104"/>
      <c r="J149" s="52">
        <v>0.25</v>
      </c>
      <c r="K149" s="53">
        <f t="shared" si="16"/>
        <v>1</v>
      </c>
    </row>
    <row r="150" spans="1:11" ht="12.95" customHeight="1">
      <c r="A150" s="101"/>
      <c r="B150" s="102"/>
      <c r="C150" s="103"/>
      <c r="D150" s="59" t="str">
        <f>IF(D149&gt;0,ROUND(C149*D149,2),"")</f>
        <v/>
      </c>
      <c r="E150" s="59" t="str">
        <f>IF(E149&gt;0,IF(AND(SUM(D149:E149)=1,K149=1),C149-SUM(D150:D150),ROUND(C149*E149,2)),"")</f>
        <v/>
      </c>
      <c r="F150" s="59" t="str">
        <f>IF(F149&gt;0,IF(AND(SUM(D149:F149)=1,K149=1),C149-SUM(D150:E150),ROUND(C149*F149,2)),"")</f>
        <v/>
      </c>
      <c r="G150" s="54">
        <f>IF(G149&gt;0,IF(AND(SUM(D149:G149)=1,K149=1),C149-SUM(D150:F150),ROUND(C149*G149,2)),"")</f>
        <v>108.12</v>
      </c>
      <c r="H150" s="100">
        <f>IF(H149&gt;0,IF(AND(SUM(D149:H149)=1,K149=1),C149-SUM(D150:G150),ROUND(C149*H149,2)),"")</f>
        <v>216.24</v>
      </c>
      <c r="I150" s="100" t="str">
        <f>IF(I149&gt;0,IF(AND(SUM(D149:I149)=1,K149=1),C149-SUM(D150:H150),ROUND(C149*I149,2)),"")</f>
        <v/>
      </c>
      <c r="J150" s="54">
        <f>IF(J149&gt;0,IF(AND(SUM(D149:J149)=1,K149=1),C149-SUM(D150:I150),ROUND(C149*J149,2)),"")</f>
        <v>108.12</v>
      </c>
      <c r="K150" s="55">
        <f t="shared" si="16"/>
        <v>432.48</v>
      </c>
    </row>
    <row r="151" spans="1:11" ht="12" customHeight="1">
      <c r="A151" s="101" t="s">
        <v>1205</v>
      </c>
      <c r="B151" s="102" t="s">
        <v>1206</v>
      </c>
      <c r="C151" s="103">
        <v>296.24</v>
      </c>
      <c r="D151" s="56"/>
      <c r="E151" s="56"/>
      <c r="F151" s="56"/>
      <c r="G151" s="52">
        <v>0.25</v>
      </c>
      <c r="H151" s="104">
        <v>0.5</v>
      </c>
      <c r="I151" s="104"/>
      <c r="J151" s="52">
        <v>0.25</v>
      </c>
      <c r="K151" s="53">
        <f t="shared" si="16"/>
        <v>1</v>
      </c>
    </row>
    <row r="152" spans="1:11" ht="12.95" customHeight="1">
      <c r="A152" s="101"/>
      <c r="B152" s="102"/>
      <c r="C152" s="103"/>
      <c r="D152" s="59" t="str">
        <f>IF(D151&gt;0,ROUND(C151*D151,2),"")</f>
        <v/>
      </c>
      <c r="E152" s="59" t="str">
        <f>IF(E151&gt;0,IF(AND(SUM(D151:E151)=1,K151=1),C151-SUM(D152:D152),ROUND(C151*E151,2)),"")</f>
        <v/>
      </c>
      <c r="F152" s="59" t="str">
        <f>IF(F151&gt;0,IF(AND(SUM(D151:F151)=1,K151=1),C151-SUM(D152:E152),ROUND(C151*F151,2)),"")</f>
        <v/>
      </c>
      <c r="G152" s="54">
        <f>IF(G151&gt;0,IF(AND(SUM(D151:G151)=1,K151=1),C151-SUM(D152:F152),ROUND(C151*G151,2)),"")</f>
        <v>74.06</v>
      </c>
      <c r="H152" s="100">
        <f>IF(H151&gt;0,IF(AND(SUM(D151:H151)=1,K151=1),C151-SUM(D152:G152),ROUND(C151*H151,2)),"")</f>
        <v>148.12</v>
      </c>
      <c r="I152" s="100" t="str">
        <f>IF(I151&gt;0,IF(AND(SUM(D151:I151)=1,K151=1),C151-SUM(D152:H152),ROUND(C151*I151,2)),"")</f>
        <v/>
      </c>
      <c r="J152" s="54">
        <f>IF(J151&gt;0,IF(AND(SUM(D151:J151)=1,K151=1),C151-SUM(D152:I152),ROUND(C151*J151,2)),"")</f>
        <v>74.06</v>
      </c>
      <c r="K152" s="55">
        <f t="shared" si="16"/>
        <v>296.24</v>
      </c>
    </row>
    <row r="153" spans="1:11" ht="12" customHeight="1">
      <c r="A153" s="101" t="s">
        <v>1216</v>
      </c>
      <c r="B153" s="102" t="s">
        <v>737</v>
      </c>
      <c r="C153" s="103">
        <v>15593.48</v>
      </c>
      <c r="D153" s="56"/>
      <c r="E153" s="56"/>
      <c r="F153" s="56"/>
      <c r="G153" s="52">
        <v>0.25</v>
      </c>
      <c r="H153" s="104">
        <v>0.5</v>
      </c>
      <c r="I153" s="104"/>
      <c r="J153" s="52">
        <v>0.25</v>
      </c>
      <c r="K153" s="53">
        <f t="shared" si="16"/>
        <v>1</v>
      </c>
    </row>
    <row r="154" spans="1:11" ht="12.95" customHeight="1">
      <c r="A154" s="101"/>
      <c r="B154" s="102"/>
      <c r="C154" s="103"/>
      <c r="D154" s="59" t="str">
        <f>IF(D153&gt;0,ROUND(C153*D153,2),"")</f>
        <v/>
      </c>
      <c r="E154" s="59" t="str">
        <f>IF(E153&gt;0,IF(AND(SUM(D153:E153)=1,K153=1),C153-SUM(D154:D154),ROUND(C153*E153,2)),"")</f>
        <v/>
      </c>
      <c r="F154" s="59" t="str">
        <f>IF(F153&gt;0,IF(AND(SUM(D153:F153)=1,K153=1),C153-SUM(D154:E154),ROUND(C153*F153,2)),"")</f>
        <v/>
      </c>
      <c r="G154" s="54">
        <f>IF(G153&gt;0,IF(AND(SUM(D153:G153)=1,K153=1),C153-SUM(D154:F154),ROUND(C153*G153,2)),"")</f>
        <v>3898.37</v>
      </c>
      <c r="H154" s="100">
        <f>IF(H153&gt;0,IF(AND(SUM(D153:H153)=1,K153=1),C153-SUM(D154:G154),ROUND(C153*H153,2)),"")</f>
        <v>7796.74</v>
      </c>
      <c r="I154" s="100" t="str">
        <f>IF(I153&gt;0,IF(AND(SUM(D153:I153)=1,K153=1),C153-SUM(D154:H154),ROUND(C153*I153,2)),"")</f>
        <v/>
      </c>
      <c r="J154" s="54">
        <f>IF(J153&gt;0,IF(AND(SUM(D153:J153)=1,K153=1),C153-SUM(D154:I154),ROUND(C153*J153,2)),"")</f>
        <v>3898.369999999999</v>
      </c>
      <c r="K154" s="55">
        <f t="shared" si="16"/>
        <v>15593.48</v>
      </c>
    </row>
    <row r="155" spans="1:11" ht="12" customHeight="1">
      <c r="A155" s="101" t="s">
        <v>1238</v>
      </c>
      <c r="B155" s="102" t="s">
        <v>1239</v>
      </c>
      <c r="C155" s="103">
        <v>14954.08</v>
      </c>
      <c r="D155" s="56"/>
      <c r="E155" s="56"/>
      <c r="F155" s="56"/>
      <c r="G155" s="52">
        <v>0.25</v>
      </c>
      <c r="H155" s="104">
        <v>0.5</v>
      </c>
      <c r="I155" s="104"/>
      <c r="J155" s="52">
        <v>0.25</v>
      </c>
      <c r="K155" s="53">
        <f t="shared" si="16"/>
        <v>1</v>
      </c>
    </row>
    <row r="156" spans="1:11" ht="12.95" customHeight="1">
      <c r="A156" s="101"/>
      <c r="B156" s="102"/>
      <c r="C156" s="103"/>
      <c r="D156" s="59" t="str">
        <f>IF(D155&gt;0,ROUND(C155*D155,2),"")</f>
        <v/>
      </c>
      <c r="E156" s="59" t="str">
        <f>IF(E155&gt;0,IF(AND(SUM(D155:E155)=1,K155=1),C155-SUM(D156:D156),ROUND(C155*E155,2)),"")</f>
        <v/>
      </c>
      <c r="F156" s="59" t="str">
        <f>IF(F155&gt;0,IF(AND(SUM(D155:F155)=1,K155=1),C155-SUM(D156:E156),ROUND(C155*F155,2)),"")</f>
        <v/>
      </c>
      <c r="G156" s="54">
        <f>IF(G155&gt;0,IF(AND(SUM(D155:G155)=1,K155=1),C155-SUM(D156:F156),ROUND(C155*G155,2)),"")</f>
        <v>3738.52</v>
      </c>
      <c r="H156" s="100">
        <f>IF(H155&gt;0,IF(AND(SUM(D155:H155)=1,K155=1),C155-SUM(D156:G156),ROUND(C155*H155,2)),"")</f>
        <v>7477.04</v>
      </c>
      <c r="I156" s="100" t="str">
        <f>IF(I155&gt;0,IF(AND(SUM(D155:I155)=1,K155=1),C155-SUM(D156:H156),ROUND(C155*I155,2)),"")</f>
        <v/>
      </c>
      <c r="J156" s="54">
        <f>IF(J155&gt;0,IF(AND(SUM(D155:J155)=1,K155=1),C155-SUM(D156:I156),ROUND(C155*J155,2)),"")</f>
        <v>3738.5200000000004</v>
      </c>
      <c r="K156" s="55">
        <f t="shared" si="16"/>
        <v>14954.08</v>
      </c>
    </row>
    <row r="157" spans="1:11" ht="12" customHeight="1">
      <c r="A157" s="101" t="s">
        <v>1255</v>
      </c>
      <c r="B157" s="102" t="s">
        <v>1256</v>
      </c>
      <c r="C157" s="103">
        <v>1566.13</v>
      </c>
      <c r="D157" s="56"/>
      <c r="E157" s="56"/>
      <c r="F157" s="56"/>
      <c r="G157" s="52">
        <v>0.25</v>
      </c>
      <c r="H157" s="104">
        <v>0.5</v>
      </c>
      <c r="I157" s="104"/>
      <c r="J157" s="52">
        <v>0.25</v>
      </c>
      <c r="K157" s="53">
        <f t="shared" si="16"/>
        <v>1</v>
      </c>
    </row>
    <row r="158" spans="1:11" ht="12.95" customHeight="1">
      <c r="A158" s="101"/>
      <c r="B158" s="102"/>
      <c r="C158" s="103"/>
      <c r="D158" s="59" t="str">
        <f>IF(D157&gt;0,ROUND(C157*D157,2),"")</f>
        <v/>
      </c>
      <c r="E158" s="59" t="str">
        <f>IF(E157&gt;0,IF(AND(SUM(D157:E157)=1,K157=1),C157-SUM(D158:D158),ROUND(C157*E157,2)),"")</f>
        <v/>
      </c>
      <c r="F158" s="59" t="str">
        <f>IF(F157&gt;0,IF(AND(SUM(D157:F157)=1,K157=1),C157-SUM(D158:E158),ROUND(C157*F157,2)),"")</f>
        <v/>
      </c>
      <c r="G158" s="54">
        <f>IF(G157&gt;0,IF(AND(SUM(D157:G157)=1,K157=1),C157-SUM(D158:F158),ROUND(C157*G157,2)),"")</f>
        <v>391.53</v>
      </c>
      <c r="H158" s="100">
        <f>IF(H157&gt;0,IF(AND(SUM(D157:H157)=1,K157=1),C157-SUM(D158:G158),ROUND(C157*H157,2)),"")</f>
        <v>783.07</v>
      </c>
      <c r="I158" s="100" t="str">
        <f>IF(I157&gt;0,IF(AND(SUM(D157:I157)=1,K157=1),C157-SUM(D158:H158),ROUND(C157*I157,2)),"")</f>
        <v/>
      </c>
      <c r="J158" s="54">
        <f>IF(J157&gt;0,IF(AND(SUM(D157:J157)=1,K157=1),C157-SUM(D158:I158),ROUND(C157*J157,2)),"")</f>
        <v>391.5300000000002</v>
      </c>
      <c r="K158" s="55">
        <f t="shared" si="16"/>
        <v>1566.13</v>
      </c>
    </row>
    <row r="159" spans="1:11" ht="12" customHeight="1">
      <c r="A159" s="101" t="s">
        <v>1272</v>
      </c>
      <c r="B159" s="102" t="s">
        <v>1273</v>
      </c>
      <c r="C159" s="103">
        <v>59321.279999999999</v>
      </c>
      <c r="D159" s="56">
        <f>D160/C159</f>
        <v>0</v>
      </c>
      <c r="E159" s="56">
        <f>E160/C159</f>
        <v>0</v>
      </c>
      <c r="F159" s="56">
        <f>F160/C159</f>
        <v>0</v>
      </c>
      <c r="G159" s="52">
        <f>G160/C159</f>
        <v>0.25</v>
      </c>
      <c r="H159" s="104">
        <f>H160/C159</f>
        <v>0.5</v>
      </c>
      <c r="I159" s="104">
        <f>I160/C159</f>
        <v>0</v>
      </c>
      <c r="J159" s="52">
        <f>J160/C159</f>
        <v>0.24999999999999997</v>
      </c>
      <c r="K159" s="53">
        <f t="shared" si="16"/>
        <v>1</v>
      </c>
    </row>
    <row r="160" spans="1:11" ht="12.95" customHeight="1">
      <c r="A160" s="101"/>
      <c r="B160" s="102"/>
      <c r="C160" s="103"/>
      <c r="D160" s="59">
        <f t="shared" ref="D160:J160" si="20">SUM(D162,D164)*1</f>
        <v>0</v>
      </c>
      <c r="E160" s="59">
        <f t="shared" si="20"/>
        <v>0</v>
      </c>
      <c r="F160" s="59">
        <f t="shared" si="20"/>
        <v>0</v>
      </c>
      <c r="G160" s="54">
        <f t="shared" si="20"/>
        <v>14830.32</v>
      </c>
      <c r="H160" s="100">
        <f t="shared" si="20"/>
        <v>29660.639999999999</v>
      </c>
      <c r="I160" s="100">
        <f t="shared" si="20"/>
        <v>0</v>
      </c>
      <c r="J160" s="54">
        <f t="shared" si="20"/>
        <v>14830.319999999998</v>
      </c>
      <c r="K160" s="55">
        <f t="shared" si="16"/>
        <v>59321.279999999999</v>
      </c>
    </row>
    <row r="161" spans="1:11" ht="12" customHeight="1">
      <c r="A161" s="101" t="s">
        <v>1274</v>
      </c>
      <c r="B161" s="102" t="s">
        <v>1275</v>
      </c>
      <c r="C161" s="103">
        <v>53436.52</v>
      </c>
      <c r="D161" s="56"/>
      <c r="E161" s="56"/>
      <c r="F161" s="56"/>
      <c r="G161" s="52">
        <v>0.25</v>
      </c>
      <c r="H161" s="104">
        <v>0.5</v>
      </c>
      <c r="I161" s="104"/>
      <c r="J161" s="52">
        <v>0.25</v>
      </c>
      <c r="K161" s="53">
        <f t="shared" si="16"/>
        <v>1</v>
      </c>
    </row>
    <row r="162" spans="1:11" ht="12.95" customHeight="1">
      <c r="A162" s="101"/>
      <c r="B162" s="102"/>
      <c r="C162" s="103"/>
      <c r="D162" s="59" t="str">
        <f>IF(D161&gt;0,ROUND(C161*D161,2),"")</f>
        <v/>
      </c>
      <c r="E162" s="59" t="str">
        <f>IF(E161&gt;0,IF(AND(SUM(D161:E161)=1,K161=1),C161-SUM(D162:D162),ROUND(C161*E161,2)),"")</f>
        <v/>
      </c>
      <c r="F162" s="59" t="str">
        <f>IF(F161&gt;0,IF(AND(SUM(D161:F161)=1,K161=1),C161-SUM(D162:E162),ROUND(C161*F161,2)),"")</f>
        <v/>
      </c>
      <c r="G162" s="54">
        <f>IF(G161&gt;0,IF(AND(SUM(D161:G161)=1,K161=1),C161-SUM(D162:F162),ROUND(C161*G161,2)),"")</f>
        <v>13359.13</v>
      </c>
      <c r="H162" s="100">
        <f>IF(H161&gt;0,IF(AND(SUM(D161:H161)=1,K161=1),C161-SUM(D162:G162),ROUND(C161*H161,2)),"")</f>
        <v>26718.26</v>
      </c>
      <c r="I162" s="100" t="str">
        <f>IF(I161&gt;0,IF(AND(SUM(D161:I161)=1,K161=1),C161-SUM(D162:H162),ROUND(C161*I161,2)),"")</f>
        <v/>
      </c>
      <c r="J162" s="54">
        <f>IF(J161&gt;0,IF(AND(SUM(D161:J161)=1,K161=1),C161-SUM(D162:I162),ROUND(C161*J161,2)),"")</f>
        <v>13359.129999999997</v>
      </c>
      <c r="K162" s="55">
        <f t="shared" si="16"/>
        <v>53436.52</v>
      </c>
    </row>
    <row r="163" spans="1:11" ht="12" customHeight="1">
      <c r="A163" s="101" t="s">
        <v>1288</v>
      </c>
      <c r="B163" s="102" t="s">
        <v>351</v>
      </c>
      <c r="C163" s="103">
        <v>5884.76</v>
      </c>
      <c r="D163" s="56"/>
      <c r="E163" s="56"/>
      <c r="F163" s="56"/>
      <c r="G163" s="52">
        <v>0.25</v>
      </c>
      <c r="H163" s="104">
        <v>0.5</v>
      </c>
      <c r="I163" s="104"/>
      <c r="J163" s="52">
        <v>0.25</v>
      </c>
      <c r="K163" s="53">
        <f t="shared" si="16"/>
        <v>1</v>
      </c>
    </row>
    <row r="164" spans="1:11" ht="12.95" customHeight="1">
      <c r="A164" s="101"/>
      <c r="B164" s="102"/>
      <c r="C164" s="103"/>
      <c r="D164" s="59" t="str">
        <f>IF(D163&gt;0,ROUND(C163*D163,2),"")</f>
        <v/>
      </c>
      <c r="E164" s="59" t="str">
        <f>IF(E163&gt;0,IF(AND(SUM(D163:E163)=1,K163=1),C163-SUM(D164:D164),ROUND(C163*E163,2)),"")</f>
        <v/>
      </c>
      <c r="F164" s="59" t="str">
        <f>IF(F163&gt;0,IF(AND(SUM(D163:F163)=1,K163=1),C163-SUM(D164:E164),ROUND(C163*F163,2)),"")</f>
        <v/>
      </c>
      <c r="G164" s="54">
        <f>IF(G163&gt;0,IF(AND(SUM(D163:G163)=1,K163=1),C163-SUM(D164:F164),ROUND(C163*G163,2)),"")</f>
        <v>1471.19</v>
      </c>
      <c r="H164" s="100">
        <f>IF(H163&gt;0,IF(AND(SUM(D163:H163)=1,K163=1),C163-SUM(D164:G164),ROUND(C163*H163,2)),"")</f>
        <v>2942.38</v>
      </c>
      <c r="I164" s="100" t="str">
        <f>IF(I163&gt;0,IF(AND(SUM(D163:I163)=1,K163=1),C163-SUM(D164:H164),ROUND(C163*I163,2)),"")</f>
        <v/>
      </c>
      <c r="J164" s="54">
        <f>IF(J163&gt;0,IF(AND(SUM(D163:J163)=1,K163=1),C163-SUM(D164:I164),ROUND(C163*J163,2)),"")</f>
        <v>1471.1900000000005</v>
      </c>
      <c r="K164" s="55">
        <f t="shared" si="16"/>
        <v>5884.76</v>
      </c>
    </row>
    <row r="165" spans="1:11" ht="12" customHeight="1">
      <c r="A165" s="101" t="s">
        <v>1295</v>
      </c>
      <c r="B165" s="102" t="s">
        <v>1296</v>
      </c>
      <c r="C165" s="103">
        <v>17695.59</v>
      </c>
      <c r="D165" s="56">
        <f>D166/C165</f>
        <v>0</v>
      </c>
      <c r="E165" s="56">
        <f>E166/C165</f>
        <v>0</v>
      </c>
      <c r="F165" s="56">
        <f>F166/C165</f>
        <v>0</v>
      </c>
      <c r="G165" s="56">
        <f>G166/C165</f>
        <v>0</v>
      </c>
      <c r="H165" s="57">
        <f>H166/C165</f>
        <v>0</v>
      </c>
      <c r="I165" s="58">
        <f>I166/C165</f>
        <v>0</v>
      </c>
      <c r="J165" s="52">
        <f>J166/C165</f>
        <v>1</v>
      </c>
      <c r="K165" s="53">
        <f t="shared" si="16"/>
        <v>1</v>
      </c>
    </row>
    <row r="166" spans="1:11" ht="15" customHeight="1">
      <c r="A166" s="101"/>
      <c r="B166" s="102"/>
      <c r="C166" s="103"/>
      <c r="D166" s="59">
        <f t="shared" ref="D166:J166" si="21">SUM(D168,D170)*1</f>
        <v>0</v>
      </c>
      <c r="E166" s="59">
        <f t="shared" si="21"/>
        <v>0</v>
      </c>
      <c r="F166" s="59">
        <f t="shared" si="21"/>
        <v>0</v>
      </c>
      <c r="G166" s="59">
        <f t="shared" si="21"/>
        <v>0</v>
      </c>
      <c r="H166" s="60">
        <f t="shared" si="21"/>
        <v>0</v>
      </c>
      <c r="I166" s="61">
        <f t="shared" si="21"/>
        <v>0</v>
      </c>
      <c r="J166" s="54">
        <f t="shared" si="21"/>
        <v>17695.59</v>
      </c>
      <c r="K166" s="55">
        <f t="shared" si="16"/>
        <v>17695.59</v>
      </c>
    </row>
    <row r="167" spans="1:11" ht="12" customHeight="1">
      <c r="A167" s="101" t="s">
        <v>1297</v>
      </c>
      <c r="B167" s="102" t="s">
        <v>1298</v>
      </c>
      <c r="C167" s="103">
        <v>7219.13</v>
      </c>
      <c r="D167" s="56"/>
      <c r="E167" s="56"/>
      <c r="F167" s="56"/>
      <c r="G167" s="56"/>
      <c r="H167" s="57"/>
      <c r="I167" s="58"/>
      <c r="J167" s="52">
        <v>1</v>
      </c>
      <c r="K167" s="53">
        <f t="shared" si="16"/>
        <v>1</v>
      </c>
    </row>
    <row r="168" spans="1:11" ht="12.95" customHeight="1">
      <c r="A168" s="101"/>
      <c r="B168" s="102"/>
      <c r="C168" s="103"/>
      <c r="D168" s="59" t="str">
        <f>IF(D167&gt;0,ROUND(C167*D167,2),"")</f>
        <v/>
      </c>
      <c r="E168" s="59" t="str">
        <f>IF(E167&gt;0,IF(AND(SUM(D167:E167)=1,K167=1),C167-SUM(D168:D168),ROUND(C167*E167,2)),"")</f>
        <v/>
      </c>
      <c r="F168" s="59" t="str">
        <f>IF(F167&gt;0,IF(AND(SUM(D167:F167)=1,K167=1),C167-SUM(D168:E168),ROUND(C167*F167,2)),"")</f>
        <v/>
      </c>
      <c r="G168" s="59" t="str">
        <f>IF(G167&gt;0,IF(AND(SUM(D167:G167)=1,K167=1),C167-SUM(D168:F168),ROUND(C167*G167,2)),"")</f>
        <v/>
      </c>
      <c r="H168" s="60" t="str">
        <f>IF(H167&gt;0,IF(AND(SUM(D167:H167)=1,K167=1),C167-SUM(D168:G168),ROUND(C167*H167,2)),"")</f>
        <v/>
      </c>
      <c r="I168" s="61" t="str">
        <f>IF(I167&gt;0,IF(AND(SUM(D167:I167)=1,K167=1),C167-SUM(D168:H168),ROUND(C167*I167,2)),"")</f>
        <v/>
      </c>
      <c r="J168" s="54">
        <f>IF(J167&gt;0,IF(AND(SUM(D167:J167)=1,K167=1),C167-SUM(D168:I168),ROUND(C167*J167,2)),"")</f>
        <v>7219.13</v>
      </c>
      <c r="K168" s="55">
        <f t="shared" si="16"/>
        <v>7219.13</v>
      </c>
    </row>
    <row r="169" spans="1:11" ht="12" customHeight="1">
      <c r="A169" s="101" t="s">
        <v>1316</v>
      </c>
      <c r="B169" s="102" t="s">
        <v>1317</v>
      </c>
      <c r="C169" s="103">
        <v>10476.459999999999</v>
      </c>
      <c r="D169" s="56"/>
      <c r="E169" s="56"/>
      <c r="F169" s="56"/>
      <c r="G169" s="56"/>
      <c r="H169" s="57"/>
      <c r="I169" s="58"/>
      <c r="J169" s="52">
        <v>1</v>
      </c>
      <c r="K169" s="53">
        <f t="shared" si="16"/>
        <v>1</v>
      </c>
    </row>
    <row r="170" spans="1:11" ht="12.95" customHeight="1">
      <c r="A170" s="101"/>
      <c r="B170" s="102"/>
      <c r="C170" s="103"/>
      <c r="D170" s="59" t="str">
        <f>IF(D169&gt;0,ROUND(C169*D169,2),"")</f>
        <v/>
      </c>
      <c r="E170" s="59" t="str">
        <f>IF(E169&gt;0,IF(AND(SUM(D169:E169)=1,K169=1),C169-SUM(D170:D170),ROUND(C169*E169,2)),"")</f>
        <v/>
      </c>
      <c r="F170" s="59" t="str">
        <f>IF(F169&gt;0,IF(AND(SUM(D169:F169)=1,K169=1),C169-SUM(D170:E170),ROUND(C169*F169,2)),"")</f>
        <v/>
      </c>
      <c r="G170" s="59" t="str">
        <f>IF(G169&gt;0,IF(AND(SUM(D169:G169)=1,K169=1),C169-SUM(D170:F170),ROUND(C169*G169,2)),"")</f>
        <v/>
      </c>
      <c r="H170" s="60" t="str">
        <f>IF(H169&gt;0,IF(AND(SUM(D169:H169)=1,K169=1),C169-SUM(D170:G170),ROUND(C169*H169,2)),"")</f>
        <v/>
      </c>
      <c r="I170" s="61" t="str">
        <f>IF(I169&gt;0,IF(AND(SUM(D169:I169)=1,K169=1),C169-SUM(D170:H170),ROUND(C169*I169,2)),"")</f>
        <v/>
      </c>
      <c r="J170" s="54">
        <f>IF(J169&gt;0,IF(AND(SUM(D169:J169)=1,K169=1),C169-SUM(D170:I170),ROUND(C169*J169,2)),"")</f>
        <v>10476.459999999999</v>
      </c>
      <c r="K170" s="55">
        <f t="shared" si="16"/>
        <v>10476.459999999999</v>
      </c>
    </row>
    <row r="171" spans="1:11" ht="12" customHeight="1">
      <c r="A171" s="101" t="s">
        <v>1351</v>
      </c>
      <c r="B171" s="102" t="s">
        <v>1352</v>
      </c>
      <c r="C171" s="103">
        <v>5453.36</v>
      </c>
      <c r="D171" s="56">
        <f>D172/C171</f>
        <v>0</v>
      </c>
      <c r="E171" s="56">
        <f>E172/C171</f>
        <v>0</v>
      </c>
      <c r="F171" s="56">
        <f>F172/C171</f>
        <v>0</v>
      </c>
      <c r="G171" s="56">
        <f>G172/C171</f>
        <v>0</v>
      </c>
      <c r="H171" s="57">
        <f>H172/C171</f>
        <v>0</v>
      </c>
      <c r="I171" s="58">
        <f>I172/C171</f>
        <v>0</v>
      </c>
      <c r="J171" s="52">
        <f>J172/C171</f>
        <v>1.0000000000000002</v>
      </c>
      <c r="K171" s="53">
        <f t="shared" si="16"/>
        <v>1.0000000000000002</v>
      </c>
    </row>
    <row r="172" spans="1:11" ht="12.95" customHeight="1">
      <c r="A172" s="101"/>
      <c r="B172" s="102"/>
      <c r="C172" s="103"/>
      <c r="D172" s="59">
        <f t="shared" ref="D172:J172" si="22">SUM(D174,D176,D178)*1</f>
        <v>0</v>
      </c>
      <c r="E172" s="59">
        <f t="shared" si="22"/>
        <v>0</v>
      </c>
      <c r="F172" s="59">
        <f t="shared" si="22"/>
        <v>0</v>
      </c>
      <c r="G172" s="59">
        <f t="shared" si="22"/>
        <v>0</v>
      </c>
      <c r="H172" s="60">
        <f t="shared" si="22"/>
        <v>0</v>
      </c>
      <c r="I172" s="61">
        <f t="shared" si="22"/>
        <v>0</v>
      </c>
      <c r="J172" s="54">
        <f t="shared" si="22"/>
        <v>5453.3600000000006</v>
      </c>
      <c r="K172" s="55">
        <f t="shared" si="16"/>
        <v>5453.3600000000006</v>
      </c>
    </row>
    <row r="173" spans="1:11" ht="12" hidden="1" customHeight="1">
      <c r="A173" s="101" t="s">
        <v>1353</v>
      </c>
      <c r="B173" s="102" t="s">
        <v>1355</v>
      </c>
      <c r="C173" s="103">
        <v>1248.6500000000001</v>
      </c>
      <c r="D173" s="56"/>
      <c r="E173" s="56"/>
      <c r="F173" s="56"/>
      <c r="G173" s="56"/>
      <c r="H173" s="57"/>
      <c r="I173" s="58"/>
      <c r="J173" s="52">
        <v>1</v>
      </c>
      <c r="K173" s="53">
        <f t="shared" si="16"/>
        <v>1</v>
      </c>
    </row>
    <row r="174" spans="1:11" ht="15" hidden="1" customHeight="1">
      <c r="A174" s="101"/>
      <c r="B174" s="102"/>
      <c r="C174" s="103"/>
      <c r="D174" s="59" t="str">
        <f>IF(D173&gt;0,ROUND(C173*D173,2),"")</f>
        <v/>
      </c>
      <c r="E174" s="59" t="str">
        <f>IF(E173&gt;0,IF(AND(SUM(D173:E173)=1,K173=1),C173-SUM(D174:D174),ROUND(C173*E173,2)),"")</f>
        <v/>
      </c>
      <c r="F174" s="59" t="str">
        <f>IF(F173&gt;0,IF(AND(SUM(D173:F173)=1,K173=1),C173-SUM(D174:E174),ROUND(C173*F173,2)),"")</f>
        <v/>
      </c>
      <c r="G174" s="59" t="str">
        <f>IF(G173&gt;0,IF(AND(SUM(D173:G173)=1,K173=1),C173-SUM(D174:F174),ROUND(C173*G173,2)),"")</f>
        <v/>
      </c>
      <c r="H174" s="60" t="str">
        <f>IF(H173&gt;0,IF(AND(SUM(D173:H173)=1,K173=1),C173-SUM(D174:G174),ROUND(C173*H173,2)),"")</f>
        <v/>
      </c>
      <c r="I174" s="61" t="str">
        <f>IF(I173&gt;0,IF(AND(SUM(D173:I173)=1,K173=1),C173-SUM(D174:H174),ROUND(C173*I173,2)),"")</f>
        <v/>
      </c>
      <c r="J174" s="54">
        <f>IF(J173&gt;0,IF(AND(SUM(D173:J173)=1,K173=1),C173-SUM(D174:I174),ROUND(C173*J173,2)),"")</f>
        <v>1248.6500000000001</v>
      </c>
      <c r="K174" s="55">
        <f t="shared" si="16"/>
        <v>1248.6500000000001</v>
      </c>
    </row>
    <row r="175" spans="1:11" ht="12" hidden="1" customHeight="1">
      <c r="A175" s="101" t="s">
        <v>1356</v>
      </c>
      <c r="B175" s="102" t="s">
        <v>1358</v>
      </c>
      <c r="C175" s="103">
        <v>3731.46</v>
      </c>
      <c r="D175" s="56"/>
      <c r="E175" s="56"/>
      <c r="F175" s="56"/>
      <c r="G175" s="56"/>
      <c r="H175" s="57"/>
      <c r="I175" s="58"/>
      <c r="J175" s="52">
        <v>1</v>
      </c>
      <c r="K175" s="53">
        <f t="shared" si="16"/>
        <v>1</v>
      </c>
    </row>
    <row r="176" spans="1:11" ht="24" hidden="1" customHeight="1">
      <c r="A176" s="101"/>
      <c r="B176" s="102"/>
      <c r="C176" s="103"/>
      <c r="D176" s="59" t="str">
        <f>IF(D175&gt;0,ROUND(C175*D175,2),"")</f>
        <v/>
      </c>
      <c r="E176" s="59" t="str">
        <f>IF(E175&gt;0,IF(AND(SUM(D175:E175)=1,K175=1),C175-SUM(D176:D176),ROUND(C175*E175,2)),"")</f>
        <v/>
      </c>
      <c r="F176" s="59" t="str">
        <f>IF(F175&gt;0,IF(AND(SUM(D175:F175)=1,K175=1),C175-SUM(D176:E176),ROUND(C175*F175,2)),"")</f>
        <v/>
      </c>
      <c r="G176" s="59" t="str">
        <f>IF(G175&gt;0,IF(AND(SUM(D175:G175)=1,K175=1),C175-SUM(D176:F176),ROUND(C175*G175,2)),"")</f>
        <v/>
      </c>
      <c r="H176" s="60" t="str">
        <f>IF(H175&gt;0,IF(AND(SUM(D175:H175)=1,K175=1),C175-SUM(D176:G176),ROUND(C175*H175,2)),"")</f>
        <v/>
      </c>
      <c r="I176" s="61" t="str">
        <f>IF(I175&gt;0,IF(AND(SUM(D175:I175)=1,K175=1),C175-SUM(D176:H176),ROUND(C175*I175,2)),"")</f>
        <v/>
      </c>
      <c r="J176" s="54">
        <f>IF(J175&gt;0,IF(AND(SUM(D175:J175)=1,K175=1),C175-SUM(D176:I176),ROUND(C175*J175,2)),"")</f>
        <v>3731.46</v>
      </c>
      <c r="K176" s="55">
        <f t="shared" si="16"/>
        <v>3731.46</v>
      </c>
    </row>
    <row r="177" spans="1:11" ht="12" hidden="1" customHeight="1">
      <c r="A177" s="101" t="s">
        <v>1359</v>
      </c>
      <c r="B177" s="102" t="s">
        <v>1361</v>
      </c>
      <c r="C177" s="103">
        <v>473.25</v>
      </c>
      <c r="D177" s="56"/>
      <c r="E177" s="56"/>
      <c r="F177" s="56"/>
      <c r="G177" s="56"/>
      <c r="H177" s="57"/>
      <c r="I177" s="58"/>
      <c r="J177" s="52">
        <v>1</v>
      </c>
      <c r="K177" s="53">
        <f t="shared" si="16"/>
        <v>1</v>
      </c>
    </row>
    <row r="178" spans="1:11" ht="12.95" hidden="1" customHeight="1">
      <c r="A178" s="101"/>
      <c r="B178" s="102"/>
      <c r="C178" s="103"/>
      <c r="D178" s="59" t="str">
        <f>IF(D177&gt;0,ROUND(C177*D177,2),"")</f>
        <v/>
      </c>
      <c r="E178" s="59" t="str">
        <f>IF(E177&gt;0,IF(AND(SUM(D177:E177)=1,K177=1),C177-SUM(D178:D178),ROUND(C177*E177,2)),"")</f>
        <v/>
      </c>
      <c r="F178" s="59" t="str">
        <f>IF(F177&gt;0,IF(AND(SUM(D177:F177)=1,K177=1),C177-SUM(D178:E178),ROUND(C177*F177,2)),"")</f>
        <v/>
      </c>
      <c r="G178" s="59" t="str">
        <f>IF(G177&gt;0,IF(AND(SUM(D177:G177)=1,K177=1),C177-SUM(D178:F178),ROUND(C177*G177,2)),"")</f>
        <v/>
      </c>
      <c r="H178" s="60" t="str">
        <f>IF(H177&gt;0,IF(AND(SUM(D177:H177)=1,K177=1),C177-SUM(D178:G178),ROUND(C177*H177,2)),"")</f>
        <v/>
      </c>
      <c r="I178" s="61" t="str">
        <f>IF(I177&gt;0,IF(AND(SUM(D177:I177)=1,K177=1),C177-SUM(D178:H178),ROUND(C177*I177,2)),"")</f>
        <v/>
      </c>
      <c r="J178" s="54">
        <f>IF(J177&gt;0,IF(AND(SUM(D177:J177)=1,K177=1),C177-SUM(D178:I178),ROUND(C177*J177,2)),"")</f>
        <v>473.25</v>
      </c>
      <c r="K178" s="55">
        <f t="shared" si="16"/>
        <v>473.25</v>
      </c>
    </row>
    <row r="179" spans="1:11" ht="12" customHeight="1">
      <c r="A179" s="101" t="s">
        <v>1362</v>
      </c>
      <c r="B179" s="102" t="s">
        <v>1363</v>
      </c>
      <c r="C179" s="103">
        <v>22257.45</v>
      </c>
      <c r="D179" s="56">
        <f>D180/C179</f>
        <v>0</v>
      </c>
      <c r="E179" s="52">
        <f>E180/C179</f>
        <v>0.19999999999999998</v>
      </c>
      <c r="F179" s="52">
        <f>F180/C179</f>
        <v>0.19999999999999998</v>
      </c>
      <c r="G179" s="56">
        <f>G180/C179</f>
        <v>0</v>
      </c>
      <c r="H179" s="104">
        <f>H180/C179</f>
        <v>0.6</v>
      </c>
      <c r="I179" s="104">
        <f>I180/C179</f>
        <v>0</v>
      </c>
      <c r="J179" s="56">
        <f>J180/C179</f>
        <v>0</v>
      </c>
      <c r="K179" s="53">
        <f t="shared" si="16"/>
        <v>1</v>
      </c>
    </row>
    <row r="180" spans="1:11" ht="12.95" customHeight="1">
      <c r="A180" s="101"/>
      <c r="B180" s="102"/>
      <c r="C180" s="103"/>
      <c r="D180" s="59">
        <f t="shared" ref="D180:J180" si="23">SUM(D182,D184,D186,D188,D190,D192,D194,D196,D198,D200,D202,D204,D206,D208,D210,D212,D214,D216,D218,D220,D222)*1</f>
        <v>0</v>
      </c>
      <c r="E180" s="54">
        <f t="shared" si="23"/>
        <v>4451.49</v>
      </c>
      <c r="F180" s="54">
        <f t="shared" si="23"/>
        <v>4451.49</v>
      </c>
      <c r="G180" s="59">
        <f t="shared" si="23"/>
        <v>0</v>
      </c>
      <c r="H180" s="100">
        <f t="shared" si="23"/>
        <v>13354.47</v>
      </c>
      <c r="I180" s="100">
        <f t="shared" si="23"/>
        <v>0</v>
      </c>
      <c r="J180" s="59">
        <f t="shared" si="23"/>
        <v>0</v>
      </c>
      <c r="K180" s="55">
        <f t="shared" si="16"/>
        <v>22257.449999999997</v>
      </c>
    </row>
    <row r="181" spans="1:11" ht="12" hidden="1" customHeight="1">
      <c r="A181" s="101" t="s">
        <v>1364</v>
      </c>
      <c r="B181" s="102" t="s">
        <v>1366</v>
      </c>
      <c r="C181" s="103">
        <v>1918.35</v>
      </c>
      <c r="D181" s="56"/>
      <c r="E181" s="52">
        <v>0.2</v>
      </c>
      <c r="F181" s="52">
        <v>0.2</v>
      </c>
      <c r="G181" s="56"/>
      <c r="H181" s="104">
        <v>0.6</v>
      </c>
      <c r="I181" s="104"/>
      <c r="J181" s="56"/>
      <c r="K181" s="53">
        <f t="shared" si="16"/>
        <v>1</v>
      </c>
    </row>
    <row r="182" spans="1:11" ht="12.95" hidden="1" customHeight="1">
      <c r="A182" s="101"/>
      <c r="B182" s="102"/>
      <c r="C182" s="103"/>
      <c r="D182" s="59" t="str">
        <f>IF(D181&gt;0,ROUND(C181*D181,2),"")</f>
        <v/>
      </c>
      <c r="E182" s="54">
        <f>IF(E181&gt;0,IF(AND(SUM(D181:E181)=1,K181=1),C181-SUM(D182:D182),ROUND(C181*E181,2)),"")</f>
        <v>383.67</v>
      </c>
      <c r="F182" s="54">
        <f>IF(F181&gt;0,IF(AND(SUM(D181:F181)=1,K181=1),C181-SUM(D182:E182),ROUND(C181*F181,2)),"")</f>
        <v>383.67</v>
      </c>
      <c r="G182" s="59" t="str">
        <f>IF(G181&gt;0,IF(AND(SUM(D181:G181)=1,K181=1),C181-SUM(D182:F182),ROUND(C181*G181,2)),"")</f>
        <v/>
      </c>
      <c r="H182" s="100">
        <f>IF(H181&gt;0,IF(AND(SUM(D181:H181)=1,K181=1),C181-SUM(D182:G182),ROUND(C181*H181,2)),"")</f>
        <v>1151.0099999999998</v>
      </c>
      <c r="I182" s="100" t="str">
        <f>IF(I181&gt;0,IF(AND(SUM(D181:I181)=1,K181=1),C181-SUM(D182:H182),ROUND(C181*I181,2)),"")</f>
        <v/>
      </c>
      <c r="J182" s="59" t="str">
        <f>IF(J181&gt;0,IF(AND(SUM(D181:J181)=1,K181=1),C181-SUM(D182:I182),ROUND(C181*J181,2)),"")</f>
        <v/>
      </c>
      <c r="K182" s="55">
        <f t="shared" si="16"/>
        <v>1918.35</v>
      </c>
    </row>
    <row r="183" spans="1:11" ht="12" hidden="1" customHeight="1">
      <c r="A183" s="101" t="s">
        <v>1367</v>
      </c>
      <c r="B183" s="102" t="s">
        <v>1369</v>
      </c>
      <c r="C183" s="103">
        <v>11572.49</v>
      </c>
      <c r="D183" s="56"/>
      <c r="E183" s="52">
        <v>0.2</v>
      </c>
      <c r="F183" s="52">
        <v>0.2</v>
      </c>
      <c r="G183" s="56"/>
      <c r="H183" s="104">
        <v>0.6</v>
      </c>
      <c r="I183" s="104"/>
      <c r="J183" s="56"/>
      <c r="K183" s="53">
        <f t="shared" si="16"/>
        <v>1</v>
      </c>
    </row>
    <row r="184" spans="1:11" ht="15" hidden="1" customHeight="1">
      <c r="A184" s="101"/>
      <c r="B184" s="102"/>
      <c r="C184" s="103"/>
      <c r="D184" s="59" t="str">
        <f>IF(D183&gt;0,ROUND(C183*D183,2),"")</f>
        <v/>
      </c>
      <c r="E184" s="54">
        <f>IF(E183&gt;0,IF(AND(SUM(D183:E183)=1,K183=1),C183-SUM(D184:D184),ROUND(C183*E183,2)),"")</f>
        <v>2314.5</v>
      </c>
      <c r="F184" s="54">
        <f>IF(F183&gt;0,IF(AND(SUM(D183:F183)=1,K183=1),C183-SUM(D184:E184),ROUND(C183*F183,2)),"")</f>
        <v>2314.5</v>
      </c>
      <c r="G184" s="59" t="str">
        <f>IF(G183&gt;0,IF(AND(SUM(D183:G183)=1,K183=1),C183-SUM(D184:F184),ROUND(C183*G183,2)),"")</f>
        <v/>
      </c>
      <c r="H184" s="100">
        <f>IF(H183&gt;0,IF(AND(SUM(D183:H183)=1,K183=1),C183-SUM(D184:G184),ROUND(C183*H183,2)),"")</f>
        <v>6943.49</v>
      </c>
      <c r="I184" s="100" t="str">
        <f>IF(I183&gt;0,IF(AND(SUM(D183:I183)=1,K183=1),C183-SUM(D184:H184),ROUND(C183*I183,2)),"")</f>
        <v/>
      </c>
      <c r="J184" s="59" t="str">
        <f>IF(J183&gt;0,IF(AND(SUM(D183:J183)=1,K183=1),C183-SUM(D184:I184),ROUND(C183*J183,2)),"")</f>
        <v/>
      </c>
      <c r="K184" s="55">
        <f t="shared" si="16"/>
        <v>11572.49</v>
      </c>
    </row>
    <row r="185" spans="1:11" ht="12" hidden="1" customHeight="1">
      <c r="A185" s="101" t="s">
        <v>1370</v>
      </c>
      <c r="B185" s="102" t="s">
        <v>1372</v>
      </c>
      <c r="C185" s="103">
        <v>269.7</v>
      </c>
      <c r="D185" s="56"/>
      <c r="E185" s="52">
        <v>0.2</v>
      </c>
      <c r="F185" s="52">
        <v>0.2</v>
      </c>
      <c r="G185" s="56"/>
      <c r="H185" s="104">
        <v>0.6</v>
      </c>
      <c r="I185" s="104"/>
      <c r="J185" s="56"/>
      <c r="K185" s="53">
        <f t="shared" si="16"/>
        <v>1</v>
      </c>
    </row>
    <row r="186" spans="1:11" ht="24" hidden="1" customHeight="1">
      <c r="A186" s="101"/>
      <c r="B186" s="102"/>
      <c r="C186" s="103"/>
      <c r="D186" s="59" t="str">
        <f>IF(D185&gt;0,ROUND(C185*D185,2),"")</f>
        <v/>
      </c>
      <c r="E186" s="54">
        <f>IF(E185&gt;0,IF(AND(SUM(D185:E185)=1,K185=1),C185-SUM(D186:D186),ROUND(C185*E185,2)),"")</f>
        <v>53.94</v>
      </c>
      <c r="F186" s="54">
        <f>IF(F185&gt;0,IF(AND(SUM(D185:F185)=1,K185=1),C185-SUM(D186:E186),ROUND(C185*F185,2)),"")</f>
        <v>53.94</v>
      </c>
      <c r="G186" s="59" t="str">
        <f>IF(G185&gt;0,IF(AND(SUM(D185:G185)=1,K185=1),C185-SUM(D186:F186),ROUND(C185*G185,2)),"")</f>
        <v/>
      </c>
      <c r="H186" s="100">
        <f>IF(H185&gt;0,IF(AND(SUM(D185:H185)=1,K185=1),C185-SUM(D186:G186),ROUND(C185*H185,2)),"")</f>
        <v>161.82</v>
      </c>
      <c r="I186" s="100" t="str">
        <f>IF(I185&gt;0,IF(AND(SUM(D185:I185)=1,K185=1),C185-SUM(D186:H186),ROUND(C185*I185,2)),"")</f>
        <v/>
      </c>
      <c r="J186" s="59" t="str">
        <f>IF(J185&gt;0,IF(AND(SUM(D185:J185)=1,K185=1),C185-SUM(D186:I186),ROUND(C185*J185,2)),"")</f>
        <v/>
      </c>
      <c r="K186" s="55">
        <f t="shared" si="16"/>
        <v>269.7</v>
      </c>
    </row>
    <row r="187" spans="1:11" ht="12" hidden="1" customHeight="1">
      <c r="A187" s="101" t="s">
        <v>1373</v>
      </c>
      <c r="B187" s="102" t="s">
        <v>1375</v>
      </c>
      <c r="C187" s="103">
        <v>574.98</v>
      </c>
      <c r="D187" s="56"/>
      <c r="E187" s="52">
        <v>0.2</v>
      </c>
      <c r="F187" s="52">
        <v>0.2</v>
      </c>
      <c r="G187" s="56"/>
      <c r="H187" s="104">
        <v>0.6</v>
      </c>
      <c r="I187" s="104"/>
      <c r="J187" s="56"/>
      <c r="K187" s="53">
        <f t="shared" si="16"/>
        <v>1</v>
      </c>
    </row>
    <row r="188" spans="1:11" ht="15" hidden="1" customHeight="1">
      <c r="A188" s="101"/>
      <c r="B188" s="102"/>
      <c r="C188" s="103"/>
      <c r="D188" s="59" t="str">
        <f>IF(D187&gt;0,ROUND(C187*D187,2),"")</f>
        <v/>
      </c>
      <c r="E188" s="54">
        <f>IF(E187&gt;0,IF(AND(SUM(D187:E187)=1,K187=1),C187-SUM(D188:D188),ROUND(C187*E187,2)),"")</f>
        <v>115</v>
      </c>
      <c r="F188" s="54">
        <f>IF(F187&gt;0,IF(AND(SUM(D187:F187)=1,K187=1),C187-SUM(D188:E188),ROUND(C187*F187,2)),"")</f>
        <v>115</v>
      </c>
      <c r="G188" s="59" t="str">
        <f>IF(G187&gt;0,IF(AND(SUM(D187:G187)=1,K187=1),C187-SUM(D188:F188),ROUND(C187*G187,2)),"")</f>
        <v/>
      </c>
      <c r="H188" s="100">
        <f>IF(H187&gt;0,IF(AND(SUM(D187:H187)=1,K187=1),C187-SUM(D188:G188),ROUND(C187*H187,2)),"")</f>
        <v>344.98</v>
      </c>
      <c r="I188" s="100" t="str">
        <f>IF(I187&gt;0,IF(AND(SUM(D187:I187)=1,K187=1),C187-SUM(D188:H188),ROUND(C187*I187,2)),"")</f>
        <v/>
      </c>
      <c r="J188" s="59" t="str">
        <f>IF(J187&gt;0,IF(AND(SUM(D187:J187)=1,K187=1),C187-SUM(D188:I188),ROUND(C187*J187,2)),"")</f>
        <v/>
      </c>
      <c r="K188" s="55">
        <f t="shared" si="16"/>
        <v>574.98</v>
      </c>
    </row>
    <row r="189" spans="1:11" ht="12" hidden="1" customHeight="1">
      <c r="A189" s="101" t="s">
        <v>1376</v>
      </c>
      <c r="B189" s="102" t="s">
        <v>1378</v>
      </c>
      <c r="C189" s="103">
        <v>270.89999999999998</v>
      </c>
      <c r="D189" s="56"/>
      <c r="E189" s="52">
        <v>0.2</v>
      </c>
      <c r="F189" s="52">
        <v>0.2</v>
      </c>
      <c r="G189" s="56"/>
      <c r="H189" s="104">
        <v>0.6</v>
      </c>
      <c r="I189" s="104"/>
      <c r="J189" s="56"/>
      <c r="K189" s="53">
        <f t="shared" si="16"/>
        <v>1</v>
      </c>
    </row>
    <row r="190" spans="1:11" ht="12.95" hidden="1" customHeight="1">
      <c r="A190" s="101"/>
      <c r="B190" s="102"/>
      <c r="C190" s="103"/>
      <c r="D190" s="59" t="str">
        <f>IF(D189&gt;0,ROUND(C189*D189,2),"")</f>
        <v/>
      </c>
      <c r="E190" s="54">
        <f>IF(E189&gt;0,IF(AND(SUM(D189:E189)=1,K189=1),C189-SUM(D190:D190),ROUND(C189*E189,2)),"")</f>
        <v>54.18</v>
      </c>
      <c r="F190" s="54">
        <f>IF(F189&gt;0,IF(AND(SUM(D189:F189)=1,K189=1),C189-SUM(D190:E190),ROUND(C189*F189,2)),"")</f>
        <v>54.18</v>
      </c>
      <c r="G190" s="59" t="str">
        <f>IF(G189&gt;0,IF(AND(SUM(D189:G189)=1,K189=1),C189-SUM(D190:F190),ROUND(C189*G189,2)),"")</f>
        <v/>
      </c>
      <c r="H190" s="100">
        <f>IF(H189&gt;0,IF(AND(SUM(D189:H189)=1,K189=1),C189-SUM(D190:G190),ROUND(C189*H189,2)),"")</f>
        <v>162.53999999999996</v>
      </c>
      <c r="I190" s="100" t="str">
        <f>IF(I189&gt;0,IF(AND(SUM(D189:I189)=1,K189=1),C189-SUM(D190:H190),ROUND(C189*I189,2)),"")</f>
        <v/>
      </c>
      <c r="J190" s="59" t="str">
        <f>IF(J189&gt;0,IF(AND(SUM(D189:J189)=1,K189=1),C189-SUM(D190:I190),ROUND(C189*J189,2)),"")</f>
        <v/>
      </c>
      <c r="K190" s="55">
        <f t="shared" si="16"/>
        <v>270.89999999999998</v>
      </c>
    </row>
    <row r="191" spans="1:11" ht="12" hidden="1" customHeight="1">
      <c r="A191" s="101" t="s">
        <v>1379</v>
      </c>
      <c r="B191" s="102" t="s">
        <v>1381</v>
      </c>
      <c r="C191" s="103">
        <v>274.14</v>
      </c>
      <c r="D191" s="56"/>
      <c r="E191" s="52">
        <v>0.2</v>
      </c>
      <c r="F191" s="52">
        <v>0.2</v>
      </c>
      <c r="G191" s="56"/>
      <c r="H191" s="104">
        <v>0.6</v>
      </c>
      <c r="I191" s="104"/>
      <c r="J191" s="56"/>
      <c r="K191" s="53">
        <f t="shared" si="16"/>
        <v>1</v>
      </c>
    </row>
    <row r="192" spans="1:11" ht="12.95" hidden="1" customHeight="1">
      <c r="A192" s="101"/>
      <c r="B192" s="102"/>
      <c r="C192" s="103"/>
      <c r="D192" s="59" t="str">
        <f>IF(D191&gt;0,ROUND(C191*D191,2),"")</f>
        <v/>
      </c>
      <c r="E192" s="54">
        <f>IF(E191&gt;0,IF(AND(SUM(D191:E191)=1,K191=1),C191-SUM(D192:D192),ROUND(C191*E191,2)),"")</f>
        <v>54.83</v>
      </c>
      <c r="F192" s="54">
        <f>IF(F191&gt;0,IF(AND(SUM(D191:F191)=1,K191=1),C191-SUM(D192:E192),ROUND(C191*F191,2)),"")</f>
        <v>54.83</v>
      </c>
      <c r="G192" s="59" t="str">
        <f>IF(G191&gt;0,IF(AND(SUM(D191:G191)=1,K191=1),C191-SUM(D192:F192),ROUND(C191*G191,2)),"")</f>
        <v/>
      </c>
      <c r="H192" s="100">
        <f>IF(H191&gt;0,IF(AND(SUM(D191:H191)=1,K191=1),C191-SUM(D192:G192),ROUND(C191*H191,2)),"")</f>
        <v>164.48</v>
      </c>
      <c r="I192" s="100" t="str">
        <f>IF(I191&gt;0,IF(AND(SUM(D191:I191)=1,K191=1),C191-SUM(D192:H192),ROUND(C191*I191,2)),"")</f>
        <v/>
      </c>
      <c r="J192" s="59" t="str">
        <f>IF(J191&gt;0,IF(AND(SUM(D191:J191)=1,K191=1),C191-SUM(D192:I192),ROUND(C191*J191,2)),"")</f>
        <v/>
      </c>
      <c r="K192" s="55">
        <f t="shared" si="16"/>
        <v>274.14</v>
      </c>
    </row>
    <row r="193" spans="1:11" ht="12" hidden="1" customHeight="1">
      <c r="A193" s="101" t="s">
        <v>1382</v>
      </c>
      <c r="B193" s="102" t="s">
        <v>1384</v>
      </c>
      <c r="C193" s="103">
        <v>30.22</v>
      </c>
      <c r="D193" s="56"/>
      <c r="E193" s="52">
        <v>0.2</v>
      </c>
      <c r="F193" s="52">
        <v>0.2</v>
      </c>
      <c r="G193" s="56"/>
      <c r="H193" s="104">
        <v>0.6</v>
      </c>
      <c r="I193" s="104"/>
      <c r="J193" s="56"/>
      <c r="K193" s="53">
        <f t="shared" si="16"/>
        <v>1</v>
      </c>
    </row>
    <row r="194" spans="1:11" ht="24" hidden="1" customHeight="1">
      <c r="A194" s="101"/>
      <c r="B194" s="102"/>
      <c r="C194" s="103"/>
      <c r="D194" s="59" t="str">
        <f>IF(D193&gt;0,ROUND(C193*D193,2),"")</f>
        <v/>
      </c>
      <c r="E194" s="54">
        <f>IF(E193&gt;0,IF(AND(SUM(D193:E193)=1,K193=1),C193-SUM(D194:D194),ROUND(C193*E193,2)),"")</f>
        <v>6.04</v>
      </c>
      <c r="F194" s="54">
        <f>IF(F193&gt;0,IF(AND(SUM(D193:F193)=1,K193=1),C193-SUM(D194:E194),ROUND(C193*F193,2)),"")</f>
        <v>6.04</v>
      </c>
      <c r="G194" s="59" t="str">
        <f>IF(G193&gt;0,IF(AND(SUM(D193:G193)=1,K193=1),C193-SUM(D194:F194),ROUND(C193*G193,2)),"")</f>
        <v/>
      </c>
      <c r="H194" s="100">
        <f>IF(H193&gt;0,IF(AND(SUM(D193:H193)=1,K193=1),C193-SUM(D194:G194),ROUND(C193*H193,2)),"")</f>
        <v>18.14</v>
      </c>
      <c r="I194" s="100" t="str">
        <f>IF(I193&gt;0,IF(AND(SUM(D193:I193)=1,K193=1),C193-SUM(D194:H194),ROUND(C193*I193,2)),"")</f>
        <v/>
      </c>
      <c r="J194" s="59" t="str">
        <f>IF(J193&gt;0,IF(AND(SUM(D193:J193)=1,K193=1),C193-SUM(D194:I194),ROUND(C193*J193,2)),"")</f>
        <v/>
      </c>
      <c r="K194" s="55">
        <f t="shared" si="16"/>
        <v>30.22</v>
      </c>
    </row>
    <row r="195" spans="1:11" ht="12" hidden="1" customHeight="1">
      <c r="A195" s="101" t="s">
        <v>1385</v>
      </c>
      <c r="B195" s="102" t="s">
        <v>1387</v>
      </c>
      <c r="C195" s="103">
        <v>333.36</v>
      </c>
      <c r="D195" s="56"/>
      <c r="E195" s="52">
        <v>0.2</v>
      </c>
      <c r="F195" s="52">
        <v>0.2</v>
      </c>
      <c r="G195" s="56"/>
      <c r="H195" s="104">
        <v>0.6</v>
      </c>
      <c r="I195" s="104"/>
      <c r="J195" s="56"/>
      <c r="K195" s="53">
        <f t="shared" ref="K195:K232" si="24">SUM(D195:J195)</f>
        <v>1</v>
      </c>
    </row>
    <row r="196" spans="1:11" ht="12.95" hidden="1" customHeight="1">
      <c r="A196" s="101"/>
      <c r="B196" s="102"/>
      <c r="C196" s="103"/>
      <c r="D196" s="59" t="str">
        <f>IF(D195&gt;0,ROUND(C195*D195,2),"")</f>
        <v/>
      </c>
      <c r="E196" s="54">
        <f>IF(E195&gt;0,IF(AND(SUM(D195:E195)=1,K195=1),C195-SUM(D196:D196),ROUND(C195*E195,2)),"")</f>
        <v>66.67</v>
      </c>
      <c r="F196" s="54">
        <f>IF(F195&gt;0,IF(AND(SUM(D195:F195)=1,K195=1),C195-SUM(D196:E196),ROUND(C195*F195,2)),"")</f>
        <v>66.67</v>
      </c>
      <c r="G196" s="59" t="str">
        <f>IF(G195&gt;0,IF(AND(SUM(D195:G195)=1,K195=1),C195-SUM(D196:F196),ROUND(C195*G195,2)),"")</f>
        <v/>
      </c>
      <c r="H196" s="100">
        <f>IF(H195&gt;0,IF(AND(SUM(D195:H195)=1,K195=1),C195-SUM(D196:G196),ROUND(C195*H195,2)),"")</f>
        <v>200.02</v>
      </c>
      <c r="I196" s="100" t="str">
        <f>IF(I195&gt;0,IF(AND(SUM(D195:I195)=1,K195=1),C195-SUM(D196:H196),ROUND(C195*I195,2)),"")</f>
        <v/>
      </c>
      <c r="J196" s="59" t="str">
        <f>IF(J195&gt;0,IF(AND(SUM(D195:J195)=1,K195=1),C195-SUM(D196:I196),ROUND(C195*J195,2)),"")</f>
        <v/>
      </c>
      <c r="K196" s="55">
        <f t="shared" si="24"/>
        <v>333.36</v>
      </c>
    </row>
    <row r="197" spans="1:11" ht="12" hidden="1" customHeight="1">
      <c r="A197" s="101" t="s">
        <v>1388</v>
      </c>
      <c r="B197" s="102" t="s">
        <v>1390</v>
      </c>
      <c r="C197" s="103">
        <v>483.15</v>
      </c>
      <c r="D197" s="56"/>
      <c r="E197" s="52">
        <v>0.2</v>
      </c>
      <c r="F197" s="52">
        <v>0.2</v>
      </c>
      <c r="G197" s="56"/>
      <c r="H197" s="104">
        <v>0.6</v>
      </c>
      <c r="I197" s="104"/>
      <c r="J197" s="56"/>
      <c r="K197" s="53">
        <f t="shared" si="24"/>
        <v>1</v>
      </c>
    </row>
    <row r="198" spans="1:11" ht="15" hidden="1" customHeight="1">
      <c r="A198" s="101"/>
      <c r="B198" s="102"/>
      <c r="C198" s="103"/>
      <c r="D198" s="59" t="str">
        <f>IF(D197&gt;0,ROUND(C197*D197,2),"")</f>
        <v/>
      </c>
      <c r="E198" s="54">
        <f>IF(E197&gt;0,IF(AND(SUM(D197:E197)=1,K197=1),C197-SUM(D198:D198),ROUND(C197*E197,2)),"")</f>
        <v>96.63</v>
      </c>
      <c r="F198" s="54">
        <f>IF(F197&gt;0,IF(AND(SUM(D197:F197)=1,K197=1),C197-SUM(D198:E198),ROUND(C197*F197,2)),"")</f>
        <v>96.63</v>
      </c>
      <c r="G198" s="59" t="str">
        <f>IF(G197&gt;0,IF(AND(SUM(D197:G197)=1,K197=1),C197-SUM(D198:F198),ROUND(C197*G197,2)),"")</f>
        <v/>
      </c>
      <c r="H198" s="100">
        <f>IF(H197&gt;0,IF(AND(SUM(D197:H197)=1,K197=1),C197-SUM(D198:G198),ROUND(C197*H197,2)),"")</f>
        <v>289.89</v>
      </c>
      <c r="I198" s="100" t="str">
        <f>IF(I197&gt;0,IF(AND(SUM(D197:I197)=1,K197=1),C197-SUM(D198:H198),ROUND(C197*I197,2)),"")</f>
        <v/>
      </c>
      <c r="J198" s="59" t="str">
        <f>IF(J197&gt;0,IF(AND(SUM(D197:J197)=1,K197=1),C197-SUM(D198:I198),ROUND(C197*J197,2)),"")</f>
        <v/>
      </c>
      <c r="K198" s="55">
        <f t="shared" si="24"/>
        <v>483.15</v>
      </c>
    </row>
    <row r="199" spans="1:11" ht="12" hidden="1" customHeight="1">
      <c r="A199" s="101" t="s">
        <v>1391</v>
      </c>
      <c r="B199" s="102" t="s">
        <v>1393</v>
      </c>
      <c r="C199" s="103">
        <v>7.4</v>
      </c>
      <c r="D199" s="56"/>
      <c r="E199" s="52">
        <v>0.2</v>
      </c>
      <c r="F199" s="52">
        <v>0.2</v>
      </c>
      <c r="G199" s="56"/>
      <c r="H199" s="104">
        <v>0.6</v>
      </c>
      <c r="I199" s="104"/>
      <c r="J199" s="56"/>
      <c r="K199" s="53">
        <f t="shared" si="24"/>
        <v>1</v>
      </c>
    </row>
    <row r="200" spans="1:11" ht="12.95" hidden="1" customHeight="1">
      <c r="A200" s="101"/>
      <c r="B200" s="102"/>
      <c r="C200" s="103"/>
      <c r="D200" s="59" t="str">
        <f>IF(D199&gt;0,ROUND(C199*D199,2),"")</f>
        <v/>
      </c>
      <c r="E200" s="54">
        <f>IF(E199&gt;0,IF(AND(SUM(D199:E199)=1,K199=1),C199-SUM(D200:D200),ROUND(C199*E199,2)),"")</f>
        <v>1.48</v>
      </c>
      <c r="F200" s="54">
        <f>IF(F199&gt;0,IF(AND(SUM(D199:F199)=1,K199=1),C199-SUM(D200:E200),ROUND(C199*F199,2)),"")</f>
        <v>1.48</v>
      </c>
      <c r="G200" s="59" t="str">
        <f>IF(G199&gt;0,IF(AND(SUM(D199:G199)=1,K199=1),C199-SUM(D200:F200),ROUND(C199*G199,2)),"")</f>
        <v/>
      </c>
      <c r="H200" s="100">
        <f>IF(H199&gt;0,IF(AND(SUM(D199:H199)=1,K199=1),C199-SUM(D200:G200),ROUND(C199*H199,2)),"")</f>
        <v>4.4400000000000004</v>
      </c>
      <c r="I200" s="100" t="str">
        <f>IF(I199&gt;0,IF(AND(SUM(D199:I199)=1,K199=1),C199-SUM(D200:H200),ROUND(C199*I199,2)),"")</f>
        <v/>
      </c>
      <c r="J200" s="59" t="str">
        <f>IF(J199&gt;0,IF(AND(SUM(D199:J199)=1,K199=1),C199-SUM(D200:I200),ROUND(C199*J199,2)),"")</f>
        <v/>
      </c>
      <c r="K200" s="55">
        <f t="shared" si="24"/>
        <v>7.4</v>
      </c>
    </row>
    <row r="201" spans="1:11" ht="12" hidden="1" customHeight="1">
      <c r="A201" s="101" t="s">
        <v>1394</v>
      </c>
      <c r="B201" s="102" t="s">
        <v>1396</v>
      </c>
      <c r="C201" s="103">
        <v>55.53</v>
      </c>
      <c r="D201" s="56"/>
      <c r="E201" s="52">
        <v>0.2</v>
      </c>
      <c r="F201" s="52">
        <v>0.2</v>
      </c>
      <c r="G201" s="56"/>
      <c r="H201" s="104">
        <v>0.6</v>
      </c>
      <c r="I201" s="104"/>
      <c r="J201" s="56"/>
      <c r="K201" s="53">
        <f t="shared" si="24"/>
        <v>1</v>
      </c>
    </row>
    <row r="202" spans="1:11" ht="24" hidden="1" customHeight="1">
      <c r="A202" s="101"/>
      <c r="B202" s="102"/>
      <c r="C202" s="103"/>
      <c r="D202" s="59" t="str">
        <f>IF(D201&gt;0,ROUND(C201*D201,2),"")</f>
        <v/>
      </c>
      <c r="E202" s="54">
        <f>IF(E201&gt;0,IF(AND(SUM(D201:E201)=1,K201=1),C201-SUM(D202:D202),ROUND(C201*E201,2)),"")</f>
        <v>11.11</v>
      </c>
      <c r="F202" s="54">
        <f>IF(F201&gt;0,IF(AND(SUM(D201:F201)=1,K201=1),C201-SUM(D202:E202),ROUND(C201*F201,2)),"")</f>
        <v>11.11</v>
      </c>
      <c r="G202" s="59" t="str">
        <f>IF(G201&gt;0,IF(AND(SUM(D201:G201)=1,K201=1),C201-SUM(D202:F202),ROUND(C201*G201,2)),"")</f>
        <v/>
      </c>
      <c r="H202" s="100">
        <f>IF(H201&gt;0,IF(AND(SUM(D201:H201)=1,K201=1),C201-SUM(D202:G202),ROUND(C201*H201,2)),"")</f>
        <v>33.31</v>
      </c>
      <c r="I202" s="100" t="str">
        <f>IF(I201&gt;0,IF(AND(SUM(D201:I201)=1,K201=1),C201-SUM(D202:H202),ROUND(C201*I201,2)),"")</f>
        <v/>
      </c>
      <c r="J202" s="59" t="str">
        <f>IF(J201&gt;0,IF(AND(SUM(D201:J201)=1,K201=1),C201-SUM(D202:I202),ROUND(C201*J201,2)),"")</f>
        <v/>
      </c>
      <c r="K202" s="55">
        <f t="shared" si="24"/>
        <v>55.53</v>
      </c>
    </row>
    <row r="203" spans="1:11" ht="12" hidden="1" customHeight="1">
      <c r="A203" s="101" t="s">
        <v>1397</v>
      </c>
      <c r="B203" s="102" t="s">
        <v>1399</v>
      </c>
      <c r="C203" s="103">
        <v>163.21</v>
      </c>
      <c r="D203" s="56"/>
      <c r="E203" s="52">
        <v>0.2</v>
      </c>
      <c r="F203" s="52">
        <v>0.2</v>
      </c>
      <c r="G203" s="56"/>
      <c r="H203" s="104">
        <v>0.6</v>
      </c>
      <c r="I203" s="104"/>
      <c r="J203" s="56"/>
      <c r="K203" s="53">
        <f t="shared" si="24"/>
        <v>1</v>
      </c>
    </row>
    <row r="204" spans="1:11" ht="15" hidden="1" customHeight="1">
      <c r="A204" s="101"/>
      <c r="B204" s="102"/>
      <c r="C204" s="103"/>
      <c r="D204" s="59" t="str">
        <f>IF(D203&gt;0,ROUND(C203*D203,2),"")</f>
        <v/>
      </c>
      <c r="E204" s="54">
        <f>IF(E203&gt;0,IF(AND(SUM(D203:E203)=1,K203=1),C203-SUM(D204:D204),ROUND(C203*E203,2)),"")</f>
        <v>32.64</v>
      </c>
      <c r="F204" s="54">
        <f>IF(F203&gt;0,IF(AND(SUM(D203:F203)=1,K203=1),C203-SUM(D204:E204),ROUND(C203*F203,2)),"")</f>
        <v>32.64</v>
      </c>
      <c r="G204" s="59" t="str">
        <f>IF(G203&gt;0,IF(AND(SUM(D203:G203)=1,K203=1),C203-SUM(D204:F204),ROUND(C203*G203,2)),"")</f>
        <v/>
      </c>
      <c r="H204" s="100">
        <f>IF(H203&gt;0,IF(AND(SUM(D203:H203)=1,K203=1),C203-SUM(D204:G204),ROUND(C203*H203,2)),"")</f>
        <v>97.93</v>
      </c>
      <c r="I204" s="100" t="str">
        <f>IF(I203&gt;0,IF(AND(SUM(D203:I203)=1,K203=1),C203-SUM(D204:H204),ROUND(C203*I203,2)),"")</f>
        <v/>
      </c>
      <c r="J204" s="59" t="str">
        <f>IF(J203&gt;0,IF(AND(SUM(D203:J203)=1,K203=1),C203-SUM(D204:I204),ROUND(C203*J203,2)),"")</f>
        <v/>
      </c>
      <c r="K204" s="55">
        <f t="shared" si="24"/>
        <v>163.21</v>
      </c>
    </row>
    <row r="205" spans="1:11" ht="12" hidden="1" customHeight="1">
      <c r="A205" s="101" t="s">
        <v>1400</v>
      </c>
      <c r="B205" s="102" t="s">
        <v>1402</v>
      </c>
      <c r="C205" s="103">
        <v>167.04</v>
      </c>
      <c r="D205" s="56"/>
      <c r="E205" s="52">
        <v>0.2</v>
      </c>
      <c r="F205" s="52">
        <v>0.2</v>
      </c>
      <c r="G205" s="56"/>
      <c r="H205" s="104">
        <v>0.6</v>
      </c>
      <c r="I205" s="104"/>
      <c r="J205" s="56"/>
      <c r="K205" s="53">
        <f t="shared" si="24"/>
        <v>1</v>
      </c>
    </row>
    <row r="206" spans="1:11" ht="12.95" hidden="1" customHeight="1">
      <c r="A206" s="101"/>
      <c r="B206" s="102"/>
      <c r="C206" s="103"/>
      <c r="D206" s="59" t="str">
        <f>IF(D205&gt;0,ROUND(C205*D205,2),"")</f>
        <v/>
      </c>
      <c r="E206" s="54">
        <f>IF(E205&gt;0,IF(AND(SUM(D205:E205)=1,K205=1),C205-SUM(D206:D206),ROUND(C205*E205,2)),"")</f>
        <v>33.409999999999997</v>
      </c>
      <c r="F206" s="54">
        <f>IF(F205&gt;0,IF(AND(SUM(D205:F205)=1,K205=1),C205-SUM(D206:E206),ROUND(C205*F205,2)),"")</f>
        <v>33.409999999999997</v>
      </c>
      <c r="G206" s="59" t="str">
        <f>IF(G205&gt;0,IF(AND(SUM(D205:G205)=1,K205=1),C205-SUM(D206:F206),ROUND(C205*G205,2)),"")</f>
        <v/>
      </c>
      <c r="H206" s="100">
        <f>IF(H205&gt;0,IF(AND(SUM(D205:H205)=1,K205=1),C205-SUM(D206:G206),ROUND(C205*H205,2)),"")</f>
        <v>100.22</v>
      </c>
      <c r="I206" s="100" t="str">
        <f>IF(I205&gt;0,IF(AND(SUM(D205:I205)=1,K205=1),C205-SUM(D206:H206),ROUND(C205*I205,2)),"")</f>
        <v/>
      </c>
      <c r="J206" s="59" t="str">
        <f>IF(J205&gt;0,IF(AND(SUM(D205:J205)=1,K205=1),C205-SUM(D206:I206),ROUND(C205*J205,2)),"")</f>
        <v/>
      </c>
      <c r="K206" s="55">
        <f t="shared" si="24"/>
        <v>167.04</v>
      </c>
    </row>
    <row r="207" spans="1:11" ht="12" hidden="1" customHeight="1">
      <c r="A207" s="101" t="s">
        <v>1403</v>
      </c>
      <c r="B207" s="102" t="s">
        <v>1405</v>
      </c>
      <c r="C207" s="103">
        <v>428.18</v>
      </c>
      <c r="D207" s="56"/>
      <c r="E207" s="52">
        <v>0.2</v>
      </c>
      <c r="F207" s="52">
        <v>0.2</v>
      </c>
      <c r="G207" s="56"/>
      <c r="H207" s="104">
        <v>0.6</v>
      </c>
      <c r="I207" s="104"/>
      <c r="J207" s="56"/>
      <c r="K207" s="53">
        <f t="shared" si="24"/>
        <v>1</v>
      </c>
    </row>
    <row r="208" spans="1:11" ht="12.95" hidden="1" customHeight="1">
      <c r="A208" s="101"/>
      <c r="B208" s="102"/>
      <c r="C208" s="103"/>
      <c r="D208" s="59" t="str">
        <f>IF(D207&gt;0,ROUND(C207*D207,2),"")</f>
        <v/>
      </c>
      <c r="E208" s="54">
        <f>IF(E207&gt;0,IF(AND(SUM(D207:E207)=1,K207=1),C207-SUM(D208:D208),ROUND(C207*E207,2)),"")</f>
        <v>85.64</v>
      </c>
      <c r="F208" s="54">
        <f>IF(F207&gt;0,IF(AND(SUM(D207:F207)=1,K207=1),C207-SUM(D208:E208),ROUND(C207*F207,2)),"")</f>
        <v>85.64</v>
      </c>
      <c r="G208" s="59" t="str">
        <f>IF(G207&gt;0,IF(AND(SUM(D207:G207)=1,K207=1),C207-SUM(D208:F208),ROUND(C207*G207,2)),"")</f>
        <v/>
      </c>
      <c r="H208" s="100">
        <f>IF(H207&gt;0,IF(AND(SUM(D207:H207)=1,K207=1),C207-SUM(D208:G208),ROUND(C207*H207,2)),"")</f>
        <v>256.89999999999998</v>
      </c>
      <c r="I208" s="100" t="str">
        <f>IF(I207&gt;0,IF(AND(SUM(D207:I207)=1,K207=1),C207-SUM(D208:H208),ROUND(C207*I207,2)),"")</f>
        <v/>
      </c>
      <c r="J208" s="59" t="str">
        <f>IF(J207&gt;0,IF(AND(SUM(D207:J207)=1,K207=1),C207-SUM(D208:I208),ROUND(C207*J207,2)),"")</f>
        <v/>
      </c>
      <c r="K208" s="55">
        <f t="shared" si="24"/>
        <v>428.17999999999995</v>
      </c>
    </row>
    <row r="209" spans="1:11" ht="12" hidden="1" customHeight="1">
      <c r="A209" s="101" t="s">
        <v>1406</v>
      </c>
      <c r="B209" s="102" t="s">
        <v>1408</v>
      </c>
      <c r="C209" s="103">
        <v>1535.52</v>
      </c>
      <c r="D209" s="56"/>
      <c r="E209" s="52">
        <v>0.2</v>
      </c>
      <c r="F209" s="52">
        <v>0.2</v>
      </c>
      <c r="G209" s="56"/>
      <c r="H209" s="104">
        <v>0.6</v>
      </c>
      <c r="I209" s="104"/>
      <c r="J209" s="56"/>
      <c r="K209" s="53">
        <f t="shared" si="24"/>
        <v>1</v>
      </c>
    </row>
    <row r="210" spans="1:11" ht="24" hidden="1" customHeight="1">
      <c r="A210" s="101"/>
      <c r="B210" s="102"/>
      <c r="C210" s="103"/>
      <c r="D210" s="59" t="str">
        <f>IF(D209&gt;0,ROUND(C209*D209,2),"")</f>
        <v/>
      </c>
      <c r="E210" s="54">
        <f>IF(E209&gt;0,IF(AND(SUM(D209:E209)=1,K209=1),C209-SUM(D210:D210),ROUND(C209*E209,2)),"")</f>
        <v>307.10000000000002</v>
      </c>
      <c r="F210" s="54">
        <f>IF(F209&gt;0,IF(AND(SUM(D209:F209)=1,K209=1),C209-SUM(D210:E210),ROUND(C209*F209,2)),"")</f>
        <v>307.10000000000002</v>
      </c>
      <c r="G210" s="59" t="str">
        <f>IF(G209&gt;0,IF(AND(SUM(D209:G209)=1,K209=1),C209-SUM(D210:F210),ROUND(C209*G209,2)),"")</f>
        <v/>
      </c>
      <c r="H210" s="100">
        <f>IF(H209&gt;0,IF(AND(SUM(D209:H209)=1,K209=1),C209-SUM(D210:G210),ROUND(C209*H209,2)),"")</f>
        <v>921.31999999999994</v>
      </c>
      <c r="I210" s="100" t="str">
        <f>IF(I209&gt;0,IF(AND(SUM(D209:I209)=1,K209=1),C209-SUM(D210:H210),ROUND(C209*I209,2)),"")</f>
        <v/>
      </c>
      <c r="J210" s="59" t="str">
        <f>IF(J209&gt;0,IF(AND(SUM(D209:J209)=1,K209=1),C209-SUM(D210:I210),ROUND(C209*J209,2)),"")</f>
        <v/>
      </c>
      <c r="K210" s="55">
        <f t="shared" si="24"/>
        <v>1535.52</v>
      </c>
    </row>
    <row r="211" spans="1:11" ht="12" hidden="1" customHeight="1">
      <c r="A211" s="101" t="s">
        <v>1409</v>
      </c>
      <c r="B211" s="102" t="s">
        <v>1411</v>
      </c>
      <c r="C211" s="103">
        <v>515.67999999999995</v>
      </c>
      <c r="D211" s="56"/>
      <c r="E211" s="52">
        <v>0.2</v>
      </c>
      <c r="F211" s="52">
        <v>0.2</v>
      </c>
      <c r="G211" s="56"/>
      <c r="H211" s="104">
        <v>0.6</v>
      </c>
      <c r="I211" s="104"/>
      <c r="J211" s="56"/>
      <c r="K211" s="53">
        <f t="shared" si="24"/>
        <v>1</v>
      </c>
    </row>
    <row r="212" spans="1:11" ht="42.95" hidden="1" customHeight="1">
      <c r="A212" s="101"/>
      <c r="B212" s="102"/>
      <c r="C212" s="103"/>
      <c r="D212" s="59" t="str">
        <f>IF(D211&gt;0,ROUND(C211*D211,2),"")</f>
        <v/>
      </c>
      <c r="E212" s="54">
        <f>IF(E211&gt;0,IF(AND(SUM(D211:E211)=1,K211=1),C211-SUM(D212:D212),ROUND(C211*E211,2)),"")</f>
        <v>103.14</v>
      </c>
      <c r="F212" s="54">
        <f>IF(F211&gt;0,IF(AND(SUM(D211:F211)=1,K211=1),C211-SUM(D212:E212),ROUND(C211*F211,2)),"")</f>
        <v>103.14</v>
      </c>
      <c r="G212" s="59" t="str">
        <f>IF(G211&gt;0,IF(AND(SUM(D211:G211)=1,K211=1),C211-SUM(D212:F212),ROUND(C211*G211,2)),"")</f>
        <v/>
      </c>
      <c r="H212" s="100">
        <f>IF(H211&gt;0,IF(AND(SUM(D211:H211)=1,K211=1),C211-SUM(D212:G212),ROUND(C211*H211,2)),"")</f>
        <v>309.39999999999998</v>
      </c>
      <c r="I212" s="100" t="str">
        <f>IF(I211&gt;0,IF(AND(SUM(D211:I211)=1,K211=1),C211-SUM(D212:H212),ROUND(C211*I211,2)),"")</f>
        <v/>
      </c>
      <c r="J212" s="59" t="str">
        <f>IF(J211&gt;0,IF(AND(SUM(D211:J211)=1,K211=1),C211-SUM(D212:I212),ROUND(C211*J211,2)),"")</f>
        <v/>
      </c>
      <c r="K212" s="55">
        <f t="shared" si="24"/>
        <v>515.67999999999995</v>
      </c>
    </row>
    <row r="213" spans="1:11" ht="12" hidden="1" customHeight="1">
      <c r="A213" s="101" t="s">
        <v>1412</v>
      </c>
      <c r="B213" s="102" t="s">
        <v>1414</v>
      </c>
      <c r="C213" s="103">
        <v>266.22000000000003</v>
      </c>
      <c r="D213" s="56"/>
      <c r="E213" s="52">
        <v>0.2</v>
      </c>
      <c r="F213" s="52">
        <v>0.2</v>
      </c>
      <c r="G213" s="56"/>
      <c r="H213" s="104">
        <v>0.6</v>
      </c>
      <c r="I213" s="104"/>
      <c r="J213" s="56"/>
      <c r="K213" s="53">
        <f t="shared" si="24"/>
        <v>1</v>
      </c>
    </row>
    <row r="214" spans="1:11" ht="15" hidden="1" customHeight="1">
      <c r="A214" s="101"/>
      <c r="B214" s="102"/>
      <c r="C214" s="103"/>
      <c r="D214" s="59" t="str">
        <f>IF(D213&gt;0,ROUND(C213*D213,2),"")</f>
        <v/>
      </c>
      <c r="E214" s="54">
        <f>IF(E213&gt;0,IF(AND(SUM(D213:E213)=1,K213=1),C213-SUM(D214:D214),ROUND(C213*E213,2)),"")</f>
        <v>53.24</v>
      </c>
      <c r="F214" s="54">
        <f>IF(F213&gt;0,IF(AND(SUM(D213:F213)=1,K213=1),C213-SUM(D214:E214),ROUND(C213*F213,2)),"")</f>
        <v>53.24</v>
      </c>
      <c r="G214" s="59" t="str">
        <f>IF(G213&gt;0,IF(AND(SUM(D213:G213)=1,K213=1),C213-SUM(D214:F214),ROUND(C213*G213,2)),"")</f>
        <v/>
      </c>
      <c r="H214" s="100">
        <f>IF(H213&gt;0,IF(AND(SUM(D213:H213)=1,K213=1),C213-SUM(D214:G214),ROUND(C213*H213,2)),"")</f>
        <v>159.74</v>
      </c>
      <c r="I214" s="100" t="str">
        <f>IF(I213&gt;0,IF(AND(SUM(D213:I213)=1,K213=1),C213-SUM(D214:H214),ROUND(C213*I213,2)),"")</f>
        <v/>
      </c>
      <c r="J214" s="59" t="str">
        <f>IF(J213&gt;0,IF(AND(SUM(D213:J213)=1,K213=1),C213-SUM(D214:I214),ROUND(C213*J213,2)),"")</f>
        <v/>
      </c>
      <c r="K214" s="55">
        <f t="shared" si="24"/>
        <v>266.22000000000003</v>
      </c>
    </row>
    <row r="215" spans="1:11" ht="12" hidden="1" customHeight="1">
      <c r="A215" s="101" t="s">
        <v>1415</v>
      </c>
      <c r="B215" s="102" t="s">
        <v>1417</v>
      </c>
      <c r="C215" s="103">
        <v>773.92</v>
      </c>
      <c r="D215" s="56"/>
      <c r="E215" s="52">
        <v>0.2</v>
      </c>
      <c r="F215" s="52">
        <v>0.2</v>
      </c>
      <c r="G215" s="56"/>
      <c r="H215" s="104">
        <v>0.6</v>
      </c>
      <c r="I215" s="104"/>
      <c r="J215" s="56"/>
      <c r="K215" s="53">
        <f t="shared" si="24"/>
        <v>1</v>
      </c>
    </row>
    <row r="216" spans="1:11" ht="24" hidden="1" customHeight="1">
      <c r="A216" s="101"/>
      <c r="B216" s="102"/>
      <c r="C216" s="103"/>
      <c r="D216" s="59" t="str">
        <f>IF(D215&gt;0,ROUND(C215*D215,2),"")</f>
        <v/>
      </c>
      <c r="E216" s="54">
        <f>IF(E215&gt;0,IF(AND(SUM(D215:E215)=1,K215=1),C215-SUM(D216:D216),ROUND(C215*E215,2)),"")</f>
        <v>154.78</v>
      </c>
      <c r="F216" s="54">
        <f>IF(F215&gt;0,IF(AND(SUM(D215:F215)=1,K215=1),C215-SUM(D216:E216),ROUND(C215*F215,2)),"")</f>
        <v>154.78</v>
      </c>
      <c r="G216" s="59" t="str">
        <f>IF(G215&gt;0,IF(AND(SUM(D215:G215)=1,K215=1),C215-SUM(D216:F216),ROUND(C215*G215,2)),"")</f>
        <v/>
      </c>
      <c r="H216" s="100">
        <f>IF(H215&gt;0,IF(AND(SUM(D215:H215)=1,K215=1),C215-SUM(D216:G216),ROUND(C215*H215,2)),"")</f>
        <v>464.35999999999996</v>
      </c>
      <c r="I216" s="100" t="str">
        <f>IF(I215&gt;0,IF(AND(SUM(D215:I215)=1,K215=1),C215-SUM(D216:H216),ROUND(C215*I215,2)),"")</f>
        <v/>
      </c>
      <c r="J216" s="59" t="str">
        <f>IF(J215&gt;0,IF(AND(SUM(D215:J215)=1,K215=1),C215-SUM(D216:I216),ROUND(C215*J215,2)),"")</f>
        <v/>
      </c>
      <c r="K216" s="55">
        <f t="shared" si="24"/>
        <v>773.92</v>
      </c>
    </row>
    <row r="217" spans="1:11" ht="12" hidden="1" customHeight="1">
      <c r="A217" s="101" t="s">
        <v>1418</v>
      </c>
      <c r="B217" s="102" t="s">
        <v>1420</v>
      </c>
      <c r="C217" s="103">
        <v>431.13</v>
      </c>
      <c r="D217" s="56"/>
      <c r="E217" s="52">
        <v>0.2</v>
      </c>
      <c r="F217" s="52">
        <v>0.2</v>
      </c>
      <c r="G217" s="56"/>
      <c r="H217" s="104">
        <v>0.6</v>
      </c>
      <c r="I217" s="104"/>
      <c r="J217" s="56"/>
      <c r="K217" s="53">
        <f t="shared" si="24"/>
        <v>1</v>
      </c>
    </row>
    <row r="218" spans="1:11" ht="15" hidden="1" customHeight="1">
      <c r="A218" s="101"/>
      <c r="B218" s="102"/>
      <c r="C218" s="103"/>
      <c r="D218" s="59" t="str">
        <f>IF(D217&gt;0,ROUND(C217*D217,2),"")</f>
        <v/>
      </c>
      <c r="E218" s="54">
        <f>IF(E217&gt;0,IF(AND(SUM(D217:E217)=1,K217=1),C217-SUM(D218:D218),ROUND(C217*E217,2)),"")</f>
        <v>86.23</v>
      </c>
      <c r="F218" s="54">
        <f>IF(F217&gt;0,IF(AND(SUM(D217:F217)=1,K217=1),C217-SUM(D218:E218),ROUND(C217*F217,2)),"")</f>
        <v>86.23</v>
      </c>
      <c r="G218" s="59" t="str">
        <f>IF(G217&gt;0,IF(AND(SUM(D217:G217)=1,K217=1),C217-SUM(D218:F218),ROUND(C217*G217,2)),"")</f>
        <v/>
      </c>
      <c r="H218" s="100">
        <f>IF(H217&gt;0,IF(AND(SUM(D217:H217)=1,K217=1),C217-SUM(D218:G218),ROUND(C217*H217,2)),"")</f>
        <v>258.66999999999996</v>
      </c>
      <c r="I218" s="100" t="str">
        <f>IF(I217&gt;0,IF(AND(SUM(D217:I217)=1,K217=1),C217-SUM(D218:H218),ROUND(C217*I217,2)),"")</f>
        <v/>
      </c>
      <c r="J218" s="59" t="str">
        <f>IF(J217&gt;0,IF(AND(SUM(D217:J217)=1,K217=1),C217-SUM(D218:I218),ROUND(C217*J217,2)),"")</f>
        <v/>
      </c>
      <c r="K218" s="55">
        <f t="shared" si="24"/>
        <v>431.13</v>
      </c>
    </row>
    <row r="219" spans="1:11" ht="12" hidden="1" customHeight="1">
      <c r="A219" s="101" t="s">
        <v>1421</v>
      </c>
      <c r="B219" s="102" t="s">
        <v>1423</v>
      </c>
      <c r="C219" s="103">
        <v>1745.91</v>
      </c>
      <c r="D219" s="56"/>
      <c r="E219" s="52">
        <v>0.2</v>
      </c>
      <c r="F219" s="52">
        <v>0.2</v>
      </c>
      <c r="G219" s="56"/>
      <c r="H219" s="104">
        <v>0.6</v>
      </c>
      <c r="I219" s="104"/>
      <c r="J219" s="56"/>
      <c r="K219" s="53">
        <f t="shared" si="24"/>
        <v>1</v>
      </c>
    </row>
    <row r="220" spans="1:11" ht="12.95" hidden="1" customHeight="1">
      <c r="A220" s="101"/>
      <c r="B220" s="102"/>
      <c r="C220" s="103"/>
      <c r="D220" s="59" t="str">
        <f>IF(D219&gt;0,ROUND(C219*D219,2),"")</f>
        <v/>
      </c>
      <c r="E220" s="54">
        <f>IF(E219&gt;0,IF(AND(SUM(D219:E219)=1,K219=1),C219-SUM(D220:D220),ROUND(C219*E219,2)),"")</f>
        <v>349.18</v>
      </c>
      <c r="F220" s="54">
        <f>IF(F219&gt;0,IF(AND(SUM(D219:F219)=1,K219=1),C219-SUM(D220:E220),ROUND(C219*F219,2)),"")</f>
        <v>349.18</v>
      </c>
      <c r="G220" s="59" t="str">
        <f>IF(G219&gt;0,IF(AND(SUM(D219:G219)=1,K219=1),C219-SUM(D220:F220),ROUND(C219*G219,2)),"")</f>
        <v/>
      </c>
      <c r="H220" s="100">
        <f>IF(H219&gt;0,IF(AND(SUM(D219:H219)=1,K219=1),C219-SUM(D220:G220),ROUND(C219*H219,2)),"")</f>
        <v>1047.5500000000002</v>
      </c>
      <c r="I220" s="100" t="str">
        <f>IF(I219&gt;0,IF(AND(SUM(D219:I219)=1,K219=1),C219-SUM(D220:H220),ROUND(C219*I219,2)),"")</f>
        <v/>
      </c>
      <c r="J220" s="59" t="str">
        <f>IF(J219&gt;0,IF(AND(SUM(D219:J219)=1,K219=1),C219-SUM(D220:I220),ROUND(C219*J219,2)),"")</f>
        <v/>
      </c>
      <c r="K220" s="55">
        <f t="shared" si="24"/>
        <v>1745.9100000000003</v>
      </c>
    </row>
    <row r="221" spans="1:11" ht="12" hidden="1" customHeight="1">
      <c r="A221" s="101" t="s">
        <v>1424</v>
      </c>
      <c r="B221" s="102" t="s">
        <v>1426</v>
      </c>
      <c r="C221" s="103">
        <v>440.42</v>
      </c>
      <c r="D221" s="56"/>
      <c r="E221" s="52">
        <v>0.2</v>
      </c>
      <c r="F221" s="52">
        <v>0.2</v>
      </c>
      <c r="G221" s="56"/>
      <c r="H221" s="104">
        <v>0.6</v>
      </c>
      <c r="I221" s="104"/>
      <c r="J221" s="56"/>
      <c r="K221" s="53">
        <f t="shared" si="24"/>
        <v>1</v>
      </c>
    </row>
    <row r="222" spans="1:11" ht="12.95" hidden="1" customHeight="1">
      <c r="A222" s="101"/>
      <c r="B222" s="102"/>
      <c r="C222" s="103"/>
      <c r="D222" s="59" t="str">
        <f>IF(D221&gt;0,ROUND(C221*D221,2),"")</f>
        <v/>
      </c>
      <c r="E222" s="54">
        <f>IF(E221&gt;0,IF(AND(SUM(D221:E221)=1,K221=1),C221-SUM(D222:D222),ROUND(C221*E221,2)),"")</f>
        <v>88.08</v>
      </c>
      <c r="F222" s="54">
        <f>IF(F221&gt;0,IF(AND(SUM(D221:F221)=1,K221=1),C221-SUM(D222:E222),ROUND(C221*F221,2)),"")</f>
        <v>88.08</v>
      </c>
      <c r="G222" s="59" t="str">
        <f>IF(G221&gt;0,IF(AND(SUM(D221:G221)=1,K221=1),C221-SUM(D222:F222),ROUND(C221*G221,2)),"")</f>
        <v/>
      </c>
      <c r="H222" s="100">
        <f>IF(H221&gt;0,IF(AND(SUM(D221:H221)=1,K221=1),C221-SUM(D222:G222),ROUND(C221*H221,2)),"")</f>
        <v>264.26</v>
      </c>
      <c r="I222" s="100" t="str">
        <f>IF(I221&gt;0,IF(AND(SUM(D221:I221)=1,K221=1),C221-SUM(D222:H222),ROUND(C221*I221,2)),"")</f>
        <v/>
      </c>
      <c r="J222" s="59" t="str">
        <f>IF(J221&gt;0,IF(AND(SUM(D221:J221)=1,K221=1),C221-SUM(D222:I222),ROUND(C221*J221,2)),"")</f>
        <v/>
      </c>
      <c r="K222" s="55">
        <f t="shared" si="24"/>
        <v>440.41999999999996</v>
      </c>
    </row>
    <row r="223" spans="1:11" ht="12" customHeight="1">
      <c r="A223" s="101" t="s">
        <v>1427</v>
      </c>
      <c r="B223" s="102" t="s">
        <v>1239</v>
      </c>
      <c r="C223" s="103">
        <v>55974.83</v>
      </c>
      <c r="D223" s="56">
        <f>D224/C223</f>
        <v>0</v>
      </c>
      <c r="E223" s="56">
        <f>E224/C223</f>
        <v>0</v>
      </c>
      <c r="F223" s="56">
        <f>F224/C223</f>
        <v>0</v>
      </c>
      <c r="G223" s="56">
        <f>G224/C223</f>
        <v>0</v>
      </c>
      <c r="H223" s="57">
        <f>H224/C223</f>
        <v>0</v>
      </c>
      <c r="I223" s="58">
        <f>I224/C223</f>
        <v>0</v>
      </c>
      <c r="J223" s="52">
        <f>J224/C223</f>
        <v>1</v>
      </c>
      <c r="K223" s="53">
        <f t="shared" si="24"/>
        <v>1</v>
      </c>
    </row>
    <row r="224" spans="1:11" ht="12.95" customHeight="1">
      <c r="A224" s="101"/>
      <c r="B224" s="102"/>
      <c r="C224" s="103"/>
      <c r="D224" s="59">
        <f t="shared" ref="D224:J224" si="25">SUM(D226)*1</f>
        <v>0</v>
      </c>
      <c r="E224" s="59">
        <f t="shared" si="25"/>
        <v>0</v>
      </c>
      <c r="F224" s="59">
        <f t="shared" si="25"/>
        <v>0</v>
      </c>
      <c r="G224" s="59">
        <f t="shared" si="25"/>
        <v>0</v>
      </c>
      <c r="H224" s="60">
        <f t="shared" si="25"/>
        <v>0</v>
      </c>
      <c r="I224" s="61">
        <f t="shared" si="25"/>
        <v>0</v>
      </c>
      <c r="J224" s="54">
        <f t="shared" si="25"/>
        <v>55974.83</v>
      </c>
      <c r="K224" s="55">
        <f t="shared" si="24"/>
        <v>55974.83</v>
      </c>
    </row>
    <row r="225" spans="1:11" ht="12" customHeight="1">
      <c r="A225" s="101" t="s">
        <v>1428</v>
      </c>
      <c r="B225" s="102" t="s">
        <v>1429</v>
      </c>
      <c r="C225" s="103">
        <v>55974.83</v>
      </c>
      <c r="D225" s="56"/>
      <c r="E225" s="56"/>
      <c r="F225" s="56"/>
      <c r="G225" s="56"/>
      <c r="H225" s="57"/>
      <c r="I225" s="58"/>
      <c r="J225" s="52">
        <v>1</v>
      </c>
      <c r="K225" s="53">
        <f t="shared" si="24"/>
        <v>1</v>
      </c>
    </row>
    <row r="226" spans="1:11" ht="12.95" customHeight="1">
      <c r="A226" s="101"/>
      <c r="B226" s="102"/>
      <c r="C226" s="103"/>
      <c r="D226" s="59" t="str">
        <f>IF(D225&gt;0,ROUND(C225*D225,2),"")</f>
        <v/>
      </c>
      <c r="E226" s="59" t="str">
        <f>IF(E225&gt;0,IF(AND(SUM(D225:E225)=1,K225=1),C225-SUM(D226:D226),ROUND(C225*E225,2)),"")</f>
        <v/>
      </c>
      <c r="F226" s="59" t="str">
        <f>IF(F225&gt;0,IF(AND(SUM(D225:F225)=1,K225=1),C225-SUM(D226:E226),ROUND(C225*F225,2)),"")</f>
        <v/>
      </c>
      <c r="G226" s="59" t="str">
        <f>IF(G225&gt;0,IF(AND(SUM(D225:G225)=1,K225=1),C225-SUM(D226:F226),ROUND(C225*G225,2)),"")</f>
        <v/>
      </c>
      <c r="H226" s="60" t="str">
        <f>IF(H225&gt;0,IF(AND(SUM(D225:H225)=1,K225=1),C225-SUM(D226:G226),ROUND(C225*H225,2)),"")</f>
        <v/>
      </c>
      <c r="I226" s="61" t="str">
        <f>IF(I225&gt;0,IF(AND(SUM(D225:I225)=1,K225=1),C225-SUM(D226:H226),ROUND(C225*I225,2)),"")</f>
        <v/>
      </c>
      <c r="J226" s="54">
        <f>IF(J225&gt;0,IF(AND(SUM(D225:J225)=1,K225=1),C225-SUM(D226:I226),ROUND(C225*J225,2)),"")</f>
        <v>55974.83</v>
      </c>
      <c r="K226" s="55">
        <f t="shared" si="24"/>
        <v>55974.83</v>
      </c>
    </row>
    <row r="227" spans="1:11" ht="12" customHeight="1">
      <c r="A227" s="101" t="s">
        <v>1445</v>
      </c>
      <c r="B227" s="102" t="s">
        <v>1446</v>
      </c>
      <c r="C227" s="103">
        <v>7739.76</v>
      </c>
      <c r="D227" s="56">
        <f>D228/C227</f>
        <v>0</v>
      </c>
      <c r="E227" s="56">
        <f>E228/C227</f>
        <v>0</v>
      </c>
      <c r="F227" s="56">
        <f>F228/C227</f>
        <v>0</v>
      </c>
      <c r="G227" s="56">
        <f>G228/C227</f>
        <v>0</v>
      </c>
      <c r="H227" s="57">
        <f>H228/C227</f>
        <v>0</v>
      </c>
      <c r="I227" s="58">
        <f>I228/C227</f>
        <v>0</v>
      </c>
      <c r="J227" s="52">
        <f>J228/C227</f>
        <v>1</v>
      </c>
      <c r="K227" s="53">
        <f t="shared" si="24"/>
        <v>1</v>
      </c>
    </row>
    <row r="228" spans="1:11" ht="12.95" customHeight="1">
      <c r="A228" s="101"/>
      <c r="B228" s="102"/>
      <c r="C228" s="103"/>
      <c r="D228" s="59">
        <f t="shared" ref="D228:J228" si="26">SUM(D230)*1</f>
        <v>0</v>
      </c>
      <c r="E228" s="59">
        <f t="shared" si="26"/>
        <v>0</v>
      </c>
      <c r="F228" s="59">
        <f t="shared" si="26"/>
        <v>0</v>
      </c>
      <c r="G228" s="59">
        <f t="shared" si="26"/>
        <v>0</v>
      </c>
      <c r="H228" s="60">
        <f t="shared" si="26"/>
        <v>0</v>
      </c>
      <c r="I228" s="61">
        <f t="shared" si="26"/>
        <v>0</v>
      </c>
      <c r="J228" s="54">
        <f t="shared" si="26"/>
        <v>7739.76</v>
      </c>
      <c r="K228" s="55">
        <f t="shared" si="24"/>
        <v>7739.76</v>
      </c>
    </row>
    <row r="229" spans="1:11" ht="12" customHeight="1">
      <c r="A229" s="101" t="s">
        <v>1447</v>
      </c>
      <c r="B229" s="102" t="s">
        <v>1449</v>
      </c>
      <c r="C229" s="103">
        <v>7739.76</v>
      </c>
      <c r="D229" s="56"/>
      <c r="E229" s="56"/>
      <c r="F229" s="56"/>
      <c r="G229" s="56"/>
      <c r="H229" s="57"/>
      <c r="I229" s="58"/>
      <c r="J229" s="52">
        <v>1</v>
      </c>
      <c r="K229" s="53">
        <f t="shared" si="24"/>
        <v>1</v>
      </c>
    </row>
    <row r="230" spans="1:11" ht="12.95" customHeight="1">
      <c r="A230" s="101"/>
      <c r="B230" s="102"/>
      <c r="C230" s="103"/>
      <c r="D230" s="59" t="str">
        <f>IF(D229&gt;0,ROUND(C229*D229,2),"")</f>
        <v/>
      </c>
      <c r="E230" s="59" t="str">
        <f>IF(E229&gt;0,IF(AND(SUM(D229:E229)=1,K229=1),C229-SUM(D230:D230),ROUND(C229*E229,2)),"")</f>
        <v/>
      </c>
      <c r="F230" s="59" t="str">
        <f>IF(F229&gt;0,IF(AND(SUM(D229:F229)=1,K229=1),C229-SUM(D230:E230),ROUND(C229*F229,2)),"")</f>
        <v/>
      </c>
      <c r="G230" s="59" t="str">
        <f>IF(G229&gt;0,IF(AND(SUM(D229:G229)=1,K229=1),C229-SUM(D230:F230),ROUND(C229*G229,2)),"")</f>
        <v/>
      </c>
      <c r="H230" s="60" t="str">
        <f>IF(H229&gt;0,IF(AND(SUM(D229:H229)=1,K229=1),C229-SUM(D230:G230),ROUND(C229*H229,2)),"")</f>
        <v/>
      </c>
      <c r="I230" s="61" t="str">
        <f>IF(I229&gt;0,IF(AND(SUM(D229:I229)=1,K229=1),C229-SUM(D230:H230),ROUND(C229*I229,2)),"")</f>
        <v/>
      </c>
      <c r="J230" s="54">
        <f>IF(J229&gt;0,IF(AND(SUM(D229:J229)=1,K229=1),C229-SUM(D230:I230),ROUND(C229*J229,2)),"")</f>
        <v>7739.76</v>
      </c>
      <c r="K230" s="55">
        <f t="shared" si="24"/>
        <v>7739.76</v>
      </c>
    </row>
    <row r="231" spans="1:11" ht="12" customHeight="1">
      <c r="A231" s="101" t="s">
        <v>1465</v>
      </c>
      <c r="B231" s="102" t="s">
        <v>1466</v>
      </c>
      <c r="C231" s="103">
        <v>395135.83</v>
      </c>
      <c r="D231" s="52">
        <v>0.2034</v>
      </c>
      <c r="E231" s="52">
        <v>9.01E-2</v>
      </c>
      <c r="F231" s="52">
        <v>0.13720000000000002</v>
      </c>
      <c r="G231" s="52">
        <v>0.1285</v>
      </c>
      <c r="H231" s="104">
        <v>0.22219999999999998</v>
      </c>
      <c r="I231" s="104"/>
      <c r="J231" s="52">
        <v>0.21859999999999999</v>
      </c>
      <c r="K231" s="53">
        <f t="shared" si="24"/>
        <v>0.99999999999999989</v>
      </c>
    </row>
    <row r="232" spans="1:11" ht="12.95" customHeight="1">
      <c r="A232" s="101"/>
      <c r="B232" s="102"/>
      <c r="C232" s="103"/>
      <c r="D232" s="54">
        <f>IF(D231&gt;0,ROUND(C231*D231,2),"")</f>
        <v>80370.63</v>
      </c>
      <c r="E232" s="54">
        <f>IF(E231&gt;0,IF(AND(SUM(D231:E231)=1,K231=1),C231-SUM(D232:D232),ROUND(C231*E231,2)),"")</f>
        <v>35601.74</v>
      </c>
      <c r="F232" s="54">
        <f>IF(F231&gt;0,IF(AND(SUM(D231:F231)=1,K231=1),C231-SUM(D232:E232),ROUND(C231*F231,2)),"")</f>
        <v>54212.639999999999</v>
      </c>
      <c r="G232" s="54">
        <f>IF(G231&gt;0,IF(AND(SUM(D231:G231)=1,K231=1),C231-SUM(D232:F232),ROUND(C231*G231,2)),"")</f>
        <v>50774.95</v>
      </c>
      <c r="H232" s="100">
        <f>IF(H231&gt;0,IF(AND(SUM(D231:H231)=1,K231=1),C231-SUM(D232:G232),ROUND(C231*H231,2)),"")</f>
        <v>87799.18</v>
      </c>
      <c r="I232" s="100" t="str">
        <f>IF(I231&gt;0,IF(AND(SUM(D231:I231)=1,K231=1),C231-SUM(D232:H232),ROUND(C231*I231,2)),"")</f>
        <v/>
      </c>
      <c r="J232" s="54">
        <f>IF(J231&gt;0,IF(AND(SUM(D231:J231)=1,K231=1),C231-SUM(D232:I232),ROUND(C231*J231,2)),"")</f>
        <v>86376.69</v>
      </c>
      <c r="K232" s="55">
        <f t="shared" si="24"/>
        <v>395135.83</v>
      </c>
    </row>
    <row r="233" spans="1:11" ht="12" customHeight="1">
      <c r="A233" s="62"/>
      <c r="B233" s="63"/>
      <c r="C233" s="98">
        <f>SUM(C3,C13,C23,C31,C45,C55,C63,C71,C87,C99,C107,C115,C121,C127,C137,C141,C147,C159,C165,C171,C179,C223,C227,C231)</f>
        <v>2176947.87</v>
      </c>
      <c r="D233" s="64">
        <f t="shared" ref="D233:J233" si="27">SUM(D4,D14,D24,D32,D46,D56,D64,D72,D88,D100,D108,D116,D122,D128,D138,D142,D148,D160,D166,D172,D180,D224,D228,D232)</f>
        <v>439277.81000000006</v>
      </c>
      <c r="E233" s="64">
        <f t="shared" si="27"/>
        <v>194653.14999999997</v>
      </c>
      <c r="F233" s="64">
        <f t="shared" si="27"/>
        <v>296360.61</v>
      </c>
      <c r="G233" s="64">
        <f t="shared" si="27"/>
        <v>277492.85000000003</v>
      </c>
      <c r="H233" s="99">
        <f t="shared" si="27"/>
        <v>479983.27</v>
      </c>
      <c r="I233" s="99">
        <f t="shared" si="27"/>
        <v>0</v>
      </c>
      <c r="J233" s="64">
        <f t="shared" si="27"/>
        <v>489180.18000000005</v>
      </c>
      <c r="K233" s="100">
        <f>J234</f>
        <v>2176947.87</v>
      </c>
    </row>
    <row r="234" spans="1:11" ht="12.95" customHeight="1">
      <c r="A234" s="65"/>
      <c r="B234" s="66"/>
      <c r="C234" s="98"/>
      <c r="D234" s="54">
        <f t="shared" ref="D234:J234" si="28">D233+C234</f>
        <v>439277.81000000006</v>
      </c>
      <c r="E234" s="54">
        <f t="shared" si="28"/>
        <v>633930.96</v>
      </c>
      <c r="F234" s="54">
        <f t="shared" si="28"/>
        <v>930291.57</v>
      </c>
      <c r="G234" s="54">
        <f t="shared" si="28"/>
        <v>1207784.42</v>
      </c>
      <c r="H234" s="100">
        <f t="shared" si="28"/>
        <v>1687767.69</v>
      </c>
      <c r="I234" s="100">
        <f t="shared" si="28"/>
        <v>1687767.69</v>
      </c>
      <c r="J234" s="54">
        <f t="shared" si="28"/>
        <v>2176947.87</v>
      </c>
      <c r="K234" s="100"/>
    </row>
  </sheetData>
  <mergeCells count="505">
    <mergeCell ref="A5:A6"/>
    <mergeCell ref="B5:B6"/>
    <mergeCell ref="C5:C6"/>
    <mergeCell ref="H5:I5"/>
    <mergeCell ref="H6:I6"/>
    <mergeCell ref="A1:H1"/>
    <mergeCell ref="H2:I2"/>
    <mergeCell ref="A3:A4"/>
    <mergeCell ref="B3:B4"/>
    <mergeCell ref="C3:C4"/>
    <mergeCell ref="H3:I3"/>
    <mergeCell ref="H4:I4"/>
    <mergeCell ref="H11:I11"/>
    <mergeCell ref="H12:I12"/>
    <mergeCell ref="A9:A10"/>
    <mergeCell ref="B9:B10"/>
    <mergeCell ref="C9:C10"/>
    <mergeCell ref="H9:I9"/>
    <mergeCell ref="H10:I10"/>
    <mergeCell ref="A7:A8"/>
    <mergeCell ref="B7:B8"/>
    <mergeCell ref="C7:C8"/>
    <mergeCell ref="H7:I7"/>
    <mergeCell ref="H8:I8"/>
    <mergeCell ref="A13:A14"/>
    <mergeCell ref="B13:B14"/>
    <mergeCell ref="C13:C14"/>
    <mergeCell ref="A15:A16"/>
    <mergeCell ref="B15:B16"/>
    <mergeCell ref="C15:C16"/>
    <mergeCell ref="A11:A12"/>
    <mergeCell ref="B11:B12"/>
    <mergeCell ref="C11:C12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29:A30"/>
    <mergeCell ref="B29:B30"/>
    <mergeCell ref="C29:C30"/>
    <mergeCell ref="A31:A32"/>
    <mergeCell ref="B31:B32"/>
    <mergeCell ref="C31:C32"/>
    <mergeCell ref="A25:A26"/>
    <mergeCell ref="B25:B26"/>
    <mergeCell ref="C25:C26"/>
    <mergeCell ref="A27:A28"/>
    <mergeCell ref="B27:B28"/>
    <mergeCell ref="C27:C28"/>
    <mergeCell ref="A37:A38"/>
    <mergeCell ref="B37:B38"/>
    <mergeCell ref="C37:C38"/>
    <mergeCell ref="A39:A40"/>
    <mergeCell ref="B39:B40"/>
    <mergeCell ref="C39:C40"/>
    <mergeCell ref="A33:A34"/>
    <mergeCell ref="B33:B34"/>
    <mergeCell ref="C33:C34"/>
    <mergeCell ref="A35:A36"/>
    <mergeCell ref="B35:B36"/>
    <mergeCell ref="C35:C36"/>
    <mergeCell ref="A45:A46"/>
    <mergeCell ref="B45:B46"/>
    <mergeCell ref="C45:C46"/>
    <mergeCell ref="H45:I45"/>
    <mergeCell ref="H46:I46"/>
    <mergeCell ref="A41:A42"/>
    <mergeCell ref="B41:B42"/>
    <mergeCell ref="C41:C42"/>
    <mergeCell ref="A43:A44"/>
    <mergeCell ref="B43:B44"/>
    <mergeCell ref="C43:C44"/>
    <mergeCell ref="A49:A50"/>
    <mergeCell ref="B49:B50"/>
    <mergeCell ref="C49:C50"/>
    <mergeCell ref="H49:I49"/>
    <mergeCell ref="H50:I50"/>
    <mergeCell ref="A47:A48"/>
    <mergeCell ref="B47:B48"/>
    <mergeCell ref="C47:C48"/>
    <mergeCell ref="H47:I47"/>
    <mergeCell ref="H48:I48"/>
    <mergeCell ref="A53:A54"/>
    <mergeCell ref="B53:B54"/>
    <mergeCell ref="C53:C54"/>
    <mergeCell ref="H53:I53"/>
    <mergeCell ref="H54:I54"/>
    <mergeCell ref="A51:A52"/>
    <mergeCell ref="B51:B52"/>
    <mergeCell ref="C51:C52"/>
    <mergeCell ref="H51:I51"/>
    <mergeCell ref="H52:I52"/>
    <mergeCell ref="A57:A58"/>
    <mergeCell ref="B57:B58"/>
    <mergeCell ref="C57:C58"/>
    <mergeCell ref="H57:I57"/>
    <mergeCell ref="H58:I58"/>
    <mergeCell ref="A55:A56"/>
    <mergeCell ref="B55:B56"/>
    <mergeCell ref="C55:C56"/>
    <mergeCell ref="H55:I55"/>
    <mergeCell ref="H56:I56"/>
    <mergeCell ref="A61:A62"/>
    <mergeCell ref="B61:B62"/>
    <mergeCell ref="C61:C62"/>
    <mergeCell ref="H61:I61"/>
    <mergeCell ref="H62:I62"/>
    <mergeCell ref="A59:A60"/>
    <mergeCell ref="B59:B60"/>
    <mergeCell ref="C59:C60"/>
    <mergeCell ref="H59:I59"/>
    <mergeCell ref="H60:I60"/>
    <mergeCell ref="A65:A66"/>
    <mergeCell ref="B65:B66"/>
    <mergeCell ref="C65:C66"/>
    <mergeCell ref="H65:I65"/>
    <mergeCell ref="H66:I66"/>
    <mergeCell ref="A63:A64"/>
    <mergeCell ref="B63:B64"/>
    <mergeCell ref="C63:C64"/>
    <mergeCell ref="H63:I63"/>
    <mergeCell ref="H64:I64"/>
    <mergeCell ref="A69:A70"/>
    <mergeCell ref="B69:B70"/>
    <mergeCell ref="C69:C70"/>
    <mergeCell ref="H69:I69"/>
    <mergeCell ref="H70:I70"/>
    <mergeCell ref="A67:A68"/>
    <mergeCell ref="B67:B68"/>
    <mergeCell ref="C67:C68"/>
    <mergeCell ref="H67:I67"/>
    <mergeCell ref="H68:I68"/>
    <mergeCell ref="A73:A74"/>
    <mergeCell ref="B73:B74"/>
    <mergeCell ref="C73:C74"/>
    <mergeCell ref="H73:I73"/>
    <mergeCell ref="H74:I74"/>
    <mergeCell ref="A71:A72"/>
    <mergeCell ref="B71:B72"/>
    <mergeCell ref="C71:C72"/>
    <mergeCell ref="H71:I71"/>
    <mergeCell ref="H72:I72"/>
    <mergeCell ref="A77:A78"/>
    <mergeCell ref="B77:B78"/>
    <mergeCell ref="C77:C78"/>
    <mergeCell ref="H77:I77"/>
    <mergeCell ref="H78:I78"/>
    <mergeCell ref="A75:A76"/>
    <mergeCell ref="B75:B76"/>
    <mergeCell ref="C75:C76"/>
    <mergeCell ref="H75:I75"/>
    <mergeCell ref="H76:I76"/>
    <mergeCell ref="A81:A82"/>
    <mergeCell ref="B81:B82"/>
    <mergeCell ref="C81:C82"/>
    <mergeCell ref="H81:I81"/>
    <mergeCell ref="H82:I82"/>
    <mergeCell ref="A79:A80"/>
    <mergeCell ref="B79:B80"/>
    <mergeCell ref="C79:C80"/>
    <mergeCell ref="H79:I79"/>
    <mergeCell ref="H80:I80"/>
    <mergeCell ref="A85:A86"/>
    <mergeCell ref="B85:B86"/>
    <mergeCell ref="C85:C86"/>
    <mergeCell ref="H85:I85"/>
    <mergeCell ref="H86:I86"/>
    <mergeCell ref="A83:A84"/>
    <mergeCell ref="B83:B84"/>
    <mergeCell ref="C83:C84"/>
    <mergeCell ref="H83:I83"/>
    <mergeCell ref="H84:I84"/>
    <mergeCell ref="A89:A90"/>
    <mergeCell ref="B89:B90"/>
    <mergeCell ref="C89:C90"/>
    <mergeCell ref="H89:I89"/>
    <mergeCell ref="H90:I90"/>
    <mergeCell ref="A87:A88"/>
    <mergeCell ref="B87:B88"/>
    <mergeCell ref="C87:C88"/>
    <mergeCell ref="H87:I87"/>
    <mergeCell ref="H88:I88"/>
    <mergeCell ref="A93:A94"/>
    <mergeCell ref="B93:B94"/>
    <mergeCell ref="C93:C94"/>
    <mergeCell ref="H93:I93"/>
    <mergeCell ref="H94:I94"/>
    <mergeCell ref="A91:A92"/>
    <mergeCell ref="B91:B92"/>
    <mergeCell ref="C91:C92"/>
    <mergeCell ref="H91:I91"/>
    <mergeCell ref="H92:I92"/>
    <mergeCell ref="A97:A98"/>
    <mergeCell ref="B97:B98"/>
    <mergeCell ref="C97:C98"/>
    <mergeCell ref="H97:I97"/>
    <mergeCell ref="H98:I98"/>
    <mergeCell ref="A95:A96"/>
    <mergeCell ref="B95:B96"/>
    <mergeCell ref="C95:C96"/>
    <mergeCell ref="H95:I95"/>
    <mergeCell ref="H96:I96"/>
    <mergeCell ref="A101:A102"/>
    <mergeCell ref="B101:B102"/>
    <mergeCell ref="C101:C102"/>
    <mergeCell ref="H101:I101"/>
    <mergeCell ref="H102:I102"/>
    <mergeCell ref="A99:A100"/>
    <mergeCell ref="B99:B100"/>
    <mergeCell ref="C99:C100"/>
    <mergeCell ref="H99:I99"/>
    <mergeCell ref="H100:I100"/>
    <mergeCell ref="A105:A106"/>
    <mergeCell ref="B105:B106"/>
    <mergeCell ref="C105:C106"/>
    <mergeCell ref="H105:I105"/>
    <mergeCell ref="H106:I106"/>
    <mergeCell ref="A103:A104"/>
    <mergeCell ref="B103:B104"/>
    <mergeCell ref="C103:C104"/>
    <mergeCell ref="H103:I103"/>
    <mergeCell ref="H104:I104"/>
    <mergeCell ref="A109:A110"/>
    <mergeCell ref="B109:B110"/>
    <mergeCell ref="C109:C110"/>
    <mergeCell ref="H109:I109"/>
    <mergeCell ref="H110:I110"/>
    <mergeCell ref="A107:A108"/>
    <mergeCell ref="B107:B108"/>
    <mergeCell ref="C107:C108"/>
    <mergeCell ref="H107:I107"/>
    <mergeCell ref="H108:I108"/>
    <mergeCell ref="A113:A114"/>
    <mergeCell ref="B113:B114"/>
    <mergeCell ref="C113:C114"/>
    <mergeCell ref="H113:I113"/>
    <mergeCell ref="H114:I114"/>
    <mergeCell ref="A111:A112"/>
    <mergeCell ref="B111:B112"/>
    <mergeCell ref="C111:C112"/>
    <mergeCell ref="H111:I111"/>
    <mergeCell ref="H112:I112"/>
    <mergeCell ref="A119:A120"/>
    <mergeCell ref="B119:B120"/>
    <mergeCell ref="C119:C120"/>
    <mergeCell ref="A121:A122"/>
    <mergeCell ref="B121:B122"/>
    <mergeCell ref="C121:C122"/>
    <mergeCell ref="A115:A116"/>
    <mergeCell ref="B115:B116"/>
    <mergeCell ref="C115:C116"/>
    <mergeCell ref="A117:A118"/>
    <mergeCell ref="B117:B118"/>
    <mergeCell ref="C117:C118"/>
    <mergeCell ref="H125:I125"/>
    <mergeCell ref="H126:I126"/>
    <mergeCell ref="H121:I121"/>
    <mergeCell ref="H122:I122"/>
    <mergeCell ref="A123:A124"/>
    <mergeCell ref="B123:B124"/>
    <mergeCell ref="C123:C124"/>
    <mergeCell ref="H123:I123"/>
    <mergeCell ref="H124:I124"/>
    <mergeCell ref="A127:A128"/>
    <mergeCell ref="B127:B128"/>
    <mergeCell ref="C127:C128"/>
    <mergeCell ref="A129:A130"/>
    <mergeCell ref="B129:B130"/>
    <mergeCell ref="C129:C130"/>
    <mergeCell ref="A125:A126"/>
    <mergeCell ref="B125:B126"/>
    <mergeCell ref="C125:C126"/>
    <mergeCell ref="A135:A136"/>
    <mergeCell ref="B135:B136"/>
    <mergeCell ref="C135:C136"/>
    <mergeCell ref="A137:A138"/>
    <mergeCell ref="B137:B138"/>
    <mergeCell ref="C137:C138"/>
    <mergeCell ref="A131:A132"/>
    <mergeCell ref="B131:B132"/>
    <mergeCell ref="C131:C132"/>
    <mergeCell ref="A133:A134"/>
    <mergeCell ref="B133:B134"/>
    <mergeCell ref="C133:C134"/>
    <mergeCell ref="A141:A142"/>
    <mergeCell ref="B141:B142"/>
    <mergeCell ref="C141:C142"/>
    <mergeCell ref="A143:A144"/>
    <mergeCell ref="B143:B144"/>
    <mergeCell ref="C143:C144"/>
    <mergeCell ref="H137:I137"/>
    <mergeCell ref="H138:I138"/>
    <mergeCell ref="A139:A140"/>
    <mergeCell ref="B139:B140"/>
    <mergeCell ref="C139:C140"/>
    <mergeCell ref="H139:I139"/>
    <mergeCell ref="H140:I140"/>
    <mergeCell ref="H147:I147"/>
    <mergeCell ref="H148:I148"/>
    <mergeCell ref="A149:A150"/>
    <mergeCell ref="B149:B150"/>
    <mergeCell ref="C149:C150"/>
    <mergeCell ref="H149:I149"/>
    <mergeCell ref="H150:I150"/>
    <mergeCell ref="A145:A146"/>
    <mergeCell ref="B145:B146"/>
    <mergeCell ref="C145:C146"/>
    <mergeCell ref="A147:A148"/>
    <mergeCell ref="B147:B148"/>
    <mergeCell ref="C147:C148"/>
    <mergeCell ref="A153:A154"/>
    <mergeCell ref="B153:B154"/>
    <mergeCell ref="C153:C154"/>
    <mergeCell ref="H153:I153"/>
    <mergeCell ref="H154:I154"/>
    <mergeCell ref="A151:A152"/>
    <mergeCell ref="B151:B152"/>
    <mergeCell ref="C151:C152"/>
    <mergeCell ref="H151:I151"/>
    <mergeCell ref="H152:I152"/>
    <mergeCell ref="A157:A158"/>
    <mergeCell ref="B157:B158"/>
    <mergeCell ref="C157:C158"/>
    <mergeCell ref="H157:I157"/>
    <mergeCell ref="H158:I158"/>
    <mergeCell ref="A155:A156"/>
    <mergeCell ref="B155:B156"/>
    <mergeCell ref="C155:C156"/>
    <mergeCell ref="H155:I155"/>
    <mergeCell ref="H156:I156"/>
    <mergeCell ref="H163:I163"/>
    <mergeCell ref="H164:I164"/>
    <mergeCell ref="A161:A162"/>
    <mergeCell ref="B161:B162"/>
    <mergeCell ref="C161:C162"/>
    <mergeCell ref="H161:I161"/>
    <mergeCell ref="H162:I162"/>
    <mergeCell ref="A159:A160"/>
    <mergeCell ref="B159:B160"/>
    <mergeCell ref="C159:C160"/>
    <mergeCell ref="H159:I159"/>
    <mergeCell ref="H160:I160"/>
    <mergeCell ref="A165:A166"/>
    <mergeCell ref="B165:B166"/>
    <mergeCell ref="C165:C166"/>
    <mergeCell ref="A167:A168"/>
    <mergeCell ref="B167:B168"/>
    <mergeCell ref="C167:C168"/>
    <mergeCell ref="A163:A164"/>
    <mergeCell ref="B163:B164"/>
    <mergeCell ref="C163:C164"/>
    <mergeCell ref="A173:A174"/>
    <mergeCell ref="B173:B174"/>
    <mergeCell ref="C173:C174"/>
    <mergeCell ref="A175:A176"/>
    <mergeCell ref="B175:B176"/>
    <mergeCell ref="C175:C176"/>
    <mergeCell ref="A169:A170"/>
    <mergeCell ref="B169:B170"/>
    <mergeCell ref="C169:C170"/>
    <mergeCell ref="A171:A172"/>
    <mergeCell ref="B171:B172"/>
    <mergeCell ref="C171:C172"/>
    <mergeCell ref="H179:I179"/>
    <mergeCell ref="H180:I180"/>
    <mergeCell ref="A181:A182"/>
    <mergeCell ref="B181:B182"/>
    <mergeCell ref="C181:C182"/>
    <mergeCell ref="H181:I181"/>
    <mergeCell ref="H182:I182"/>
    <mergeCell ref="A177:A178"/>
    <mergeCell ref="B177:B178"/>
    <mergeCell ref="C177:C178"/>
    <mergeCell ref="A179:A180"/>
    <mergeCell ref="B179:B180"/>
    <mergeCell ref="C179:C180"/>
    <mergeCell ref="A185:A186"/>
    <mergeCell ref="B185:B186"/>
    <mergeCell ref="C185:C186"/>
    <mergeCell ref="H185:I185"/>
    <mergeCell ref="H186:I186"/>
    <mergeCell ref="A183:A184"/>
    <mergeCell ref="B183:B184"/>
    <mergeCell ref="C183:C184"/>
    <mergeCell ref="H183:I183"/>
    <mergeCell ref="H184:I184"/>
    <mergeCell ref="A189:A190"/>
    <mergeCell ref="B189:B190"/>
    <mergeCell ref="C189:C190"/>
    <mergeCell ref="H189:I189"/>
    <mergeCell ref="H190:I190"/>
    <mergeCell ref="A187:A188"/>
    <mergeCell ref="B187:B188"/>
    <mergeCell ref="C187:C188"/>
    <mergeCell ref="H187:I187"/>
    <mergeCell ref="H188:I188"/>
    <mergeCell ref="A193:A194"/>
    <mergeCell ref="B193:B194"/>
    <mergeCell ref="C193:C194"/>
    <mergeCell ref="H193:I193"/>
    <mergeCell ref="H194:I194"/>
    <mergeCell ref="A191:A192"/>
    <mergeCell ref="B191:B192"/>
    <mergeCell ref="C191:C192"/>
    <mergeCell ref="H191:I191"/>
    <mergeCell ref="H192:I192"/>
    <mergeCell ref="A197:A198"/>
    <mergeCell ref="B197:B198"/>
    <mergeCell ref="C197:C198"/>
    <mergeCell ref="H197:I197"/>
    <mergeCell ref="H198:I198"/>
    <mergeCell ref="A195:A196"/>
    <mergeCell ref="B195:B196"/>
    <mergeCell ref="C195:C196"/>
    <mergeCell ref="H195:I195"/>
    <mergeCell ref="H196:I196"/>
    <mergeCell ref="A201:A202"/>
    <mergeCell ref="B201:B202"/>
    <mergeCell ref="C201:C202"/>
    <mergeCell ref="H201:I201"/>
    <mergeCell ref="H202:I202"/>
    <mergeCell ref="A199:A200"/>
    <mergeCell ref="B199:B200"/>
    <mergeCell ref="C199:C200"/>
    <mergeCell ref="H199:I199"/>
    <mergeCell ref="H200:I200"/>
    <mergeCell ref="A205:A206"/>
    <mergeCell ref="B205:B206"/>
    <mergeCell ref="C205:C206"/>
    <mergeCell ref="H205:I205"/>
    <mergeCell ref="H206:I206"/>
    <mergeCell ref="A203:A204"/>
    <mergeCell ref="B203:B204"/>
    <mergeCell ref="C203:C204"/>
    <mergeCell ref="H203:I203"/>
    <mergeCell ref="H204:I204"/>
    <mergeCell ref="A209:A210"/>
    <mergeCell ref="B209:B210"/>
    <mergeCell ref="C209:C210"/>
    <mergeCell ref="H209:I209"/>
    <mergeCell ref="H210:I210"/>
    <mergeCell ref="A207:A208"/>
    <mergeCell ref="B207:B208"/>
    <mergeCell ref="C207:C208"/>
    <mergeCell ref="H207:I207"/>
    <mergeCell ref="H208:I208"/>
    <mergeCell ref="A213:A214"/>
    <mergeCell ref="B213:B214"/>
    <mergeCell ref="C213:C214"/>
    <mergeCell ref="H213:I213"/>
    <mergeCell ref="H214:I214"/>
    <mergeCell ref="A211:A212"/>
    <mergeCell ref="B211:B212"/>
    <mergeCell ref="C211:C212"/>
    <mergeCell ref="H211:I211"/>
    <mergeCell ref="H212:I212"/>
    <mergeCell ref="A217:A218"/>
    <mergeCell ref="B217:B218"/>
    <mergeCell ref="C217:C218"/>
    <mergeCell ref="H217:I217"/>
    <mergeCell ref="H218:I218"/>
    <mergeCell ref="A215:A216"/>
    <mergeCell ref="B215:B216"/>
    <mergeCell ref="C215:C216"/>
    <mergeCell ref="H215:I215"/>
    <mergeCell ref="H216:I216"/>
    <mergeCell ref="A221:A222"/>
    <mergeCell ref="B221:B222"/>
    <mergeCell ref="C221:C222"/>
    <mergeCell ref="H221:I221"/>
    <mergeCell ref="H222:I222"/>
    <mergeCell ref="A219:A220"/>
    <mergeCell ref="B219:B220"/>
    <mergeCell ref="C219:C220"/>
    <mergeCell ref="H219:I219"/>
    <mergeCell ref="H220:I220"/>
    <mergeCell ref="A227:A228"/>
    <mergeCell ref="B227:B228"/>
    <mergeCell ref="C227:C228"/>
    <mergeCell ref="A229:A230"/>
    <mergeCell ref="B229:B230"/>
    <mergeCell ref="C229:C230"/>
    <mergeCell ref="A223:A224"/>
    <mergeCell ref="B223:B224"/>
    <mergeCell ref="C223:C224"/>
    <mergeCell ref="A225:A226"/>
    <mergeCell ref="B225:B226"/>
    <mergeCell ref="C225:C226"/>
    <mergeCell ref="C233:C234"/>
    <mergeCell ref="H233:I233"/>
    <mergeCell ref="K233:K234"/>
    <mergeCell ref="H234:I234"/>
    <mergeCell ref="A231:A232"/>
    <mergeCell ref="B231:B232"/>
    <mergeCell ref="C231:C232"/>
    <mergeCell ref="H231:I231"/>
    <mergeCell ref="H232:I232"/>
  </mergeCells>
  <conditionalFormatting sqref="D1:J1048576">
    <cfRule type="cellIs" dxfId="0" priority="1" operator="equal">
      <formula>0</formula>
    </cfRule>
  </conditionalFormatting>
  <pageMargins left="0.51181102362204722" right="0.51181102362204722" top="0.51181102362204722" bottom="0.51181102362204722" header="0" footer="0"/>
  <pageSetup paperSize="9" scale="85" orientation="landscape" r:id="rId1"/>
  <headerFooter>
    <oddFooter>&amp;L&amp;9&amp;A&amp;R&amp;9Página &amp;P de &amp;N</oddFooter>
  </headerFooter>
  <rowBreaks count="4" manualBreakCount="4">
    <brk id="46" max="16383" man="1"/>
    <brk id="96" max="16383" man="1"/>
    <brk id="136" max="16383" man="1"/>
    <brk id="17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48"/>
  <sheetViews>
    <sheetView view="pageBreakPreview" zoomScale="115" zoomScaleNormal="100" zoomScaleSheetLayoutView="115" workbookViewId="0">
      <selection activeCell="D5" sqref="D5"/>
    </sheetView>
  </sheetViews>
  <sheetFormatPr defaultRowHeight="14.25"/>
  <cols>
    <col min="1" max="1" width="18.75" customWidth="1"/>
    <col min="2" max="2" width="60.25" customWidth="1"/>
    <col min="3" max="3" width="18.75" customWidth="1"/>
    <col min="4" max="4" width="37.375" customWidth="1"/>
  </cols>
  <sheetData>
    <row r="1" spans="1:4" ht="116.1" customHeight="1">
      <c r="A1" s="79"/>
      <c r="B1" s="79"/>
      <c r="C1" s="79"/>
      <c r="D1" s="79"/>
    </row>
    <row r="2" spans="1:4" ht="12" customHeight="1">
      <c r="A2" s="2"/>
      <c r="B2" s="77" t="s">
        <v>0</v>
      </c>
      <c r="C2" s="77"/>
      <c r="D2" s="77"/>
    </row>
    <row r="3" spans="1:4" ht="15" customHeight="1">
      <c r="A3" s="67" t="s">
        <v>4284</v>
      </c>
      <c r="B3" s="67" t="s">
        <v>3</v>
      </c>
      <c r="C3" s="67" t="s">
        <v>1463</v>
      </c>
      <c r="D3" s="2"/>
    </row>
    <row r="4" spans="1:4" ht="8.1" customHeight="1">
      <c r="A4" s="2"/>
      <c r="B4" s="77"/>
      <c r="C4" s="77"/>
      <c r="D4" s="2"/>
    </row>
    <row r="5" spans="1:4" ht="12.95" customHeight="1">
      <c r="A5" s="68" t="s">
        <v>4285</v>
      </c>
      <c r="B5" s="69" t="s">
        <v>4286</v>
      </c>
      <c r="C5" s="2"/>
      <c r="D5" s="2"/>
    </row>
    <row r="6" spans="1:4" ht="12.95" customHeight="1">
      <c r="A6" s="70" t="s">
        <v>4287</v>
      </c>
      <c r="B6" s="71" t="s">
        <v>4288</v>
      </c>
      <c r="C6" s="72">
        <v>7.4</v>
      </c>
      <c r="D6" s="2"/>
    </row>
    <row r="7" spans="1:4" ht="15" customHeight="1">
      <c r="A7" s="2"/>
      <c r="B7" s="73" t="s">
        <v>1473</v>
      </c>
      <c r="C7" s="74">
        <v>7.4</v>
      </c>
      <c r="D7" s="2"/>
    </row>
    <row r="8" spans="1:4" ht="15" customHeight="1">
      <c r="A8" s="2"/>
      <c r="B8" s="77" t="s">
        <v>0</v>
      </c>
      <c r="C8" s="77"/>
      <c r="D8" s="2"/>
    </row>
    <row r="9" spans="1:4" ht="8.1" customHeight="1">
      <c r="A9" s="2"/>
      <c r="B9" s="77"/>
      <c r="C9" s="77"/>
      <c r="D9" s="2"/>
    </row>
    <row r="10" spans="1:4" ht="12.95" customHeight="1">
      <c r="A10" s="68" t="s">
        <v>4289</v>
      </c>
      <c r="B10" s="69" t="s">
        <v>4290</v>
      </c>
      <c r="C10" s="2"/>
      <c r="D10" s="2"/>
    </row>
    <row r="11" spans="1:4" ht="12.95" customHeight="1">
      <c r="A11" s="70" t="s">
        <v>4291</v>
      </c>
      <c r="B11" s="71" t="s">
        <v>4292</v>
      </c>
      <c r="C11" s="72">
        <v>0.8</v>
      </c>
      <c r="D11" s="2"/>
    </row>
    <row r="12" spans="1:4" ht="12.95" customHeight="1">
      <c r="A12" s="70" t="s">
        <v>4293</v>
      </c>
      <c r="B12" s="71" t="s">
        <v>4294</v>
      </c>
      <c r="C12" s="72">
        <v>1.27</v>
      </c>
      <c r="D12" s="2"/>
    </row>
    <row r="13" spans="1:4" ht="12.95" customHeight="1">
      <c r="A13" s="70" t="s">
        <v>4295</v>
      </c>
      <c r="B13" s="71" t="s">
        <v>4296</v>
      </c>
      <c r="C13" s="72">
        <v>1.23</v>
      </c>
      <c r="D13" s="2"/>
    </row>
    <row r="14" spans="1:4" ht="12.95" customHeight="1">
      <c r="A14" s="70" t="s">
        <v>4297</v>
      </c>
      <c r="B14" s="71" t="s">
        <v>4298</v>
      </c>
      <c r="C14" s="72">
        <v>4.1399999999999997</v>
      </c>
      <c r="D14" s="2"/>
    </row>
    <row r="15" spans="1:4" ht="15" customHeight="1">
      <c r="A15" s="2"/>
      <c r="B15" s="73" t="s">
        <v>1473</v>
      </c>
      <c r="C15" s="74">
        <v>7.4399999999999995</v>
      </c>
      <c r="D15" s="2"/>
    </row>
    <row r="16" spans="1:4" ht="15" customHeight="1">
      <c r="A16" s="2"/>
      <c r="B16" s="77" t="s">
        <v>0</v>
      </c>
      <c r="C16" s="77"/>
      <c r="D16" s="2"/>
    </row>
    <row r="17" spans="1:4" ht="8.1" customHeight="1">
      <c r="A17" s="2"/>
      <c r="B17" s="77"/>
      <c r="C17" s="77"/>
      <c r="D17" s="2"/>
    </row>
    <row r="18" spans="1:4" ht="12.95" customHeight="1">
      <c r="A18" s="68" t="s">
        <v>4299</v>
      </c>
      <c r="B18" s="69" t="s">
        <v>4300</v>
      </c>
      <c r="C18" s="2"/>
      <c r="D18" s="2"/>
    </row>
    <row r="19" spans="1:4" ht="12.95" customHeight="1">
      <c r="A19" s="70" t="s">
        <v>4301</v>
      </c>
      <c r="B19" s="71" t="s">
        <v>4302</v>
      </c>
      <c r="C19" s="72">
        <v>0.65</v>
      </c>
      <c r="D19" s="2"/>
    </row>
    <row r="20" spans="1:4" ht="12.95" customHeight="1">
      <c r="A20" s="70" t="s">
        <v>4303</v>
      </c>
      <c r="B20" s="71" t="s">
        <v>4304</v>
      </c>
      <c r="C20" s="72">
        <v>3</v>
      </c>
      <c r="D20" s="2"/>
    </row>
    <row r="21" spans="1:4" ht="12.95" customHeight="1">
      <c r="A21" s="70" t="s">
        <v>4305</v>
      </c>
      <c r="B21" s="71" t="s">
        <v>4306</v>
      </c>
      <c r="C21" s="72">
        <v>2</v>
      </c>
      <c r="D21" s="2"/>
    </row>
    <row r="22" spans="1:4" ht="15" customHeight="1">
      <c r="A22" s="2"/>
      <c r="B22" s="73" t="s">
        <v>1473</v>
      </c>
      <c r="C22" s="74">
        <v>5.65</v>
      </c>
      <c r="D22" s="2"/>
    </row>
    <row r="23" spans="1:4" ht="15" customHeight="1">
      <c r="A23" s="2"/>
      <c r="B23" s="77" t="s">
        <v>0</v>
      </c>
      <c r="C23" s="77"/>
      <c r="D23" s="2"/>
    </row>
    <row r="24" spans="1:4" ht="26.1" customHeight="1">
      <c r="A24" s="2"/>
      <c r="B24" s="106" t="s">
        <v>4307</v>
      </c>
      <c r="C24" s="106"/>
      <c r="D24" s="2"/>
    </row>
    <row r="25" spans="1:4" ht="44.1" customHeight="1">
      <c r="A25" s="2"/>
      <c r="B25" s="79"/>
      <c r="C25" s="79"/>
      <c r="D25" s="2"/>
    </row>
    <row r="26" spans="1:4" ht="12" customHeight="1">
      <c r="A26" s="2"/>
      <c r="B26" s="77" t="s">
        <v>0</v>
      </c>
      <c r="C26" s="77"/>
      <c r="D26" s="77"/>
    </row>
    <row r="27" spans="1:4" ht="15" customHeight="1">
      <c r="A27" s="67" t="s">
        <v>4284</v>
      </c>
      <c r="B27" s="67" t="s">
        <v>3</v>
      </c>
      <c r="C27" s="67" t="s">
        <v>1463</v>
      </c>
      <c r="D27" s="2"/>
    </row>
    <row r="28" spans="1:4" ht="8.1" customHeight="1">
      <c r="A28" s="2"/>
      <c r="B28" s="77"/>
      <c r="C28" s="77"/>
      <c r="D28" s="2"/>
    </row>
    <row r="29" spans="1:4" ht="12.95" customHeight="1">
      <c r="A29" s="68" t="s">
        <v>4285</v>
      </c>
      <c r="B29" s="69" t="s">
        <v>4286</v>
      </c>
      <c r="C29" s="2"/>
      <c r="D29" s="2"/>
    </row>
    <row r="30" spans="1:4" ht="12.95" customHeight="1">
      <c r="A30" s="70" t="s">
        <v>4287</v>
      </c>
      <c r="B30" s="71" t="s">
        <v>4288</v>
      </c>
      <c r="C30" s="72">
        <v>5.1100000000000003</v>
      </c>
      <c r="D30" s="2"/>
    </row>
    <row r="31" spans="1:4" ht="15" customHeight="1">
      <c r="A31" s="2"/>
      <c r="B31" s="73" t="s">
        <v>1473</v>
      </c>
      <c r="C31" s="74">
        <v>5.1100000000000003</v>
      </c>
      <c r="D31" s="2"/>
    </row>
    <row r="32" spans="1:4" ht="15" customHeight="1">
      <c r="A32" s="2"/>
      <c r="B32" s="77" t="s">
        <v>0</v>
      </c>
      <c r="C32" s="77"/>
      <c r="D32" s="2"/>
    </row>
    <row r="33" spans="1:4" ht="8.1" customHeight="1">
      <c r="A33" s="2"/>
      <c r="B33" s="77"/>
      <c r="C33" s="77"/>
      <c r="D33" s="2"/>
    </row>
    <row r="34" spans="1:4" ht="12.95" customHeight="1">
      <c r="A34" s="68" t="s">
        <v>4289</v>
      </c>
      <c r="B34" s="69" t="s">
        <v>4290</v>
      </c>
      <c r="C34" s="2"/>
      <c r="D34" s="2"/>
    </row>
    <row r="35" spans="1:4" ht="12.95" customHeight="1">
      <c r="A35" s="70" t="s">
        <v>4291</v>
      </c>
      <c r="B35" s="71" t="s">
        <v>4292</v>
      </c>
      <c r="C35" s="72">
        <v>0.48</v>
      </c>
      <c r="D35" s="2"/>
    </row>
    <row r="36" spans="1:4" ht="12.95" customHeight="1">
      <c r="A36" s="70" t="s">
        <v>4293</v>
      </c>
      <c r="B36" s="71" t="s">
        <v>4294</v>
      </c>
      <c r="C36" s="72">
        <v>0.85</v>
      </c>
      <c r="D36" s="2"/>
    </row>
    <row r="37" spans="1:4" ht="12.95" customHeight="1">
      <c r="A37" s="70" t="s">
        <v>4295</v>
      </c>
      <c r="B37" s="71" t="s">
        <v>4296</v>
      </c>
      <c r="C37" s="72">
        <v>1.1100000000000001</v>
      </c>
      <c r="D37" s="2"/>
    </row>
    <row r="38" spans="1:4" ht="12.95" customHeight="1">
      <c r="A38" s="70" t="s">
        <v>4297</v>
      </c>
      <c r="B38" s="71" t="s">
        <v>4298</v>
      </c>
      <c r="C38" s="72">
        <v>3.45</v>
      </c>
      <c r="D38" s="2"/>
    </row>
    <row r="39" spans="1:4" ht="15" customHeight="1">
      <c r="A39" s="2"/>
      <c r="B39" s="73" t="s">
        <v>1473</v>
      </c>
      <c r="C39" s="74">
        <v>5.8900000000000006</v>
      </c>
      <c r="D39" s="2"/>
    </row>
    <row r="40" spans="1:4" ht="15" customHeight="1">
      <c r="A40" s="2"/>
      <c r="B40" s="77" t="s">
        <v>0</v>
      </c>
      <c r="C40" s="77"/>
      <c r="D40" s="2"/>
    </row>
    <row r="41" spans="1:4" ht="8.1" customHeight="1">
      <c r="A41" s="2"/>
      <c r="B41" s="77"/>
      <c r="C41" s="77"/>
      <c r="D41" s="2"/>
    </row>
    <row r="42" spans="1:4" ht="12.95" customHeight="1">
      <c r="A42" s="68" t="s">
        <v>4299</v>
      </c>
      <c r="B42" s="69" t="s">
        <v>4300</v>
      </c>
      <c r="C42" s="2"/>
      <c r="D42" s="2"/>
    </row>
    <row r="43" spans="1:4" ht="12.95" customHeight="1">
      <c r="A43" s="70" t="s">
        <v>4301</v>
      </c>
      <c r="B43" s="71" t="s">
        <v>4302</v>
      </c>
      <c r="C43" s="72">
        <v>0.65</v>
      </c>
      <c r="D43" s="2"/>
    </row>
    <row r="44" spans="1:4" ht="12.95" customHeight="1">
      <c r="A44" s="70" t="s">
        <v>4303</v>
      </c>
      <c r="B44" s="71" t="s">
        <v>4304</v>
      </c>
      <c r="C44" s="72">
        <v>3</v>
      </c>
      <c r="D44" s="2"/>
    </row>
    <row r="45" spans="1:4" ht="15" customHeight="1">
      <c r="A45" s="2"/>
      <c r="B45" s="73" t="s">
        <v>1473</v>
      </c>
      <c r="C45" s="74">
        <v>3.65</v>
      </c>
      <c r="D45" s="2"/>
    </row>
    <row r="46" spans="1:4" ht="15" customHeight="1">
      <c r="A46" s="2"/>
      <c r="B46" s="77" t="s">
        <v>0</v>
      </c>
      <c r="C46" s="77"/>
      <c r="D46" s="2"/>
    </row>
    <row r="47" spans="1:4" ht="26.1" customHeight="1">
      <c r="A47" s="2"/>
      <c r="B47" s="106" t="s">
        <v>4308</v>
      </c>
      <c r="C47" s="106"/>
      <c r="D47" s="2"/>
    </row>
    <row r="48" spans="1:4" ht="44.1" customHeight="1">
      <c r="A48" s="2"/>
      <c r="B48" s="79"/>
      <c r="C48" s="79"/>
      <c r="D48" s="2"/>
    </row>
  </sheetData>
  <mergeCells count="19">
    <mergeCell ref="A1:D1"/>
    <mergeCell ref="B2:D2"/>
    <mergeCell ref="B4:C4"/>
    <mergeCell ref="B8:C8"/>
    <mergeCell ref="B9:C9"/>
    <mergeCell ref="B16:C16"/>
    <mergeCell ref="B17:C17"/>
    <mergeCell ref="B23:C23"/>
    <mergeCell ref="B24:C24"/>
    <mergeCell ref="B25:C25"/>
    <mergeCell ref="B41:C41"/>
    <mergeCell ref="B46:C46"/>
    <mergeCell ref="B47:C47"/>
    <mergeCell ref="B48:C48"/>
    <mergeCell ref="B26:D26"/>
    <mergeCell ref="B28:C28"/>
    <mergeCell ref="B32:C32"/>
    <mergeCell ref="B33:C33"/>
    <mergeCell ref="B40:C40"/>
  </mergeCells>
  <pageMargins left="0.51181102362204722" right="0.51181102362204722" top="0.51181102362204722" bottom="0.51181102362204722" header="0" footer="0"/>
  <pageSetup paperSize="9" scale="85" orientation="portrait" r:id="rId1"/>
  <headerFooter>
    <oddFooter>&amp;L&amp;9&amp;A&amp;R&amp;9Página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21</vt:i4>
      </vt:variant>
    </vt:vector>
  </HeadingPairs>
  <TitlesOfParts>
    <vt:vector size="31" baseType="lpstr">
      <vt:lpstr>PLANILHA ORCAMENTARIA</vt:lpstr>
      <vt:lpstr>CUSTO DIRETO</vt:lpstr>
      <vt:lpstr>RESUMO</vt:lpstr>
      <vt:lpstr>COMPOSICOES</vt:lpstr>
      <vt:lpstr>COMPOSICOES AUXILIARES</vt:lpstr>
      <vt:lpstr>CURVA ABC SERVICOS</vt:lpstr>
      <vt:lpstr>CURVA ABC INSUMOS</vt:lpstr>
      <vt:lpstr>CRONOGRAMA</vt:lpstr>
      <vt:lpstr>BDI</vt:lpstr>
      <vt:lpstr>ENCARGOS SOCIAIS</vt:lpstr>
      <vt:lpstr>BDI!Area_de_impressao</vt:lpstr>
      <vt:lpstr>'ENCARGOS SOCIAIS'!Area_de_impressao</vt:lpstr>
      <vt:lpstr>JR_PAGE_ANCHOR_0_1</vt:lpstr>
      <vt:lpstr>JR_PAGE_ANCHOR_1_1</vt:lpstr>
      <vt:lpstr>JR_PAGE_ANCHOR_2_1</vt:lpstr>
      <vt:lpstr>JR_PAGE_ANCHOR_3_1</vt:lpstr>
      <vt:lpstr>JR_PAGE_ANCHOR_4_1</vt:lpstr>
      <vt:lpstr>JR_PAGE_ANCHOR_5_1</vt:lpstr>
      <vt:lpstr>JR_PAGE_ANCHOR_6_1</vt:lpstr>
      <vt:lpstr>JR_PAGE_ANCHOR_7_1</vt:lpstr>
      <vt:lpstr>JR_PAGE_ANCHOR_8_1</vt:lpstr>
      <vt:lpstr>JR_PAGE_ANCHOR_9_1</vt:lpstr>
      <vt:lpstr>COMPOSICOES!Titulos_de_impressao</vt:lpstr>
      <vt:lpstr>'COMPOSICOES AUXILIARES'!Titulos_de_impressao</vt:lpstr>
      <vt:lpstr>CRONOGRAMA!Titulos_de_impressao</vt:lpstr>
      <vt:lpstr>'CURVA ABC INSUMOS'!Titulos_de_impressao</vt:lpstr>
      <vt:lpstr>'CURVA ABC SERVICOS'!Titulos_de_impressao</vt:lpstr>
      <vt:lpstr>'CUSTO DIRETO'!Titulos_de_impressao</vt:lpstr>
      <vt:lpstr>'PLANILHA ORCAMENTARIA'!Titulos_de_impressao</vt:lpstr>
      <vt:lpstr>RESUMO!Titulos_de_impressao</vt:lpstr>
      <vt:lpstr>VALOR_TOTAL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2024-11-18T20:13:06Z</dcterms:created>
  <dcterms:modified xsi:type="dcterms:W3CDTF">2024-11-19T14:37:18Z</dcterms:modified>
</cp:coreProperties>
</file>